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USUARIO\OneDrive - DADEP\Documentos OAP SharePoint\OAP - EQUIPOS\Equipo MIPG\Administración de Riesgos\Administración de Riestos DADEP 2022\"/>
    </mc:Choice>
  </mc:AlternateContent>
  <xr:revisionPtr revIDLastSave="0" documentId="13_ncr:1_{52B44114-4F15-4949-A45D-222FF00F8B3F}" xr6:coauthVersionLast="47" xr6:coauthVersionMax="47" xr10:uidLastSave="{00000000-0000-0000-0000-000000000000}"/>
  <bookViews>
    <workbookView xWindow="-110" yWindow="-110" windowWidth="19420" windowHeight="10420" tabRatio="772" activeTab="1" xr2:uid="{00000000-000D-0000-FFFF-FFFF00000000}"/>
  </bookViews>
  <sheets>
    <sheet name="INSTRUCCIONES" sheetId="4" r:id="rId1"/>
    <sheet name="MAPA DE RIESGOS" sheetId="2" r:id="rId2"/>
    <sheet name="Listados Datos" sheetId="13" state="hidden" r:id="rId3"/>
    <sheet name="Matriz Calor Inherente RGyRSI" sheetId="20" r:id="rId4"/>
    <sheet name="Matriz Calor Residual RGyRSI" sheetId="21" r:id="rId5"/>
    <sheet name="IMPACTO CORRUPCIÓN" sheetId="7"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RIESGOS'!$A$9:$CK$615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5">'IMPACTO CORRUPCIÓN'!$A$1:$G$465</definedName>
    <definedName name="_xlnm.Print_Area" localSheetId="0">INSTRUCCIONES!$A$1:$K$75</definedName>
    <definedName name="_xlnm.Print_Area" localSheetId="7">'Inventario de activos de inf.'!$A$1:$AG$352</definedName>
    <definedName name="_xlnm.Print_Area" localSheetId="1">'MAPA DE RIESGOS'!$A$1:$BQ$620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532" i="2" l="1"/>
  <c r="AO533" i="2" s="1"/>
  <c r="AP532" i="2"/>
  <c r="AO532" i="2"/>
  <c r="AS531" i="2"/>
  <c r="AR531" i="2" s="1"/>
  <c r="AO531" i="2"/>
  <c r="AP531" i="2" s="1"/>
  <c r="AS530" i="2"/>
  <c r="AR530" i="2" s="1"/>
  <c r="AO530" i="2"/>
  <c r="AP530" i="2" s="1"/>
  <c r="AT530" i="2" s="1"/>
  <c r="AS529" i="2"/>
  <c r="AR529" i="2"/>
  <c r="AQ529" i="2"/>
  <c r="AO529" i="2"/>
  <c r="AP529" i="2" s="1"/>
  <c r="AS528" i="2"/>
  <c r="AR528" i="2" s="1"/>
  <c r="AO528" i="2"/>
  <c r="AQ528" i="2" s="1"/>
  <c r="AS527" i="2"/>
  <c r="AR527" i="2"/>
  <c r="AO527" i="2"/>
  <c r="AO526" i="2"/>
  <c r="AP526" i="2" s="1"/>
  <c r="AS525" i="2"/>
  <c r="AR525" i="2" s="1"/>
  <c r="AO525" i="2"/>
  <c r="AS524" i="2"/>
  <c r="AR524" i="2" s="1"/>
  <c r="AO524" i="2"/>
  <c r="AQ524" i="2" s="1"/>
  <c r="AS523" i="2"/>
  <c r="AR523" i="2" s="1"/>
  <c r="AQ523" i="2"/>
  <c r="AO523" i="2"/>
  <c r="AP523" i="2" s="1"/>
  <c r="AS522" i="2"/>
  <c r="AR522" i="2" s="1"/>
  <c r="AQ522" i="2"/>
  <c r="AP522" i="2"/>
  <c r="AT522" i="2" s="1"/>
  <c r="AO522" i="2"/>
  <c r="AS521" i="2"/>
  <c r="AR521" i="2" s="1"/>
  <c r="AO521" i="2"/>
  <c r="AS520" i="2"/>
  <c r="AR520" i="2" s="1"/>
  <c r="AO520" i="2"/>
  <c r="AS519" i="2"/>
  <c r="AR519" i="2" s="1"/>
  <c r="AO519" i="2"/>
  <c r="AP519" i="2" s="1"/>
  <c r="AS518" i="2"/>
  <c r="AR518" i="2" s="1"/>
  <c r="AQ518" i="2"/>
  <c r="AP518" i="2"/>
  <c r="AO518" i="2"/>
  <c r="AS517" i="2"/>
  <c r="AR517" i="2" s="1"/>
  <c r="AO517" i="2"/>
  <c r="AP517" i="2" s="1"/>
  <c r="AS516" i="2"/>
  <c r="AR516" i="2" s="1"/>
  <c r="AQ516" i="2"/>
  <c r="AP516" i="2"/>
  <c r="AO516" i="2"/>
  <c r="AS515" i="2"/>
  <c r="AR515" i="2" s="1"/>
  <c r="AO515" i="2"/>
  <c r="AP515" i="2" s="1"/>
  <c r="AQ514" i="2"/>
  <c r="AP514" i="2"/>
  <c r="AO514" i="2"/>
  <c r="AS513" i="2"/>
  <c r="AR513" i="2"/>
  <c r="AQ513" i="2"/>
  <c r="AP513" i="2"/>
  <c r="AO513" i="2"/>
  <c r="AT512" i="2"/>
  <c r="AS512" i="2"/>
  <c r="AR512" i="2" s="1"/>
  <c r="AP512" i="2"/>
  <c r="AO512" i="2"/>
  <c r="AQ512" i="2" s="1"/>
  <c r="AS511" i="2"/>
  <c r="AR511" i="2" s="1"/>
  <c r="AQ511" i="2"/>
  <c r="AO511" i="2"/>
  <c r="AP511" i="2" s="1"/>
  <c r="AS510" i="2"/>
  <c r="AR510" i="2"/>
  <c r="AQ510" i="2"/>
  <c r="AP510" i="2"/>
  <c r="AO510" i="2"/>
  <c r="AS508" i="2"/>
  <c r="AR508" i="2" s="1"/>
  <c r="AP508" i="2"/>
  <c r="AT508" i="2" s="1"/>
  <c r="AO508" i="2"/>
  <c r="AQ508" i="2" s="1"/>
  <c r="AO509" i="2" s="1"/>
  <c r="AS507" i="2"/>
  <c r="AR507" i="2" s="1"/>
  <c r="AO507" i="2"/>
  <c r="AS503" i="2"/>
  <c r="AS504" i="2" s="1"/>
  <c r="AR503" i="2"/>
  <c r="AO503" i="2"/>
  <c r="AS502" i="2"/>
  <c r="AR502" i="2"/>
  <c r="AP502" i="2"/>
  <c r="AT502" i="2" s="1"/>
  <c r="AO502" i="2"/>
  <c r="AQ502" i="2" s="1"/>
  <c r="AS501" i="2"/>
  <c r="AR501" i="2"/>
  <c r="AQ501" i="2"/>
  <c r="AP501" i="2"/>
  <c r="AO501" i="2"/>
  <c r="AS500" i="2"/>
  <c r="AR500" i="2" s="1"/>
  <c r="AQ500" i="2"/>
  <c r="AP500" i="2"/>
  <c r="AT500" i="2" s="1"/>
  <c r="AO500" i="2"/>
  <c r="AS499" i="2"/>
  <c r="AR499" i="2"/>
  <c r="AO499" i="2"/>
  <c r="AP499" i="2" s="1"/>
  <c r="AT499" i="2" s="1"/>
  <c r="AS498" i="2"/>
  <c r="AR498" i="2"/>
  <c r="AO498" i="2"/>
  <c r="AQ498" i="2" s="1"/>
  <c r="AS496" i="2"/>
  <c r="AQ496" i="2"/>
  <c r="AO497" i="2" s="1"/>
  <c r="AP496" i="2"/>
  <c r="AO496" i="2"/>
  <c r="AS495" i="2"/>
  <c r="AR495" i="2"/>
  <c r="AO495" i="2"/>
  <c r="AS494" i="2"/>
  <c r="AR494" i="2"/>
  <c r="AO494" i="2"/>
  <c r="AQ494" i="2" s="1"/>
  <c r="AS493" i="2"/>
  <c r="AR493" i="2" s="1"/>
  <c r="AQ493" i="2"/>
  <c r="AP493" i="2"/>
  <c r="AT493" i="2" s="1"/>
  <c r="AO493" i="2"/>
  <c r="AS492" i="2"/>
  <c r="AR492" i="2" s="1"/>
  <c r="AQ492" i="2"/>
  <c r="AP492" i="2"/>
  <c r="AT492" i="2" s="1"/>
  <c r="AO492" i="2"/>
  <c r="AR491" i="2"/>
  <c r="AS490" i="2"/>
  <c r="AS491" i="2" s="1"/>
  <c r="AR490" i="2"/>
  <c r="AO490" i="2"/>
  <c r="AS489" i="2"/>
  <c r="AR489" i="2" s="1"/>
  <c r="AQ489" i="2"/>
  <c r="AP489" i="2"/>
  <c r="AO489" i="2"/>
  <c r="AS488" i="2"/>
  <c r="AR488" i="2" s="1"/>
  <c r="AQ488" i="2"/>
  <c r="AP488" i="2"/>
  <c r="AT488" i="2" s="1"/>
  <c r="AO488" i="2"/>
  <c r="AS487" i="2"/>
  <c r="AR487" i="2"/>
  <c r="AT487" i="2" s="1"/>
  <c r="AQ487" i="2"/>
  <c r="AO487" i="2"/>
  <c r="AP487" i="2" s="1"/>
  <c r="AS486" i="2"/>
  <c r="AR486" i="2" s="1"/>
  <c r="AT486" i="2" s="1"/>
  <c r="AP486" i="2"/>
  <c r="AO486" i="2"/>
  <c r="AQ486" i="2" s="1"/>
  <c r="AS485" i="2"/>
  <c r="AR485" i="2"/>
  <c r="AS484" i="2"/>
  <c r="AR484" i="2" s="1"/>
  <c r="AO484" i="2"/>
  <c r="AQ484" i="2" s="1"/>
  <c r="AO485" i="2" s="1"/>
  <c r="AQ485" i="2" s="1"/>
  <c r="AT483" i="2"/>
  <c r="AS483" i="2"/>
  <c r="AR483" i="2"/>
  <c r="AQ483" i="2"/>
  <c r="AO483" i="2"/>
  <c r="AP483" i="2" s="1"/>
  <c r="AS482" i="2"/>
  <c r="AR482" i="2"/>
  <c r="AP482" i="2"/>
  <c r="AT482" i="2" s="1"/>
  <c r="AO482" i="2"/>
  <c r="AQ482" i="2" s="1"/>
  <c r="AS481" i="2"/>
  <c r="AR481" i="2" s="1"/>
  <c r="AQ481" i="2"/>
  <c r="AP481" i="2"/>
  <c r="AO481" i="2"/>
  <c r="AS480" i="2"/>
  <c r="AR480" i="2" s="1"/>
  <c r="AO480" i="2"/>
  <c r="AQ480" i="2" s="1"/>
  <c r="AS479" i="2"/>
  <c r="AR479" i="2" s="1"/>
  <c r="AO479" i="2"/>
  <c r="AS478" i="2"/>
  <c r="AR478" i="2" s="1"/>
  <c r="AQ478" i="2"/>
  <c r="AP478" i="2"/>
  <c r="AO478" i="2"/>
  <c r="AS477" i="2"/>
  <c r="AR477" i="2"/>
  <c r="AP477" i="2"/>
  <c r="AO477" i="2"/>
  <c r="AQ477" i="2" s="1"/>
  <c r="AS476" i="2"/>
  <c r="AR476" i="2" s="1"/>
  <c r="AP476" i="2"/>
  <c r="AT476" i="2" s="1"/>
  <c r="AO476" i="2"/>
  <c r="AQ476" i="2" s="1"/>
  <c r="AS475" i="2"/>
  <c r="AR475" i="2"/>
  <c r="AT475" i="2" s="1"/>
  <c r="AQ475" i="2"/>
  <c r="AP475" i="2"/>
  <c r="AO475" i="2"/>
  <c r="AS474" i="2"/>
  <c r="AR474" i="2" s="1"/>
  <c r="AQ474" i="2"/>
  <c r="AP474" i="2"/>
  <c r="AT474" i="2" s="1"/>
  <c r="AO474" i="2"/>
  <c r="AS473" i="2"/>
  <c r="AR473" i="2" s="1"/>
  <c r="AQ473" i="2"/>
  <c r="AP473" i="2"/>
  <c r="AT473" i="2" s="1"/>
  <c r="AO473" i="2"/>
  <c r="AT472" i="2"/>
  <c r="AS472" i="2"/>
  <c r="AR472" i="2" s="1"/>
  <c r="AQ472" i="2"/>
  <c r="AP472" i="2"/>
  <c r="AO472" i="2"/>
  <c r="AS471" i="2"/>
  <c r="AR471" i="2" s="1"/>
  <c r="AT471" i="2" s="1"/>
  <c r="AO471" i="2"/>
  <c r="AP471" i="2" s="1"/>
  <c r="AS470" i="2"/>
  <c r="AR470" i="2" s="1"/>
  <c r="AQ470" i="2"/>
  <c r="AP470" i="2"/>
  <c r="AT470" i="2" s="1"/>
  <c r="AO470" i="2"/>
  <c r="AS469" i="2"/>
  <c r="AR469" i="2"/>
  <c r="AQ469" i="2"/>
  <c r="AP469" i="2"/>
  <c r="AO469" i="2"/>
  <c r="AS468" i="2"/>
  <c r="AR468" i="2" s="1"/>
  <c r="AO468" i="2"/>
  <c r="AQ468" i="2" s="1"/>
  <c r="AQ467" i="2"/>
  <c r="AO467" i="2"/>
  <c r="AP467" i="2" s="1"/>
  <c r="AS466" i="2"/>
  <c r="AS467" i="2" s="1"/>
  <c r="AR467" i="2" s="1"/>
  <c r="AQ466" i="2"/>
  <c r="AP466" i="2"/>
  <c r="AO466" i="2"/>
  <c r="AS465" i="2"/>
  <c r="AR465" i="2"/>
  <c r="AO465" i="2"/>
  <c r="AQ465" i="2" s="1"/>
  <c r="AS464" i="2"/>
  <c r="AR464" i="2" s="1"/>
  <c r="AO464" i="2"/>
  <c r="AQ464" i="2" s="1"/>
  <c r="AS463" i="2"/>
  <c r="AR463" i="2"/>
  <c r="AO463" i="2"/>
  <c r="AS462" i="2"/>
  <c r="AR462" i="2"/>
  <c r="AO462" i="2"/>
  <c r="AQ462" i="2" s="1"/>
  <c r="AS461" i="2"/>
  <c r="AR461" i="2"/>
  <c r="AO461" i="2"/>
  <c r="AQ461" i="2" s="1"/>
  <c r="AS460" i="2"/>
  <c r="AR460" i="2" s="1"/>
  <c r="AQ460" i="2"/>
  <c r="AO460" i="2"/>
  <c r="AP460" i="2" s="1"/>
  <c r="AT460" i="2" s="1"/>
  <c r="AS459" i="2"/>
  <c r="AR459" i="2"/>
  <c r="AO459" i="2"/>
  <c r="AT458" i="2"/>
  <c r="AS458" i="2"/>
  <c r="AR458" i="2"/>
  <c r="AP458" i="2"/>
  <c r="AO458" i="2"/>
  <c r="AQ458" i="2" s="1"/>
  <c r="AS457" i="2"/>
  <c r="AR457" i="2"/>
  <c r="AO457" i="2"/>
  <c r="AP457" i="2" s="1"/>
  <c r="AS456" i="2"/>
  <c r="AR456" i="2" s="1"/>
  <c r="AO456" i="2"/>
  <c r="AP456" i="2" s="1"/>
  <c r="AS455" i="2"/>
  <c r="AR455" i="2"/>
  <c r="AO455" i="2"/>
  <c r="AT454" i="2"/>
  <c r="AS454" i="2"/>
  <c r="AR454" i="2"/>
  <c r="AQ454" i="2"/>
  <c r="AO454" i="2"/>
  <c r="AP454" i="2" s="1"/>
  <c r="AS453" i="2"/>
  <c r="AR453" i="2" s="1"/>
  <c r="AP453" i="2"/>
  <c r="AO453" i="2"/>
  <c r="AQ453" i="2" s="1"/>
  <c r="AS452" i="2"/>
  <c r="AR452" i="2" s="1"/>
  <c r="AT452" i="2" s="1"/>
  <c r="AP452" i="2"/>
  <c r="AO452" i="2"/>
  <c r="AQ452" i="2" s="1"/>
  <c r="AS451" i="2"/>
  <c r="AR451" i="2" s="1"/>
  <c r="AT451" i="2" s="1"/>
  <c r="AP451" i="2"/>
  <c r="AO451" i="2"/>
  <c r="AQ451" i="2" s="1"/>
  <c r="AS450" i="2"/>
  <c r="AR450" i="2" s="1"/>
  <c r="AP450" i="2"/>
  <c r="AO450" i="2"/>
  <c r="AQ450" i="2" s="1"/>
  <c r="AS449" i="2"/>
  <c r="AR449" i="2" s="1"/>
  <c r="AP449" i="2"/>
  <c r="AO449" i="2"/>
  <c r="AQ449" i="2" s="1"/>
  <c r="AQ448" i="2"/>
  <c r="AP448" i="2"/>
  <c r="AO448" i="2"/>
  <c r="AS447" i="2"/>
  <c r="AR447" i="2" s="1"/>
  <c r="AO447" i="2"/>
  <c r="AS446" i="2"/>
  <c r="AR446" i="2"/>
  <c r="AO446" i="2"/>
  <c r="AQ446" i="2" s="1"/>
  <c r="AS445" i="2"/>
  <c r="AR445" i="2"/>
  <c r="AQ445" i="2"/>
  <c r="AO445" i="2"/>
  <c r="AP445" i="2" s="1"/>
  <c r="AT445" i="2" s="1"/>
  <c r="AS444" i="2"/>
  <c r="AR444" i="2" s="1"/>
  <c r="AQ444" i="2"/>
  <c r="AO444" i="2"/>
  <c r="AP444" i="2" s="1"/>
  <c r="AT444" i="2" s="1"/>
  <c r="AS443" i="2"/>
  <c r="AR443" i="2"/>
  <c r="AS442" i="2"/>
  <c r="AR442" i="2"/>
  <c r="AQ442" i="2"/>
  <c r="AO443" i="2" s="1"/>
  <c r="AO442" i="2"/>
  <c r="AP442" i="2" s="1"/>
  <c r="AT442" i="2" s="1"/>
  <c r="AS441" i="2"/>
  <c r="AR441" i="2"/>
  <c r="AQ441" i="2"/>
  <c r="AO441" i="2"/>
  <c r="AP441" i="2" s="1"/>
  <c r="AT441" i="2" s="1"/>
  <c r="AS440" i="2"/>
  <c r="AR440" i="2" s="1"/>
  <c r="AQ440" i="2"/>
  <c r="AO440" i="2"/>
  <c r="AP440" i="2" s="1"/>
  <c r="AT440" i="2" s="1"/>
  <c r="AT439" i="2"/>
  <c r="AS439" i="2"/>
  <c r="AR439" i="2"/>
  <c r="AQ439" i="2"/>
  <c r="AO439" i="2"/>
  <c r="AP439" i="2" s="1"/>
  <c r="AS438" i="2"/>
  <c r="AR438" i="2"/>
  <c r="AT438" i="2" s="1"/>
  <c r="AQ438" i="2"/>
  <c r="AO438" i="2"/>
  <c r="AP438" i="2" s="1"/>
  <c r="AS437" i="2"/>
  <c r="AR437" i="2" s="1"/>
  <c r="AQ437" i="2"/>
  <c r="AO437" i="2"/>
  <c r="AP437" i="2" s="1"/>
  <c r="AS436" i="2"/>
  <c r="AR436" i="2"/>
  <c r="AT436" i="2" s="1"/>
  <c r="AQ436" i="2"/>
  <c r="AO436" i="2"/>
  <c r="AP436" i="2" s="1"/>
  <c r="AS435" i="2"/>
  <c r="AR435" i="2" s="1"/>
  <c r="AO435" i="2"/>
  <c r="AQ435" i="2" s="1"/>
  <c r="AS434" i="2"/>
  <c r="AR434" i="2" s="1"/>
  <c r="AQ434" i="2"/>
  <c r="AP434" i="2"/>
  <c r="AO434" i="2"/>
  <c r="AS433" i="2"/>
  <c r="AR433" i="2" s="1"/>
  <c r="AO433" i="2"/>
  <c r="AP433" i="2" s="1"/>
  <c r="AT433" i="2" s="1"/>
  <c r="AT432" i="2"/>
  <c r="AS432" i="2"/>
  <c r="AR432" i="2"/>
  <c r="AO432" i="2"/>
  <c r="AP432" i="2" s="1"/>
  <c r="AS431" i="2"/>
  <c r="AR431" i="2" s="1"/>
  <c r="AO431" i="2"/>
  <c r="AQ431" i="2" s="1"/>
  <c r="AS430" i="2"/>
  <c r="AR430" i="2" s="1"/>
  <c r="AQ430" i="2"/>
  <c r="AP430" i="2"/>
  <c r="AO430" i="2"/>
  <c r="AS429" i="2"/>
  <c r="AR429" i="2" s="1"/>
  <c r="AO429" i="2"/>
  <c r="AP429" i="2" s="1"/>
  <c r="AT429" i="2" s="1"/>
  <c r="AT428" i="2"/>
  <c r="AS428" i="2"/>
  <c r="AR428" i="2"/>
  <c r="AQ428" i="2"/>
  <c r="AO428" i="2"/>
  <c r="AP428" i="2" s="1"/>
  <c r="AS427" i="2"/>
  <c r="AR427" i="2"/>
  <c r="AP427" i="2"/>
  <c r="AT427" i="2" s="1"/>
  <c r="AO427" i="2"/>
  <c r="AQ427" i="2" s="1"/>
  <c r="AS426" i="2"/>
  <c r="AR426" i="2" s="1"/>
  <c r="AQ426" i="2"/>
  <c r="AP426" i="2"/>
  <c r="AO426" i="2"/>
  <c r="AS425" i="2"/>
  <c r="AR425" i="2" s="1"/>
  <c r="AQ425" i="2"/>
  <c r="AO425" i="2"/>
  <c r="AP425" i="2" s="1"/>
  <c r="AT425" i="2" s="1"/>
  <c r="AS424" i="2"/>
  <c r="AR424" i="2"/>
  <c r="AO424" i="2"/>
  <c r="AP424" i="2" s="1"/>
  <c r="AT424" i="2" s="1"/>
  <c r="AS423" i="2"/>
  <c r="AR423" i="2" s="1"/>
  <c r="AO423" i="2"/>
  <c r="AQ423" i="2" s="1"/>
  <c r="AS422" i="2"/>
  <c r="AR422" i="2" s="1"/>
  <c r="AO422" i="2"/>
  <c r="AQ422" i="2" s="1"/>
  <c r="AS421" i="2"/>
  <c r="AR421" i="2" s="1"/>
  <c r="AO421" i="2"/>
  <c r="AP421" i="2" s="1"/>
  <c r="AS418" i="2"/>
  <c r="AR418" i="2" s="1"/>
  <c r="AQ418" i="2"/>
  <c r="AP418" i="2"/>
  <c r="AT418" i="2" s="1"/>
  <c r="AO418" i="2"/>
  <c r="AS417" i="2"/>
  <c r="AR417" i="2" s="1"/>
  <c r="AP417" i="2"/>
  <c r="AO417" i="2"/>
  <c r="AQ417" i="2" s="1"/>
  <c r="AP416" i="2"/>
  <c r="AO416" i="2"/>
  <c r="AQ416" i="2" s="1"/>
  <c r="AP415" i="2"/>
  <c r="AO415" i="2"/>
  <c r="AQ415" i="2" s="1"/>
  <c r="AP414" i="2"/>
  <c r="AO414" i="2"/>
  <c r="AQ414" i="2" s="1"/>
  <c r="AP413" i="2"/>
  <c r="AO413" i="2"/>
  <c r="AQ413" i="2" s="1"/>
  <c r="AP412" i="2"/>
  <c r="AO412" i="2"/>
  <c r="AQ412" i="2" s="1"/>
  <c r="AS411" i="2"/>
  <c r="AR411" i="2"/>
  <c r="AO411" i="2"/>
  <c r="AQ411" i="2" s="1"/>
  <c r="AS410" i="2"/>
  <c r="AR410" i="2" s="1"/>
  <c r="AQ410" i="2"/>
  <c r="AP410" i="2"/>
  <c r="AO410" i="2"/>
  <c r="AS409" i="2"/>
  <c r="AR409" i="2" s="1"/>
  <c r="AO409" i="2"/>
  <c r="AP409" i="2" s="1"/>
  <c r="AT409" i="2" s="1"/>
  <c r="AT408" i="2"/>
  <c r="AS408" i="2"/>
  <c r="AR408" i="2"/>
  <c r="AO408" i="2"/>
  <c r="AP408" i="2" s="1"/>
  <c r="AS407" i="2"/>
  <c r="AR407" i="2" s="1"/>
  <c r="AP407" i="2"/>
  <c r="AO407" i="2"/>
  <c r="AQ407" i="2" s="1"/>
  <c r="AS406" i="2"/>
  <c r="AR406" i="2" s="1"/>
  <c r="AQ406" i="2"/>
  <c r="AP406" i="2"/>
  <c r="AO406" i="2"/>
  <c r="AT405" i="2"/>
  <c r="AS405" i="2"/>
  <c r="AR405" i="2" s="1"/>
  <c r="AQ405" i="2"/>
  <c r="AO405" i="2"/>
  <c r="AP405" i="2" s="1"/>
  <c r="AS404" i="2"/>
  <c r="AR404" i="2"/>
  <c r="AO404" i="2"/>
  <c r="AP404" i="2" s="1"/>
  <c r="AT404" i="2" s="1"/>
  <c r="AS403" i="2"/>
  <c r="AR403" i="2"/>
  <c r="AP403" i="2"/>
  <c r="AO403" i="2"/>
  <c r="AQ403" i="2" s="1"/>
  <c r="AS401" i="2"/>
  <c r="AR401" i="2" s="1"/>
  <c r="AS400" i="2"/>
  <c r="AR400" i="2"/>
  <c r="AO400" i="2"/>
  <c r="AP400" i="2" s="1"/>
  <c r="AT400" i="2" s="1"/>
  <c r="AS399" i="2"/>
  <c r="AR399" i="2"/>
  <c r="AP399" i="2"/>
  <c r="AO399" i="2"/>
  <c r="AQ399" i="2" s="1"/>
  <c r="AS398" i="2"/>
  <c r="AR398" i="2" s="1"/>
  <c r="AQ398" i="2"/>
  <c r="AP398" i="2"/>
  <c r="AT398" i="2" s="1"/>
  <c r="AO398" i="2"/>
  <c r="AS397" i="2"/>
  <c r="AR397" i="2" s="1"/>
  <c r="AQ397" i="2"/>
  <c r="AO397" i="2"/>
  <c r="AP397" i="2" s="1"/>
  <c r="AT397" i="2" s="1"/>
  <c r="AO396" i="2"/>
  <c r="AP396" i="2" s="1"/>
  <c r="AT396" i="2" s="1"/>
  <c r="AS395" i="2"/>
  <c r="AS396" i="2" s="1"/>
  <c r="AR396" i="2" s="1"/>
  <c r="AR395" i="2"/>
  <c r="AP395" i="2"/>
  <c r="AO395" i="2"/>
  <c r="AQ395" i="2" s="1"/>
  <c r="AS394" i="2"/>
  <c r="AR394" i="2" s="1"/>
  <c r="AQ394" i="2"/>
  <c r="AP394" i="2"/>
  <c r="AT394" i="2" s="1"/>
  <c r="AO394" i="2"/>
  <c r="AS393" i="2"/>
  <c r="AR393" i="2" s="1"/>
  <c r="AQ393" i="2"/>
  <c r="AO393" i="2"/>
  <c r="AP393" i="2" s="1"/>
  <c r="AT393" i="2" s="1"/>
  <c r="AS392" i="2"/>
  <c r="AR392" i="2"/>
  <c r="AQ392" i="2"/>
  <c r="AO392" i="2"/>
  <c r="AP392" i="2" s="1"/>
  <c r="AT392" i="2" s="1"/>
  <c r="AS391" i="2"/>
  <c r="AR391" i="2" s="1"/>
  <c r="AP391" i="2"/>
  <c r="AO391" i="2"/>
  <c r="AQ391" i="2" s="1"/>
  <c r="AS390" i="2"/>
  <c r="AR390" i="2" s="1"/>
  <c r="AQ390" i="2"/>
  <c r="AP390" i="2"/>
  <c r="AT390" i="2" s="1"/>
  <c r="AO390" i="2"/>
  <c r="AS389" i="2"/>
  <c r="AR389" i="2" s="1"/>
  <c r="AT389" i="2" s="1"/>
  <c r="AQ389" i="2"/>
  <c r="AO389" i="2"/>
  <c r="AP389" i="2" s="1"/>
  <c r="AS388" i="2"/>
  <c r="AR388" i="2"/>
  <c r="AO388" i="2"/>
  <c r="AP388" i="2" s="1"/>
  <c r="AT388" i="2" s="1"/>
  <c r="AS387" i="2"/>
  <c r="AR387" i="2" s="1"/>
  <c r="AO387" i="2"/>
  <c r="AQ387" i="2" s="1"/>
  <c r="AS386" i="2"/>
  <c r="AR386" i="2" s="1"/>
  <c r="AQ386" i="2"/>
  <c r="AP386" i="2"/>
  <c r="AT386" i="2" s="1"/>
  <c r="AO386" i="2"/>
  <c r="AT385" i="2"/>
  <c r="AS385" i="2"/>
  <c r="AR385" i="2" s="1"/>
  <c r="AO385" i="2"/>
  <c r="AP385" i="2" s="1"/>
  <c r="AS384" i="2"/>
  <c r="AR384" i="2" s="1"/>
  <c r="AS383" i="2"/>
  <c r="AR383" i="2" s="1"/>
  <c r="AO383" i="2"/>
  <c r="AS382" i="2"/>
  <c r="AR382" i="2" s="1"/>
  <c r="AQ382" i="2"/>
  <c r="AP382" i="2"/>
  <c r="AT382" i="2" s="1"/>
  <c r="AO382" i="2"/>
  <c r="AS381" i="2"/>
  <c r="AR381" i="2" s="1"/>
  <c r="AO381" i="2"/>
  <c r="AS380" i="2"/>
  <c r="AR380" i="2"/>
  <c r="AT380" i="2" s="1"/>
  <c r="AQ380" i="2"/>
  <c r="AO380" i="2"/>
  <c r="AP380" i="2" s="1"/>
  <c r="AS379" i="2"/>
  <c r="AR379" i="2"/>
  <c r="AQ379" i="2"/>
  <c r="AO379" i="2"/>
  <c r="AP379" i="2" s="1"/>
  <c r="AT379" i="2" s="1"/>
  <c r="AS378" i="2"/>
  <c r="AR378" i="2" s="1"/>
  <c r="AS377" i="2"/>
  <c r="AR377" i="2" s="1"/>
  <c r="AS376" i="2"/>
  <c r="AR376" i="2" s="1"/>
  <c r="AT376" i="2" s="1"/>
  <c r="AO376" i="2"/>
  <c r="AP376" i="2" s="1"/>
  <c r="AS375" i="2"/>
  <c r="AR375" i="2" s="1"/>
  <c r="AQ375" i="2"/>
  <c r="AP375" i="2"/>
  <c r="AT375" i="2" s="1"/>
  <c r="AO375" i="2"/>
  <c r="AS374" i="2"/>
  <c r="AR374" i="2" s="1"/>
  <c r="AO374" i="2"/>
  <c r="AS371" i="2"/>
  <c r="AS372" i="2" s="1"/>
  <c r="AR371" i="2"/>
  <c r="AS370" i="2"/>
  <c r="AR370" i="2" s="1"/>
  <c r="AQ370" i="2"/>
  <c r="AO371" i="2" s="1"/>
  <c r="AO370" i="2"/>
  <c r="AP370" i="2" s="1"/>
  <c r="AT370" i="2" s="1"/>
  <c r="AT369" i="2"/>
  <c r="AS369" i="2"/>
  <c r="AR369" i="2" s="1"/>
  <c r="AO369" i="2"/>
  <c r="AP369" i="2" s="1"/>
  <c r="AS368" i="2"/>
  <c r="AR368" i="2" s="1"/>
  <c r="AO368" i="2"/>
  <c r="AP368" i="2" s="1"/>
  <c r="AT368" i="2" s="1"/>
  <c r="AS367" i="2"/>
  <c r="AR367" i="2" s="1"/>
  <c r="AO367" i="2"/>
  <c r="AS366" i="2"/>
  <c r="AR366" i="2" s="1"/>
  <c r="AQ366" i="2"/>
  <c r="AP366" i="2"/>
  <c r="AT366" i="2" s="1"/>
  <c r="AO366" i="2"/>
  <c r="AS365" i="2"/>
  <c r="AR365" i="2" s="1"/>
  <c r="AO365" i="2"/>
  <c r="AS364" i="2"/>
  <c r="AR364" i="2" s="1"/>
  <c r="AT364" i="2" s="1"/>
  <c r="AQ364" i="2"/>
  <c r="AO364" i="2"/>
  <c r="AP364" i="2" s="1"/>
  <c r="AS363" i="2"/>
  <c r="AR363" i="2"/>
  <c r="AO363" i="2"/>
  <c r="AP363" i="2" s="1"/>
  <c r="AT363" i="2" s="1"/>
  <c r="AS362" i="2"/>
  <c r="AR362" i="2" s="1"/>
  <c r="AQ362" i="2"/>
  <c r="AO362" i="2"/>
  <c r="AP362" i="2" s="1"/>
  <c r="AS361" i="2"/>
  <c r="AR361" i="2" s="1"/>
  <c r="AO361" i="2"/>
  <c r="AT360" i="2"/>
  <c r="AS360" i="2"/>
  <c r="AR360" i="2" s="1"/>
  <c r="AO360" i="2"/>
  <c r="AP360" i="2" s="1"/>
  <c r="AS359" i="2"/>
  <c r="AR359" i="2" s="1"/>
  <c r="AQ359" i="2"/>
  <c r="AP359" i="2"/>
  <c r="AO359" i="2"/>
  <c r="AS358" i="2"/>
  <c r="AR358" i="2" s="1"/>
  <c r="AO358" i="2"/>
  <c r="AS357" i="2"/>
  <c r="AR357" i="2" s="1"/>
  <c r="AQ357" i="2"/>
  <c r="AO357" i="2"/>
  <c r="AP357" i="2" s="1"/>
  <c r="AS356" i="2"/>
  <c r="AR356" i="2" s="1"/>
  <c r="AQ356" i="2"/>
  <c r="AO356" i="2"/>
  <c r="AP356" i="2" s="1"/>
  <c r="AS355" i="2"/>
  <c r="AR355" i="2" s="1"/>
  <c r="AQ355" i="2"/>
  <c r="AO355" i="2"/>
  <c r="AP355" i="2" s="1"/>
  <c r="AS354" i="2"/>
  <c r="AR354" i="2" s="1"/>
  <c r="AO354" i="2"/>
  <c r="AP354" i="2" s="1"/>
  <c r="AS353" i="2"/>
  <c r="AR353" i="2" s="1"/>
  <c r="AT353" i="2" s="1"/>
  <c r="AO353" i="2"/>
  <c r="AP353" i="2" s="1"/>
  <c r="AQ352" i="2"/>
  <c r="AO352" i="2"/>
  <c r="AP352" i="2" s="1"/>
  <c r="AS351" i="2"/>
  <c r="AR351" i="2" s="1"/>
  <c r="AO351" i="2"/>
  <c r="AS350" i="2"/>
  <c r="AR350" i="2" s="1"/>
  <c r="AQ350" i="2"/>
  <c r="AP350" i="2"/>
  <c r="AT350" i="2" s="1"/>
  <c r="AO350" i="2"/>
  <c r="AS349" i="2"/>
  <c r="AR349" i="2" s="1"/>
  <c r="AO349" i="2"/>
  <c r="AS348" i="2"/>
  <c r="AR348" i="2"/>
  <c r="AT348" i="2" s="1"/>
  <c r="AQ348" i="2"/>
  <c r="AO348" i="2"/>
  <c r="AP348" i="2" s="1"/>
  <c r="AS347" i="2"/>
  <c r="AR347" i="2"/>
  <c r="AQ347" i="2"/>
  <c r="AO347" i="2"/>
  <c r="AP347" i="2" s="1"/>
  <c r="AT347" i="2" s="1"/>
  <c r="AS346" i="2"/>
  <c r="AR346" i="2" s="1"/>
  <c r="AO346" i="2"/>
  <c r="AQ346" i="2" s="1"/>
  <c r="AS345" i="2"/>
  <c r="AR345" i="2"/>
  <c r="AT345" i="2" s="1"/>
  <c r="AQ345" i="2"/>
  <c r="AP345" i="2"/>
  <c r="AO345" i="2"/>
  <c r="AS344" i="2"/>
  <c r="AR344" i="2"/>
  <c r="AP344" i="2"/>
  <c r="AT344" i="2" s="1"/>
  <c r="AO344" i="2"/>
  <c r="AQ344" i="2" s="1"/>
  <c r="AS343" i="2"/>
  <c r="AR343" i="2" s="1"/>
  <c r="AP343" i="2"/>
  <c r="AO343" i="2"/>
  <c r="AQ343" i="2" s="1"/>
  <c r="AS342" i="2"/>
  <c r="AR342" i="2" s="1"/>
  <c r="AQ342" i="2"/>
  <c r="AP342" i="2"/>
  <c r="AT342" i="2" s="1"/>
  <c r="AO342" i="2"/>
  <c r="AS341" i="2"/>
  <c r="AR341" i="2"/>
  <c r="AT341" i="2" s="1"/>
  <c r="AP341" i="2"/>
  <c r="AO341" i="2"/>
  <c r="AQ341" i="2" s="1"/>
  <c r="AS340" i="2"/>
  <c r="AR340" i="2"/>
  <c r="AP340" i="2"/>
  <c r="AT340" i="2" s="1"/>
  <c r="AO340" i="2"/>
  <c r="AQ340" i="2" s="1"/>
  <c r="AS339" i="2"/>
  <c r="AR339" i="2"/>
  <c r="AQ339" i="2"/>
  <c r="AP339" i="2"/>
  <c r="AO339" i="2"/>
  <c r="AS338" i="2"/>
  <c r="AR338" i="2" s="1"/>
  <c r="AP338" i="2"/>
  <c r="AT338" i="2" s="1"/>
  <c r="AO338" i="2"/>
  <c r="AQ338" i="2" s="1"/>
  <c r="AT337" i="2"/>
  <c r="AS337" i="2"/>
  <c r="AR337" i="2"/>
  <c r="AP337" i="2"/>
  <c r="AO337" i="2"/>
  <c r="AQ337" i="2" s="1"/>
  <c r="AS336" i="2"/>
  <c r="AR336" i="2" s="1"/>
  <c r="AT336" i="2" s="1"/>
  <c r="AP336" i="2"/>
  <c r="AO336" i="2"/>
  <c r="AQ336" i="2" s="1"/>
  <c r="AS335" i="2"/>
  <c r="AR335" i="2" s="1"/>
  <c r="AQ335" i="2"/>
  <c r="AP335" i="2"/>
  <c r="AO335" i="2"/>
  <c r="AS334" i="2"/>
  <c r="AR334" i="2" s="1"/>
  <c r="AP334" i="2"/>
  <c r="AT334" i="2" s="1"/>
  <c r="AO334" i="2"/>
  <c r="AQ334" i="2" s="1"/>
  <c r="AS333" i="2"/>
  <c r="AR333" i="2" s="1"/>
  <c r="AT333" i="2" s="1"/>
  <c r="AO333" i="2"/>
  <c r="AP333" i="2" s="1"/>
  <c r="AS332" i="2"/>
  <c r="AR332" i="2" s="1"/>
  <c r="AP332" i="2"/>
  <c r="AT332" i="2" s="1"/>
  <c r="AO332" i="2"/>
  <c r="AQ332" i="2" s="1"/>
  <c r="AS331" i="2"/>
  <c r="AR331" i="2"/>
  <c r="AP331" i="2"/>
  <c r="AT331" i="2" s="1"/>
  <c r="AO331" i="2"/>
  <c r="AQ331" i="2" s="1"/>
  <c r="AS330" i="2"/>
  <c r="AR330" i="2" s="1"/>
  <c r="AQ330" i="2"/>
  <c r="AO330" i="2"/>
  <c r="AP330" i="2" s="1"/>
  <c r="AT330" i="2" s="1"/>
  <c r="AS329" i="2"/>
  <c r="AR329" i="2" s="1"/>
  <c r="AO329" i="2"/>
  <c r="AP329" i="2" s="1"/>
  <c r="AT329" i="2" s="1"/>
  <c r="AS328" i="2"/>
  <c r="AR328" i="2"/>
  <c r="AP328" i="2"/>
  <c r="AT328" i="2" s="1"/>
  <c r="AO328" i="2"/>
  <c r="AQ328" i="2" s="1"/>
  <c r="AS327" i="2"/>
  <c r="AR327" i="2"/>
  <c r="AQ327" i="2"/>
  <c r="AO327" i="2"/>
  <c r="AP327" i="2" s="1"/>
  <c r="AS326" i="2"/>
  <c r="AR326" i="2" s="1"/>
  <c r="AO326" i="2"/>
  <c r="AQ326" i="2" s="1"/>
  <c r="AS325" i="2"/>
  <c r="AR325" i="2"/>
  <c r="AO325" i="2"/>
  <c r="AS324" i="2"/>
  <c r="AR324" i="2" s="1"/>
  <c r="AQ324" i="2"/>
  <c r="AO324" i="2"/>
  <c r="AP324" i="2" s="1"/>
  <c r="AS323" i="2"/>
  <c r="AR323" i="2"/>
  <c r="AO323" i="2"/>
  <c r="AQ323" i="2" s="1"/>
  <c r="AS322" i="2"/>
  <c r="AR322" i="2" s="1"/>
  <c r="AO322" i="2"/>
  <c r="AS321" i="2"/>
  <c r="AR321" i="2" s="1"/>
  <c r="AT321" i="2" s="1"/>
  <c r="AQ321" i="2"/>
  <c r="AO321" i="2"/>
  <c r="AP321" i="2" s="1"/>
  <c r="AS320" i="2"/>
  <c r="AR320" i="2"/>
  <c r="AO320" i="2"/>
  <c r="AQ320" i="2" s="1"/>
  <c r="AS319" i="2"/>
  <c r="AR319" i="2" s="1"/>
  <c r="AO319" i="2"/>
  <c r="AS318" i="2"/>
  <c r="AR318" i="2" s="1"/>
  <c r="AQ318" i="2"/>
  <c r="AP318" i="2"/>
  <c r="AT318" i="2" s="1"/>
  <c r="AO318" i="2"/>
  <c r="AS317" i="2"/>
  <c r="AR317" i="2"/>
  <c r="AO317" i="2"/>
  <c r="AS316" i="2"/>
  <c r="AR316" i="2" s="1"/>
  <c r="AO316" i="2"/>
  <c r="AS315" i="2"/>
  <c r="AR315" i="2"/>
  <c r="AQ315" i="2"/>
  <c r="AP315" i="2"/>
  <c r="AO315" i="2"/>
  <c r="AS314" i="2"/>
  <c r="AR314" i="2" s="1"/>
  <c r="AO314" i="2"/>
  <c r="AP314" i="2" s="1"/>
  <c r="AT314" i="2" s="1"/>
  <c r="AT313" i="2"/>
  <c r="AS313" i="2"/>
  <c r="AR313" i="2" s="1"/>
  <c r="AO313" i="2"/>
  <c r="AP313" i="2" s="1"/>
  <c r="AS312" i="2"/>
  <c r="AR312" i="2"/>
  <c r="AQ312" i="2"/>
  <c r="AP312" i="2"/>
  <c r="AT312" i="2" s="1"/>
  <c r="AO312" i="2"/>
  <c r="AS310" i="2"/>
  <c r="AO310" i="2"/>
  <c r="AQ310" i="2" s="1"/>
  <c r="AO311" i="2" s="1"/>
  <c r="AS309" i="2"/>
  <c r="AR309" i="2"/>
  <c r="AT309" i="2" s="1"/>
  <c r="AQ309" i="2"/>
  <c r="AO309" i="2"/>
  <c r="AP309" i="2" s="1"/>
  <c r="AS308" i="2"/>
  <c r="AR308" i="2"/>
  <c r="AQ308" i="2"/>
  <c r="AO308" i="2"/>
  <c r="AP308" i="2" s="1"/>
  <c r="AT308" i="2" s="1"/>
  <c r="AS307" i="2"/>
  <c r="AR307" i="2"/>
  <c r="AO307" i="2"/>
  <c r="AQ307" i="2" s="1"/>
  <c r="AS306" i="2"/>
  <c r="AR306" i="2" s="1"/>
  <c r="AQ306" i="2"/>
  <c r="AP306" i="2"/>
  <c r="AT306" i="2" s="1"/>
  <c r="AO306" i="2"/>
  <c r="AS305" i="2"/>
  <c r="AR305" i="2"/>
  <c r="AQ305" i="2"/>
  <c r="AO305" i="2"/>
  <c r="AP305" i="2" s="1"/>
  <c r="AT305" i="2" s="1"/>
  <c r="AS304" i="2"/>
  <c r="AR304" i="2" s="1"/>
  <c r="AO304" i="2"/>
  <c r="AS303" i="2"/>
  <c r="AR303" i="2" s="1"/>
  <c r="AQ303" i="2"/>
  <c r="AP303" i="2"/>
  <c r="AO303" i="2"/>
  <c r="AS302" i="2"/>
  <c r="AR302" i="2" s="1"/>
  <c r="AQ302" i="2"/>
  <c r="AP302" i="2"/>
  <c r="AT302" i="2" s="1"/>
  <c r="AO302" i="2"/>
  <c r="AS301" i="2"/>
  <c r="AR301" i="2" s="1"/>
  <c r="AT301" i="2" s="1"/>
  <c r="AO301" i="2"/>
  <c r="AP301" i="2" s="1"/>
  <c r="AS300" i="2"/>
  <c r="AR300" i="2" s="1"/>
  <c r="AO300" i="2"/>
  <c r="AQ300" i="2" s="1"/>
  <c r="AS299" i="2"/>
  <c r="AR299" i="2"/>
  <c r="AQ299" i="2"/>
  <c r="AP299" i="2"/>
  <c r="AT299" i="2" s="1"/>
  <c r="AO299" i="2"/>
  <c r="AS298" i="2"/>
  <c r="AR298" i="2" s="1"/>
  <c r="AQ298" i="2"/>
  <c r="AO298" i="2"/>
  <c r="AP298" i="2" s="1"/>
  <c r="AT298" i="2" s="1"/>
  <c r="AS297" i="2"/>
  <c r="AR297" i="2" s="1"/>
  <c r="AO297" i="2"/>
  <c r="AT296" i="2"/>
  <c r="AS296" i="2"/>
  <c r="AR296" i="2"/>
  <c r="AQ296" i="2"/>
  <c r="AP296" i="2"/>
  <c r="AO296" i="2"/>
  <c r="AS295" i="2"/>
  <c r="AR295" i="2"/>
  <c r="AQ295" i="2"/>
  <c r="AO295" i="2"/>
  <c r="AP295" i="2" s="1"/>
  <c r="AS294" i="2"/>
  <c r="AR294" i="2" s="1"/>
  <c r="AT294" i="2" s="1"/>
  <c r="AP294" i="2"/>
  <c r="AO294" i="2"/>
  <c r="AQ294" i="2" s="1"/>
  <c r="AS293" i="2"/>
  <c r="AR293" i="2"/>
  <c r="AO293" i="2"/>
  <c r="AP293" i="2" s="1"/>
  <c r="AT293" i="2" s="1"/>
  <c r="AS292" i="2"/>
  <c r="AR292" i="2" s="1"/>
  <c r="AQ292" i="2"/>
  <c r="AO292" i="2"/>
  <c r="AP292" i="2" s="1"/>
  <c r="AS291" i="2"/>
  <c r="AR291" i="2" s="1"/>
  <c r="AO291" i="2"/>
  <c r="AQ291" i="2" s="1"/>
  <c r="AS290" i="2"/>
  <c r="AR290" i="2" s="1"/>
  <c r="AO290" i="2"/>
  <c r="AQ290" i="2" s="1"/>
  <c r="AS289" i="2"/>
  <c r="AR289" i="2" s="1"/>
  <c r="AT289" i="2" s="1"/>
  <c r="AQ289" i="2"/>
  <c r="AO289" i="2"/>
  <c r="AP289" i="2" s="1"/>
  <c r="AS288" i="2"/>
  <c r="AR288" i="2" s="1"/>
  <c r="AO288" i="2"/>
  <c r="AQ288" i="2" s="1"/>
  <c r="AS287" i="2"/>
  <c r="AR287" i="2" s="1"/>
  <c r="AP287" i="2"/>
  <c r="AO287" i="2"/>
  <c r="AQ287" i="2" s="1"/>
  <c r="AS286" i="2"/>
  <c r="AR286" i="2" s="1"/>
  <c r="AQ286" i="2"/>
  <c r="AP286" i="2"/>
  <c r="AO286" i="2"/>
  <c r="AS285" i="2"/>
  <c r="AR285" i="2" s="1"/>
  <c r="AO285" i="2"/>
  <c r="AS284" i="2"/>
  <c r="AR284" i="2" s="1"/>
  <c r="AP284" i="2"/>
  <c r="AO284" i="2"/>
  <c r="AQ284" i="2" s="1"/>
  <c r="AS283" i="2"/>
  <c r="AR283" i="2" s="1"/>
  <c r="AQ283" i="2"/>
  <c r="AP283" i="2"/>
  <c r="AO283" i="2"/>
  <c r="AS282" i="2"/>
  <c r="AR282" i="2" s="1"/>
  <c r="AQ282" i="2"/>
  <c r="AO282" i="2"/>
  <c r="AP282" i="2" s="1"/>
  <c r="AS281" i="2"/>
  <c r="AR281" i="2" s="1"/>
  <c r="AO281" i="2"/>
  <c r="AQ280" i="2"/>
  <c r="AP280" i="2"/>
  <c r="AO280" i="2"/>
  <c r="AS279" i="2"/>
  <c r="AR279" i="2"/>
  <c r="AQ279" i="2"/>
  <c r="AO279" i="2"/>
  <c r="AP279" i="2" s="1"/>
  <c r="AS278" i="2"/>
  <c r="AR278" i="2" s="1"/>
  <c r="AO278" i="2"/>
  <c r="AS277" i="2"/>
  <c r="AR277" i="2"/>
  <c r="AQ277" i="2"/>
  <c r="AO277" i="2"/>
  <c r="AP277" i="2" s="1"/>
  <c r="AT277" i="2" s="1"/>
  <c r="AR276" i="2"/>
  <c r="AS275" i="2"/>
  <c r="AS276" i="2" s="1"/>
  <c r="AR275" i="2"/>
  <c r="AO275" i="2"/>
  <c r="AS274" i="2"/>
  <c r="AR274" i="2" s="1"/>
  <c r="AQ274" i="2"/>
  <c r="AP274" i="2"/>
  <c r="AT274" i="2" s="1"/>
  <c r="AO274" i="2"/>
  <c r="AS273" i="2"/>
  <c r="AR273" i="2"/>
  <c r="AQ273" i="2"/>
  <c r="AO273" i="2"/>
  <c r="AP273" i="2" s="1"/>
  <c r="AT273" i="2" s="1"/>
  <c r="AS272" i="2"/>
  <c r="AR272" i="2"/>
  <c r="AO272" i="2"/>
  <c r="AS268" i="2"/>
  <c r="AQ268" i="2"/>
  <c r="AO269" i="2" s="1"/>
  <c r="AO268" i="2"/>
  <c r="AP268" i="2" s="1"/>
  <c r="AS267" i="2"/>
  <c r="AR267" i="2" s="1"/>
  <c r="AQ267" i="2"/>
  <c r="AP267" i="2"/>
  <c r="AO267" i="2"/>
  <c r="AT266" i="2"/>
  <c r="AS266" i="2"/>
  <c r="AR266" i="2" s="1"/>
  <c r="AQ266" i="2"/>
  <c r="AP266" i="2"/>
  <c r="AO266" i="2"/>
  <c r="AS262" i="2"/>
  <c r="AR262" i="2" s="1"/>
  <c r="AP262" i="2"/>
  <c r="AO262" i="2"/>
  <c r="AQ262" i="2" s="1"/>
  <c r="AO263" i="2" s="1"/>
  <c r="AP263" i="2" s="1"/>
  <c r="AS261" i="2"/>
  <c r="AR261" i="2" s="1"/>
  <c r="AT261" i="2" s="1"/>
  <c r="AQ261" i="2"/>
  <c r="AO261" i="2"/>
  <c r="AP261" i="2" s="1"/>
  <c r="AS260" i="2"/>
  <c r="AR260" i="2"/>
  <c r="AT260" i="2" s="1"/>
  <c r="AQ260" i="2"/>
  <c r="AP260" i="2"/>
  <c r="AO260" i="2"/>
  <c r="AS259" i="2"/>
  <c r="AR259" i="2" s="1"/>
  <c r="AO259" i="2"/>
  <c r="AQ259" i="2" s="1"/>
  <c r="AS257" i="2"/>
  <c r="AS258" i="2" s="1"/>
  <c r="AR258" i="2" s="1"/>
  <c r="AR257" i="2"/>
  <c r="AS256" i="2"/>
  <c r="AR256" i="2"/>
  <c r="AO256" i="2"/>
  <c r="AQ256" i="2" s="1"/>
  <c r="AO257" i="2" s="1"/>
  <c r="AS255" i="2"/>
  <c r="AR255" i="2" s="1"/>
  <c r="AO255" i="2"/>
  <c r="AS254" i="2"/>
  <c r="AR254" i="2" s="1"/>
  <c r="AQ254" i="2"/>
  <c r="AP254" i="2"/>
  <c r="AO254" i="2"/>
  <c r="AS253" i="2"/>
  <c r="AR253" i="2" s="1"/>
  <c r="AO253" i="2"/>
  <c r="AR251" i="2"/>
  <c r="AQ251" i="2"/>
  <c r="AO252" i="2" s="1"/>
  <c r="AP251" i="2"/>
  <c r="AS250" i="2"/>
  <c r="AS251" i="2" s="1"/>
  <c r="AS252" i="2" s="1"/>
  <c r="AR252" i="2" s="1"/>
  <c r="AR250" i="2"/>
  <c r="AP250" i="2"/>
  <c r="AO250" i="2"/>
  <c r="AQ250" i="2" s="1"/>
  <c r="AO251" i="2" s="1"/>
  <c r="AS249" i="2"/>
  <c r="AR249" i="2" s="1"/>
  <c r="AQ249" i="2"/>
  <c r="AP249" i="2"/>
  <c r="AO249" i="2"/>
  <c r="AS248" i="2"/>
  <c r="AR248" i="2" s="1"/>
  <c r="AO248" i="2"/>
  <c r="AS246" i="2"/>
  <c r="AS244" i="2"/>
  <c r="AS245" i="2" s="1"/>
  <c r="AR245" i="2" s="1"/>
  <c r="AR244" i="2"/>
  <c r="AO244" i="2"/>
  <c r="AT243" i="2"/>
  <c r="AS243" i="2"/>
  <c r="AR243" i="2"/>
  <c r="AQ243" i="2"/>
  <c r="AP243" i="2"/>
  <c r="AO243" i="2"/>
  <c r="AS242" i="2"/>
  <c r="AR242" i="2"/>
  <c r="AQ242" i="2"/>
  <c r="AO242" i="2"/>
  <c r="AP242" i="2" s="1"/>
  <c r="AS241" i="2"/>
  <c r="AR241" i="2" s="1"/>
  <c r="AO241" i="2"/>
  <c r="AQ239" i="2"/>
  <c r="AO240" i="2" s="1"/>
  <c r="AP239" i="2"/>
  <c r="AS238" i="2"/>
  <c r="AS239" i="2" s="1"/>
  <c r="AR238" i="2"/>
  <c r="AQ238" i="2"/>
  <c r="AO239" i="2" s="1"/>
  <c r="AP238" i="2"/>
  <c r="AO238" i="2"/>
  <c r="AS237" i="2"/>
  <c r="AR237" i="2" s="1"/>
  <c r="AQ237" i="2"/>
  <c r="AO237" i="2"/>
  <c r="AP237" i="2" s="1"/>
  <c r="AT237" i="2" s="1"/>
  <c r="AS236" i="2"/>
  <c r="AR236" i="2" s="1"/>
  <c r="AO236" i="2"/>
  <c r="AS235" i="2"/>
  <c r="AR235" i="2" s="1"/>
  <c r="AQ235" i="2"/>
  <c r="AP235" i="2"/>
  <c r="AT235" i="2" s="1"/>
  <c r="AO235" i="2"/>
  <c r="AS234" i="2"/>
  <c r="AR234" i="2"/>
  <c r="AQ234" i="2"/>
  <c r="AP234" i="2"/>
  <c r="AT234" i="2" s="1"/>
  <c r="AO234" i="2"/>
  <c r="AS233" i="2"/>
  <c r="AR233" i="2" s="1"/>
  <c r="AT233" i="2" s="1"/>
  <c r="AQ233" i="2"/>
  <c r="AO233" i="2"/>
  <c r="AP233" i="2" s="1"/>
  <c r="AS232" i="2"/>
  <c r="AR232" i="2" s="1"/>
  <c r="AO232" i="2"/>
  <c r="AS231" i="2"/>
  <c r="AR231" i="2" s="1"/>
  <c r="AQ231" i="2"/>
  <c r="AP231" i="2"/>
  <c r="AT231" i="2" s="1"/>
  <c r="AO231" i="2"/>
  <c r="AS229" i="2"/>
  <c r="AS228" i="2"/>
  <c r="AR228" i="2" s="1"/>
  <c r="AS227" i="2"/>
  <c r="AR227" i="2"/>
  <c r="AS226" i="2"/>
  <c r="AR226" i="2"/>
  <c r="AQ226" i="2"/>
  <c r="AO227" i="2" s="1"/>
  <c r="AO226" i="2"/>
  <c r="AP226" i="2" s="1"/>
  <c r="AS225" i="2"/>
  <c r="AR225" i="2" s="1"/>
  <c r="AO225" i="2"/>
  <c r="AS224" i="2"/>
  <c r="AR224" i="2"/>
  <c r="AT224" i="2" s="1"/>
  <c r="AQ224" i="2"/>
  <c r="AO224" i="2"/>
  <c r="AP224" i="2" s="1"/>
  <c r="AS223" i="2"/>
  <c r="AR223" i="2"/>
  <c r="AO223" i="2"/>
  <c r="AP223" i="2" s="1"/>
  <c r="AT223" i="2" s="1"/>
  <c r="AS222" i="2"/>
  <c r="AR222" i="2" s="1"/>
  <c r="AO222" i="2"/>
  <c r="AT221" i="2"/>
  <c r="AS221" i="2"/>
  <c r="AR221" i="2" s="1"/>
  <c r="AQ221" i="2"/>
  <c r="AP221" i="2"/>
  <c r="AO221" i="2"/>
  <c r="AS220" i="2"/>
  <c r="AR220" i="2"/>
  <c r="AQ220" i="2"/>
  <c r="AO220" i="2"/>
  <c r="AP220" i="2" s="1"/>
  <c r="AT220" i="2" s="1"/>
  <c r="AS219" i="2"/>
  <c r="AR219" i="2" s="1"/>
  <c r="AO219" i="2"/>
  <c r="AS218" i="2"/>
  <c r="AR218" i="2" s="1"/>
  <c r="AQ218" i="2"/>
  <c r="AP218" i="2"/>
  <c r="AT218" i="2" s="1"/>
  <c r="AO218" i="2"/>
  <c r="AS217" i="2"/>
  <c r="AR217" i="2" s="1"/>
  <c r="AQ217" i="2"/>
  <c r="AP217" i="2"/>
  <c r="AT217" i="2" s="1"/>
  <c r="AO217" i="2"/>
  <c r="AS216" i="2"/>
  <c r="AR216" i="2" s="1"/>
  <c r="AT216" i="2" s="1"/>
  <c r="AO216" i="2"/>
  <c r="AP216" i="2" s="1"/>
  <c r="AS215" i="2"/>
  <c r="AR215" i="2" s="1"/>
  <c r="AT215" i="2" s="1"/>
  <c r="AQ215" i="2"/>
  <c r="AP215" i="2"/>
  <c r="AO215" i="2"/>
  <c r="AS214" i="2"/>
  <c r="AR214" i="2"/>
  <c r="AQ214" i="2"/>
  <c r="AP214" i="2"/>
  <c r="AT214" i="2" s="1"/>
  <c r="AO214" i="2"/>
  <c r="AS213" i="2"/>
  <c r="AR213" i="2" s="1"/>
  <c r="AQ213" i="2"/>
  <c r="AO213" i="2"/>
  <c r="AP213" i="2" s="1"/>
  <c r="AS212" i="2"/>
  <c r="AR212" i="2" s="1"/>
  <c r="AO212" i="2"/>
  <c r="AS211" i="2"/>
  <c r="AR211" i="2" s="1"/>
  <c r="AQ211" i="2"/>
  <c r="AP211" i="2"/>
  <c r="AO211" i="2"/>
  <c r="AS210" i="2"/>
  <c r="AR210" i="2"/>
  <c r="AQ210" i="2"/>
  <c r="AO210" i="2"/>
  <c r="AP210" i="2" s="1"/>
  <c r="AQ208" i="2"/>
  <c r="AO209" i="2" s="1"/>
  <c r="AO208" i="2"/>
  <c r="AP208" i="2" s="1"/>
  <c r="AS207" i="2"/>
  <c r="AR207" i="2"/>
  <c r="AT207" i="2" s="1"/>
  <c r="AQ207" i="2"/>
  <c r="AP207" i="2"/>
  <c r="AO207" i="2"/>
  <c r="AS206" i="2"/>
  <c r="AR206" i="2"/>
  <c r="AP206" i="2"/>
  <c r="AO206" i="2"/>
  <c r="AQ206" i="2" s="1"/>
  <c r="AS205" i="2"/>
  <c r="AR205" i="2" s="1"/>
  <c r="AP205" i="2"/>
  <c r="AT205" i="2" s="1"/>
  <c r="AO205" i="2"/>
  <c r="AQ205" i="2" s="1"/>
  <c r="AS204" i="2"/>
  <c r="AR204" i="2"/>
  <c r="AT204" i="2" s="1"/>
  <c r="AQ204" i="2"/>
  <c r="AP204" i="2"/>
  <c r="AO204" i="2"/>
  <c r="AS203" i="2"/>
  <c r="AR203" i="2" s="1"/>
  <c r="AQ203" i="2"/>
  <c r="AP203" i="2"/>
  <c r="AT203" i="2" s="1"/>
  <c r="AO203" i="2"/>
  <c r="AS202" i="2"/>
  <c r="AR202" i="2"/>
  <c r="AQ202" i="2"/>
  <c r="AP202" i="2"/>
  <c r="AT202" i="2" s="1"/>
  <c r="AO202" i="2"/>
  <c r="AS201" i="2"/>
  <c r="AR201" i="2" s="1"/>
  <c r="AQ201" i="2"/>
  <c r="AO201" i="2"/>
  <c r="AP201" i="2" s="1"/>
  <c r="AT201" i="2" s="1"/>
  <c r="AS200" i="2"/>
  <c r="AR200" i="2" s="1"/>
  <c r="AQ200" i="2"/>
  <c r="AO200" i="2"/>
  <c r="AP200" i="2" s="1"/>
  <c r="AS199" i="2"/>
  <c r="AR199" i="2" s="1"/>
  <c r="AQ199" i="2"/>
  <c r="AP199" i="2"/>
  <c r="AO199" i="2"/>
  <c r="AS198" i="2"/>
  <c r="AR198" i="2" s="1"/>
  <c r="AQ198" i="2"/>
  <c r="AO198" i="2"/>
  <c r="AP198" i="2" s="1"/>
  <c r="AS197" i="2"/>
  <c r="AR197" i="2" s="1"/>
  <c r="AP197" i="2"/>
  <c r="AO197" i="2"/>
  <c r="AQ197" i="2" s="1"/>
  <c r="AO196" i="2"/>
  <c r="AP196" i="2" s="1"/>
  <c r="AS195" i="2"/>
  <c r="AR195" i="2" s="1"/>
  <c r="AQ195" i="2"/>
  <c r="AO195" i="2"/>
  <c r="AP195" i="2" s="1"/>
  <c r="AS194" i="2"/>
  <c r="AR194" i="2"/>
  <c r="AO194" i="2"/>
  <c r="AS193" i="2"/>
  <c r="AR193" i="2" s="1"/>
  <c r="AP193" i="2"/>
  <c r="AO193" i="2"/>
  <c r="AQ193" i="2" s="1"/>
  <c r="AS192" i="2"/>
  <c r="AR192" i="2" s="1"/>
  <c r="AT192" i="2" s="1"/>
  <c r="AQ192" i="2"/>
  <c r="AO192" i="2"/>
  <c r="AP192" i="2" s="1"/>
  <c r="AP191" i="2"/>
  <c r="AO191" i="2"/>
  <c r="AQ191" i="2" s="1"/>
  <c r="AO190" i="2"/>
  <c r="AQ190" i="2" s="1"/>
  <c r="AS189" i="2"/>
  <c r="AR189" i="2" s="1"/>
  <c r="AQ189" i="2"/>
  <c r="AP189" i="2"/>
  <c r="AT189" i="2" s="1"/>
  <c r="AO189" i="2"/>
  <c r="AS188" i="2"/>
  <c r="AR188" i="2" s="1"/>
  <c r="AO188" i="2"/>
  <c r="AS187" i="2"/>
  <c r="AR187" i="2" s="1"/>
  <c r="AP187" i="2"/>
  <c r="AT187" i="2" s="1"/>
  <c r="AO187" i="2"/>
  <c r="AQ187" i="2" s="1"/>
  <c r="AS186" i="2"/>
  <c r="AR186" i="2"/>
  <c r="AQ186" i="2"/>
  <c r="AP186" i="2"/>
  <c r="AO186" i="2"/>
  <c r="AS185" i="2"/>
  <c r="AR185" i="2" s="1"/>
  <c r="AQ185" i="2"/>
  <c r="AO185" i="2"/>
  <c r="AP185" i="2" s="1"/>
  <c r="AT185" i="2" s="1"/>
  <c r="AS184" i="2"/>
  <c r="AR184" i="2" s="1"/>
  <c r="AO184" i="2"/>
  <c r="AS183" i="2"/>
  <c r="AR183" i="2"/>
  <c r="AQ183" i="2"/>
  <c r="AP183" i="2"/>
  <c r="AT183" i="2" s="1"/>
  <c r="AO183" i="2"/>
  <c r="AS182" i="2"/>
  <c r="AR182" i="2"/>
  <c r="AO182" i="2"/>
  <c r="AP182" i="2" s="1"/>
  <c r="AT182" i="2" s="1"/>
  <c r="AS181" i="2"/>
  <c r="AR181" i="2" s="1"/>
  <c r="AO181" i="2"/>
  <c r="AT180" i="2"/>
  <c r="AS180" i="2"/>
  <c r="AR180" i="2"/>
  <c r="AO180" i="2"/>
  <c r="AP180" i="2" s="1"/>
  <c r="AS179" i="2"/>
  <c r="AR179" i="2"/>
  <c r="AQ179" i="2"/>
  <c r="AO179" i="2"/>
  <c r="AP179" i="2" s="1"/>
  <c r="AS178" i="2"/>
  <c r="AR178" i="2" s="1"/>
  <c r="AO178" i="2"/>
  <c r="AS177" i="2"/>
  <c r="AR177" i="2" s="1"/>
  <c r="AQ177" i="2"/>
  <c r="AP177" i="2"/>
  <c r="AT177" i="2" s="1"/>
  <c r="AO177" i="2"/>
  <c r="AS176" i="2"/>
  <c r="AR176" i="2"/>
  <c r="AQ176" i="2"/>
  <c r="AO176" i="2"/>
  <c r="AP176" i="2" s="1"/>
  <c r="AT176" i="2" s="1"/>
  <c r="AS175" i="2"/>
  <c r="AR175" i="2"/>
  <c r="AO175" i="2"/>
  <c r="AS174" i="2"/>
  <c r="AR174" i="2" s="1"/>
  <c r="AO174" i="2"/>
  <c r="AP174" i="2" s="1"/>
  <c r="AS173" i="2"/>
  <c r="AR173" i="2" s="1"/>
  <c r="AQ173" i="2"/>
  <c r="AP173" i="2"/>
  <c r="AT173" i="2" s="1"/>
  <c r="AO173" i="2"/>
  <c r="AT172" i="2"/>
  <c r="AS172" i="2"/>
  <c r="AR172" i="2" s="1"/>
  <c r="AO172" i="2"/>
  <c r="AP172" i="2" s="1"/>
  <c r="AS171" i="2"/>
  <c r="AR171" i="2" s="1"/>
  <c r="AP171" i="2"/>
  <c r="AO171" i="2"/>
  <c r="AQ171" i="2" s="1"/>
  <c r="AS170" i="2"/>
  <c r="AR170" i="2" s="1"/>
  <c r="AO170" i="2"/>
  <c r="AS169" i="2"/>
  <c r="AR169" i="2" s="1"/>
  <c r="AT169" i="2" s="1"/>
  <c r="AQ169" i="2"/>
  <c r="AO169" i="2"/>
  <c r="AP169" i="2" s="1"/>
  <c r="AS168" i="2"/>
  <c r="AR168" i="2" s="1"/>
  <c r="AO168" i="2"/>
  <c r="AP168" i="2" s="1"/>
  <c r="AQ167" i="2"/>
  <c r="AQ166" i="2"/>
  <c r="AO167" i="2" s="1"/>
  <c r="AP167" i="2" s="1"/>
  <c r="AO166" i="2"/>
  <c r="AP166" i="2" s="1"/>
  <c r="AT165" i="2"/>
  <c r="AS165" i="2"/>
  <c r="AR165" i="2" s="1"/>
  <c r="AP165" i="2"/>
  <c r="AO165" i="2"/>
  <c r="AQ165" i="2" s="1"/>
  <c r="AT164" i="2"/>
  <c r="AS164" i="2"/>
  <c r="AR164" i="2"/>
  <c r="AQ164" i="2"/>
  <c r="AP164" i="2"/>
  <c r="AO164" i="2"/>
  <c r="AS163" i="2"/>
  <c r="AR163" i="2" s="1"/>
  <c r="AT163" i="2" s="1"/>
  <c r="AP163" i="2"/>
  <c r="AO163" i="2"/>
  <c r="AQ163" i="2" s="1"/>
  <c r="AS162" i="2"/>
  <c r="AR162" i="2" s="1"/>
  <c r="AP162" i="2"/>
  <c r="AO162" i="2"/>
  <c r="AQ162" i="2" s="1"/>
  <c r="AS161" i="2"/>
  <c r="AR161" i="2" s="1"/>
  <c r="AQ161" i="2"/>
  <c r="AP161" i="2"/>
  <c r="AT161" i="2" s="1"/>
  <c r="AO161" i="2"/>
  <c r="AT160" i="2"/>
  <c r="AS160" i="2"/>
  <c r="AR160" i="2" s="1"/>
  <c r="AP160" i="2"/>
  <c r="AO160" i="2"/>
  <c r="AQ160" i="2" s="1"/>
  <c r="AS159" i="2"/>
  <c r="AR159" i="2" s="1"/>
  <c r="AT159" i="2" s="1"/>
  <c r="AQ159" i="2"/>
  <c r="AP159" i="2"/>
  <c r="AO159" i="2"/>
  <c r="AS158" i="2"/>
  <c r="AR158" i="2"/>
  <c r="AP158" i="2"/>
  <c r="AT158" i="2" s="1"/>
  <c r="AO158" i="2"/>
  <c r="AQ158" i="2" s="1"/>
  <c r="AS157" i="2"/>
  <c r="AR157" i="2" s="1"/>
  <c r="AO157" i="2"/>
  <c r="AS156" i="2"/>
  <c r="AR156" i="2"/>
  <c r="AO156" i="2"/>
  <c r="AP156" i="2" s="1"/>
  <c r="AT156" i="2" s="1"/>
  <c r="AS155" i="2"/>
  <c r="AR155" i="2"/>
  <c r="AP155" i="2"/>
  <c r="AT155" i="2" s="1"/>
  <c r="AO155" i="2"/>
  <c r="AQ155" i="2" s="1"/>
  <c r="AS154" i="2"/>
  <c r="AR154" i="2" s="1"/>
  <c r="AO154" i="2"/>
  <c r="AT153" i="2"/>
  <c r="AS153" i="2"/>
  <c r="AR153" i="2" s="1"/>
  <c r="AP153" i="2"/>
  <c r="AO153" i="2"/>
  <c r="AQ153" i="2" s="1"/>
  <c r="AS152" i="2"/>
  <c r="AR152" i="2"/>
  <c r="AQ152" i="2"/>
  <c r="AO152" i="2"/>
  <c r="AP152" i="2" s="1"/>
  <c r="AS151" i="2"/>
  <c r="AR151" i="2"/>
  <c r="AO151" i="2"/>
  <c r="AS150" i="2"/>
  <c r="AR150" i="2" s="1"/>
  <c r="AQ150" i="2"/>
  <c r="AP150" i="2"/>
  <c r="AO150" i="2"/>
  <c r="AS149" i="2"/>
  <c r="AR149" i="2" s="1"/>
  <c r="AO149" i="2"/>
  <c r="AS148" i="2"/>
  <c r="AR148" i="2" s="1"/>
  <c r="AT148" i="2" s="1"/>
  <c r="AO148" i="2"/>
  <c r="AP148" i="2" s="1"/>
  <c r="AS147" i="2"/>
  <c r="AR147" i="2" s="1"/>
  <c r="AP147" i="2"/>
  <c r="AT147" i="2" s="1"/>
  <c r="AO147" i="2"/>
  <c r="AQ147" i="2" s="1"/>
  <c r="AS146" i="2"/>
  <c r="AR146" i="2"/>
  <c r="AP146" i="2"/>
  <c r="AT146" i="2" s="1"/>
  <c r="AO146" i="2"/>
  <c r="AQ146" i="2" s="1"/>
  <c r="AS145" i="2"/>
  <c r="AR145" i="2" s="1"/>
  <c r="AQ145" i="2"/>
  <c r="AO145" i="2"/>
  <c r="AP145" i="2" s="1"/>
  <c r="AT145" i="2" s="1"/>
  <c r="AS144" i="2"/>
  <c r="AR144" i="2"/>
  <c r="AO144" i="2"/>
  <c r="AS143" i="2"/>
  <c r="AR143" i="2"/>
  <c r="AO143" i="2"/>
  <c r="AS142" i="2"/>
  <c r="AR142" i="2"/>
  <c r="AQ142" i="2"/>
  <c r="AO142" i="2"/>
  <c r="AP142" i="2" s="1"/>
  <c r="AT141" i="2"/>
  <c r="AS141" i="2"/>
  <c r="AR141" i="2" s="1"/>
  <c r="AP141" i="2"/>
  <c r="AO141" i="2"/>
  <c r="AQ141" i="2" s="1"/>
  <c r="AT140" i="2"/>
  <c r="AS140" i="2"/>
  <c r="AR140" i="2"/>
  <c r="AQ140" i="2"/>
  <c r="AO140" i="2"/>
  <c r="AP140" i="2" s="1"/>
  <c r="AS139" i="2"/>
  <c r="AR139" i="2" s="1"/>
  <c r="AO139" i="2"/>
  <c r="AP139" i="2" s="1"/>
  <c r="AT139" i="2" s="1"/>
  <c r="AS138" i="2"/>
  <c r="AR138" i="2" s="1"/>
  <c r="AO138" i="2"/>
  <c r="AS136" i="2"/>
  <c r="AS137" i="2" s="1"/>
  <c r="AR137" i="2" s="1"/>
  <c r="AQ136" i="2"/>
  <c r="AO137" i="2" s="1"/>
  <c r="AO136" i="2"/>
  <c r="AP136" i="2" s="1"/>
  <c r="AS135" i="2"/>
  <c r="AR135" i="2"/>
  <c r="AT135" i="2" s="1"/>
  <c r="AQ135" i="2"/>
  <c r="AP135" i="2"/>
  <c r="AO135" i="2"/>
  <c r="AS134" i="2"/>
  <c r="AR134" i="2" s="1"/>
  <c r="AP134" i="2"/>
  <c r="AO134" i="2"/>
  <c r="AQ134" i="2" s="1"/>
  <c r="AS133" i="2"/>
  <c r="AR133" i="2" s="1"/>
  <c r="AT133" i="2" s="1"/>
  <c r="AQ133" i="2"/>
  <c r="AP133" i="2"/>
  <c r="AO133" i="2"/>
  <c r="AS132" i="2"/>
  <c r="AR132" i="2" s="1"/>
  <c r="AT132" i="2" s="1"/>
  <c r="AQ132" i="2"/>
  <c r="AP132" i="2"/>
  <c r="AO132" i="2"/>
  <c r="AS131" i="2"/>
  <c r="AR131" i="2"/>
  <c r="AQ131" i="2"/>
  <c r="AP131" i="2"/>
  <c r="AT131" i="2" s="1"/>
  <c r="AO131" i="2"/>
  <c r="AS130" i="2"/>
  <c r="AR130" i="2" s="1"/>
  <c r="AP130" i="2"/>
  <c r="AO130" i="2"/>
  <c r="AQ130" i="2" s="1"/>
  <c r="AS129" i="2"/>
  <c r="AR129" i="2" s="1"/>
  <c r="AQ129" i="2"/>
  <c r="AP129" i="2"/>
  <c r="AT129" i="2" s="1"/>
  <c r="AO129" i="2"/>
  <c r="AS128" i="2"/>
  <c r="AR128" i="2"/>
  <c r="AT128" i="2" s="1"/>
  <c r="AQ128" i="2"/>
  <c r="AP128" i="2"/>
  <c r="AO128" i="2"/>
  <c r="AS127" i="2"/>
  <c r="AR127" i="2" s="1"/>
  <c r="AT127" i="2" s="1"/>
  <c r="AP127" i="2"/>
  <c r="AO127" i="2"/>
  <c r="AQ127" i="2" s="1"/>
  <c r="AS126" i="2"/>
  <c r="AR126" i="2"/>
  <c r="AQ126" i="2"/>
  <c r="AP126" i="2"/>
  <c r="AO126" i="2"/>
  <c r="AQ125" i="2"/>
  <c r="AP125" i="2"/>
  <c r="AO125" i="2"/>
  <c r="AS124" i="2"/>
  <c r="AS125" i="2" s="1"/>
  <c r="AR125" i="2" s="1"/>
  <c r="AP124" i="2"/>
  <c r="AO124" i="2"/>
  <c r="AQ124" i="2" s="1"/>
  <c r="AT123" i="2"/>
  <c r="AS123" i="2"/>
  <c r="AR123" i="2"/>
  <c r="AQ123" i="2"/>
  <c r="AP123" i="2"/>
  <c r="AO123" i="2"/>
  <c r="AS122" i="2"/>
  <c r="AR122" i="2" s="1"/>
  <c r="AO122" i="2"/>
  <c r="AP122" i="2" s="1"/>
  <c r="AT122" i="2" s="1"/>
  <c r="AS121" i="2"/>
  <c r="AR121" i="2" s="1"/>
  <c r="AT121" i="2" s="1"/>
  <c r="AP121" i="2"/>
  <c r="AO121" i="2"/>
  <c r="AQ121" i="2" s="1"/>
  <c r="AS120" i="2"/>
  <c r="AR120" i="2" s="1"/>
  <c r="AO120" i="2"/>
  <c r="AP120" i="2" s="1"/>
  <c r="AT120" i="2" s="1"/>
  <c r="AS119" i="2"/>
  <c r="AR119" i="2" s="1"/>
  <c r="AO119" i="2"/>
  <c r="AS118" i="2"/>
  <c r="AR118" i="2"/>
  <c r="AP118" i="2"/>
  <c r="AO118" i="2"/>
  <c r="AQ118" i="2" s="1"/>
  <c r="AT117" i="2"/>
  <c r="AS117" i="2"/>
  <c r="AR117" i="2" s="1"/>
  <c r="AP117" i="2"/>
  <c r="AO117" i="2"/>
  <c r="AQ117" i="2" s="1"/>
  <c r="AS116" i="2"/>
  <c r="AR116" i="2"/>
  <c r="AQ116" i="2"/>
  <c r="AO116" i="2"/>
  <c r="AP116" i="2" s="1"/>
  <c r="AS115" i="2"/>
  <c r="AR115" i="2"/>
  <c r="AO115" i="2"/>
  <c r="AS114" i="2"/>
  <c r="AR114" i="2" s="1"/>
  <c r="AQ114" i="2"/>
  <c r="AP114" i="2"/>
  <c r="AO114" i="2"/>
  <c r="AS113" i="2"/>
  <c r="AR113" i="2" s="1"/>
  <c r="AP113" i="2"/>
  <c r="AT113" i="2" s="1"/>
  <c r="AO113" i="2"/>
  <c r="AQ113" i="2" s="1"/>
  <c r="AS112" i="2"/>
  <c r="AR112" i="2" s="1"/>
  <c r="AO112" i="2"/>
  <c r="AS111" i="2"/>
  <c r="AR111" i="2"/>
  <c r="AQ111" i="2"/>
  <c r="AO111" i="2"/>
  <c r="AP111" i="2" s="1"/>
  <c r="AT111" i="2" s="1"/>
  <c r="AS110" i="2"/>
  <c r="AR110" i="2"/>
  <c r="AQ110" i="2"/>
  <c r="AO110" i="2"/>
  <c r="AP110" i="2" s="1"/>
  <c r="AT110" i="2" s="1"/>
  <c r="AS109" i="2"/>
  <c r="AR109" i="2" s="1"/>
  <c r="AT109" i="2" s="1"/>
  <c r="AQ109" i="2"/>
  <c r="AO109" i="2"/>
  <c r="AP109" i="2" s="1"/>
  <c r="AS108" i="2"/>
  <c r="AR108" i="2" s="1"/>
  <c r="AQ108" i="2"/>
  <c r="AO108" i="2"/>
  <c r="AP108" i="2" s="1"/>
  <c r="AT108" i="2" s="1"/>
  <c r="AS107" i="2"/>
  <c r="AR107" i="2"/>
  <c r="AP107" i="2"/>
  <c r="AT107" i="2" s="1"/>
  <c r="AO107" i="2"/>
  <c r="AQ107" i="2" s="1"/>
  <c r="AS106" i="2"/>
  <c r="AR106" i="2"/>
  <c r="AQ106" i="2"/>
  <c r="AO106" i="2"/>
  <c r="AP106" i="2" s="1"/>
  <c r="AS105" i="2"/>
  <c r="AR105" i="2" s="1"/>
  <c r="AQ105" i="2"/>
  <c r="AO105" i="2"/>
  <c r="AP105" i="2" s="1"/>
  <c r="AT105" i="2" s="1"/>
  <c r="AS104" i="2"/>
  <c r="AR104" i="2"/>
  <c r="AT104" i="2" s="1"/>
  <c r="AQ104" i="2"/>
  <c r="AO104" i="2"/>
  <c r="AP104" i="2" s="1"/>
  <c r="AT103" i="2"/>
  <c r="AS103" i="2"/>
  <c r="AR103" i="2"/>
  <c r="AQ103" i="2"/>
  <c r="AO103" i="2"/>
  <c r="AP103" i="2" s="1"/>
  <c r="AS102" i="2"/>
  <c r="AR102" i="2" s="1"/>
  <c r="AP102" i="2"/>
  <c r="AO102" i="2"/>
  <c r="AQ102" i="2" s="1"/>
  <c r="AS101" i="2"/>
  <c r="AR101" i="2" s="1"/>
  <c r="AT101" i="2" s="1"/>
  <c r="AQ101" i="2"/>
  <c r="AP101" i="2"/>
  <c r="AO101" i="2"/>
  <c r="AS100" i="2"/>
  <c r="AR100" i="2" s="1"/>
  <c r="AQ100" i="2"/>
  <c r="AO100" i="2"/>
  <c r="AP100" i="2" s="1"/>
  <c r="AS99" i="2"/>
  <c r="AR99" i="2" s="1"/>
  <c r="AT99" i="2" s="1"/>
  <c r="AP99" i="2"/>
  <c r="AO99" i="2"/>
  <c r="AQ99" i="2" s="1"/>
  <c r="AS98" i="2"/>
  <c r="AR98" i="2"/>
  <c r="AQ98" i="2"/>
  <c r="AP98" i="2"/>
  <c r="AO98" i="2"/>
  <c r="AS97" i="2"/>
  <c r="AR97" i="2" s="1"/>
  <c r="AP97" i="2"/>
  <c r="AO97" i="2"/>
  <c r="AQ97" i="2" s="1"/>
  <c r="AS96" i="2"/>
  <c r="AR96" i="2" s="1"/>
  <c r="AP96" i="2"/>
  <c r="AT96" i="2" s="1"/>
  <c r="AO96" i="2"/>
  <c r="AQ96" i="2" s="1"/>
  <c r="AS95" i="2"/>
  <c r="AR95" i="2" s="1"/>
  <c r="AT95" i="2" s="1"/>
  <c r="AQ95" i="2"/>
  <c r="AP95" i="2"/>
  <c r="AO95" i="2"/>
  <c r="AS94" i="2"/>
  <c r="AR94" i="2"/>
  <c r="AQ94" i="2"/>
  <c r="AO94" i="2"/>
  <c r="AP94" i="2" s="1"/>
  <c r="AT94" i="2" s="1"/>
  <c r="AS93" i="2"/>
  <c r="AR93" i="2"/>
  <c r="AP93" i="2"/>
  <c r="AO93" i="2"/>
  <c r="AQ93" i="2" s="1"/>
  <c r="AS92" i="2"/>
  <c r="AR92" i="2" s="1"/>
  <c r="AT92" i="2" s="1"/>
  <c r="AP92" i="2"/>
  <c r="AO92" i="2"/>
  <c r="AQ92" i="2" s="1"/>
  <c r="AS91" i="2"/>
  <c r="AR91" i="2" s="1"/>
  <c r="AT91" i="2" s="1"/>
  <c r="AQ91" i="2"/>
  <c r="AP91" i="2"/>
  <c r="AO91" i="2"/>
  <c r="AT90" i="2"/>
  <c r="AS90" i="2"/>
  <c r="AR90" i="2"/>
  <c r="AQ90" i="2"/>
  <c r="AP90" i="2"/>
  <c r="AO90" i="2"/>
  <c r="AS89" i="2"/>
  <c r="AR89" i="2"/>
  <c r="AP89" i="2"/>
  <c r="AO89" i="2"/>
  <c r="AQ89" i="2" s="1"/>
  <c r="AS88" i="2"/>
  <c r="AR88" i="2" s="1"/>
  <c r="AP88" i="2"/>
  <c r="AT88" i="2" s="1"/>
  <c r="AO88" i="2"/>
  <c r="AQ88" i="2" s="1"/>
  <c r="AS87" i="2"/>
  <c r="AR87" i="2" s="1"/>
  <c r="AT87" i="2" s="1"/>
  <c r="AQ87" i="2"/>
  <c r="AP87" i="2"/>
  <c r="AO87" i="2"/>
  <c r="AS86" i="2"/>
  <c r="AR86" i="2"/>
  <c r="AQ86" i="2"/>
  <c r="AP86" i="2"/>
  <c r="AT86" i="2" s="1"/>
  <c r="AO86" i="2"/>
  <c r="AS85" i="2"/>
  <c r="AR85" i="2"/>
  <c r="AP85" i="2"/>
  <c r="AO85" i="2"/>
  <c r="AQ85" i="2" s="1"/>
  <c r="AS84" i="2"/>
  <c r="AR84" i="2" s="1"/>
  <c r="AT84" i="2" s="1"/>
  <c r="AP84" i="2"/>
  <c r="AO84" i="2"/>
  <c r="AQ84" i="2" s="1"/>
  <c r="AS83" i="2"/>
  <c r="AR83" i="2" s="1"/>
  <c r="AT83" i="2" s="1"/>
  <c r="AQ83" i="2"/>
  <c r="AP83" i="2"/>
  <c r="AO83" i="2"/>
  <c r="AT82" i="2"/>
  <c r="AS82" i="2"/>
  <c r="AR82" i="2"/>
  <c r="AQ82" i="2"/>
  <c r="AP82" i="2"/>
  <c r="AO82" i="2"/>
  <c r="AS81" i="2"/>
  <c r="AR81" i="2"/>
  <c r="AP81" i="2"/>
  <c r="AO81" i="2"/>
  <c r="AQ81" i="2" s="1"/>
  <c r="AS80" i="2"/>
  <c r="AR80" i="2" s="1"/>
  <c r="AP80" i="2"/>
  <c r="AT80" i="2" s="1"/>
  <c r="AO80" i="2"/>
  <c r="AQ80" i="2" s="1"/>
  <c r="AS76" i="2"/>
  <c r="AO76" i="2"/>
  <c r="AQ76" i="2" s="1"/>
  <c r="AO77" i="2" s="1"/>
  <c r="AS75" i="2"/>
  <c r="AR75" i="2" s="1"/>
  <c r="AT75" i="2" s="1"/>
  <c r="AQ75" i="2"/>
  <c r="AP75" i="2"/>
  <c r="AO75" i="2"/>
  <c r="AS74" i="2"/>
  <c r="AR74" i="2"/>
  <c r="AQ74" i="2"/>
  <c r="AP74" i="2"/>
  <c r="AT74" i="2" s="1"/>
  <c r="AO74" i="2"/>
  <c r="AS73" i="2"/>
  <c r="AR73" i="2"/>
  <c r="AO73" i="2"/>
  <c r="AP73" i="2" s="1"/>
  <c r="AT73" i="2" s="1"/>
  <c r="AS72" i="2"/>
  <c r="AR72" i="2" s="1"/>
  <c r="AO72" i="2"/>
  <c r="AQ72" i="2" s="1"/>
  <c r="AS71" i="2"/>
  <c r="AR71" i="2"/>
  <c r="AT71" i="2" s="1"/>
  <c r="AQ71" i="2"/>
  <c r="AP71" i="2"/>
  <c r="AO71" i="2"/>
  <c r="AS70" i="2"/>
  <c r="AR70" i="2" s="1"/>
  <c r="AO70" i="2"/>
  <c r="AP70" i="2" s="1"/>
  <c r="AS69" i="2"/>
  <c r="AR69" i="2"/>
  <c r="AP69" i="2"/>
  <c r="AT69" i="2" s="1"/>
  <c r="AO69" i="2"/>
  <c r="AQ69" i="2" s="1"/>
  <c r="AS68" i="2"/>
  <c r="AR68" i="2" s="1"/>
  <c r="AP68" i="2"/>
  <c r="AT68" i="2" s="1"/>
  <c r="AO68" i="2"/>
  <c r="AQ68" i="2" s="1"/>
  <c r="AS67" i="2"/>
  <c r="AR67" i="2"/>
  <c r="AT67" i="2" s="1"/>
  <c r="AQ67" i="2"/>
  <c r="AP67" i="2"/>
  <c r="AO67" i="2"/>
  <c r="AS66" i="2"/>
  <c r="AR66" i="2" s="1"/>
  <c r="AT66" i="2" s="1"/>
  <c r="AP66" i="2"/>
  <c r="AO66" i="2"/>
  <c r="AQ66" i="2" s="1"/>
  <c r="AS65" i="2"/>
  <c r="AR65" i="2"/>
  <c r="AQ65" i="2"/>
  <c r="AP65" i="2"/>
  <c r="AO65" i="2"/>
  <c r="AS64" i="2"/>
  <c r="AR64" i="2" s="1"/>
  <c r="AP64" i="2"/>
  <c r="AT64" i="2" s="1"/>
  <c r="AO64" i="2"/>
  <c r="AQ64" i="2" s="1"/>
  <c r="AS63" i="2"/>
  <c r="AR63" i="2" s="1"/>
  <c r="AT63" i="2" s="1"/>
  <c r="AQ63" i="2"/>
  <c r="AP63" i="2"/>
  <c r="AO63" i="2"/>
  <c r="AS62" i="2"/>
  <c r="AR62" i="2"/>
  <c r="AQ62" i="2"/>
  <c r="AP62" i="2"/>
  <c r="AT62" i="2" s="1"/>
  <c r="AO62" i="2"/>
  <c r="AS61" i="2"/>
  <c r="AR61" i="2"/>
  <c r="AO61" i="2"/>
  <c r="AQ61" i="2" s="1"/>
  <c r="AT60" i="2"/>
  <c r="AS60" i="2"/>
  <c r="AR60" i="2" s="1"/>
  <c r="AP60" i="2"/>
  <c r="AO60" i="2"/>
  <c r="AQ60" i="2" s="1"/>
  <c r="AS59" i="2"/>
  <c r="AR59" i="2" s="1"/>
  <c r="AT59" i="2" s="1"/>
  <c r="AQ59" i="2"/>
  <c r="AP59" i="2"/>
  <c r="AO59" i="2"/>
  <c r="AS58" i="2"/>
  <c r="AR58" i="2"/>
  <c r="AO58" i="2"/>
  <c r="AQ58" i="2" s="1"/>
  <c r="AS57" i="2"/>
  <c r="AR57" i="2"/>
  <c r="AO57" i="2"/>
  <c r="AQ57" i="2" s="1"/>
  <c r="AS56" i="2"/>
  <c r="AR56" i="2" s="1"/>
  <c r="AO56" i="2"/>
  <c r="AQ56" i="2" s="1"/>
  <c r="AS55" i="2"/>
  <c r="AR55" i="2" s="1"/>
  <c r="AT55" i="2" s="1"/>
  <c r="AQ55" i="2"/>
  <c r="AP55" i="2"/>
  <c r="AO55" i="2"/>
  <c r="AS54" i="2"/>
  <c r="AR54" i="2" s="1"/>
  <c r="AO54" i="2"/>
  <c r="AQ54" i="2" s="1"/>
  <c r="AS53" i="2"/>
  <c r="AR53" i="2"/>
  <c r="AQ53" i="2"/>
  <c r="AP53" i="2"/>
  <c r="AT53" i="2" s="1"/>
  <c r="AO53" i="2"/>
  <c r="AS52" i="2"/>
  <c r="AR52" i="2" s="1"/>
  <c r="AP52" i="2"/>
  <c r="AT52" i="2" s="1"/>
  <c r="AO52" i="2"/>
  <c r="AQ52" i="2" s="1"/>
  <c r="AS51" i="2"/>
  <c r="AR51" i="2"/>
  <c r="AT51" i="2" s="1"/>
  <c r="AQ51" i="2"/>
  <c r="AP51" i="2"/>
  <c r="AO51" i="2"/>
  <c r="AS50" i="2"/>
  <c r="AR50" i="2" s="1"/>
  <c r="AQ50" i="2"/>
  <c r="AP50" i="2"/>
  <c r="AO50" i="2"/>
  <c r="AS49" i="2"/>
  <c r="AR49" i="2"/>
  <c r="AQ49" i="2"/>
  <c r="AP49" i="2"/>
  <c r="AT49" i="2" s="1"/>
  <c r="AO49" i="2"/>
  <c r="AS46" i="2"/>
  <c r="AR46" i="2" s="1"/>
  <c r="AO46" i="2"/>
  <c r="AQ46" i="2" s="1"/>
  <c r="AO47" i="2" s="1"/>
  <c r="AS45" i="2"/>
  <c r="AR45" i="2"/>
  <c r="AQ45" i="2"/>
  <c r="AP45" i="2"/>
  <c r="AT45" i="2" s="1"/>
  <c r="AO45" i="2"/>
  <c r="AS44" i="2"/>
  <c r="AR44" i="2" s="1"/>
  <c r="AP44" i="2"/>
  <c r="AT44" i="2" s="1"/>
  <c r="AO44" i="2"/>
  <c r="AQ44" i="2" s="1"/>
  <c r="AS43" i="2"/>
  <c r="AR43" i="2"/>
  <c r="AQ43" i="2"/>
  <c r="AO43" i="2"/>
  <c r="AP43" i="2" s="1"/>
  <c r="AT43" i="2" s="1"/>
  <c r="AS42" i="2"/>
  <c r="AR42" i="2" s="1"/>
  <c r="AO42" i="2"/>
  <c r="AQ42" i="2" s="1"/>
  <c r="AS40" i="2"/>
  <c r="AO40" i="2"/>
  <c r="AQ40" i="2" s="1"/>
  <c r="AO41" i="2" s="1"/>
  <c r="AS39" i="2"/>
  <c r="AR39" i="2" s="1"/>
  <c r="AT39" i="2" s="1"/>
  <c r="AQ39" i="2"/>
  <c r="AP39" i="2"/>
  <c r="AO39" i="2"/>
  <c r="AS38" i="2"/>
  <c r="AR38" i="2" s="1"/>
  <c r="AT38" i="2" s="1"/>
  <c r="AP38" i="2"/>
  <c r="AO38" i="2"/>
  <c r="AQ38" i="2" s="1"/>
  <c r="AS37" i="2"/>
  <c r="AR37" i="2"/>
  <c r="AQ37" i="2"/>
  <c r="AP37" i="2"/>
  <c r="AT37" i="2" s="1"/>
  <c r="AO37" i="2"/>
  <c r="AS36" i="2"/>
  <c r="AR36" i="2" s="1"/>
  <c r="AP36" i="2"/>
  <c r="AT36" i="2" s="1"/>
  <c r="AO36" i="2"/>
  <c r="AQ36" i="2" s="1"/>
  <c r="AS35" i="2"/>
  <c r="AR35" i="2"/>
  <c r="AT35" i="2" s="1"/>
  <c r="AQ35" i="2"/>
  <c r="AP35" i="2"/>
  <c r="AO35" i="2"/>
  <c r="AS34" i="2"/>
  <c r="AR34" i="2" s="1"/>
  <c r="AQ34" i="2"/>
  <c r="AP34" i="2"/>
  <c r="AT34" i="2" s="1"/>
  <c r="AO34" i="2"/>
  <c r="AS33" i="2"/>
  <c r="AR33" i="2"/>
  <c r="AQ33" i="2"/>
  <c r="AP33" i="2"/>
  <c r="AT33" i="2" s="1"/>
  <c r="AO33" i="2"/>
  <c r="AS32" i="2"/>
  <c r="AR32" i="2" s="1"/>
  <c r="AT32" i="2" s="1"/>
  <c r="AP32" i="2"/>
  <c r="AO32" i="2"/>
  <c r="AQ32" i="2" s="1"/>
  <c r="AS31" i="2"/>
  <c r="AR31" i="2" s="1"/>
  <c r="AQ31" i="2"/>
  <c r="AO31" i="2"/>
  <c r="AP31" i="2" s="1"/>
  <c r="AS30" i="2"/>
  <c r="AR30" i="2" s="1"/>
  <c r="AT30" i="2" s="1"/>
  <c r="AP30" i="2"/>
  <c r="AO30" i="2"/>
  <c r="AQ30" i="2" s="1"/>
  <c r="AQ29" i="2"/>
  <c r="AP29" i="2"/>
  <c r="AO29" i="2"/>
  <c r="AS28" i="2"/>
  <c r="AP28" i="2"/>
  <c r="AO28" i="2"/>
  <c r="AQ28" i="2" s="1"/>
  <c r="AS27" i="2"/>
  <c r="AR27" i="2"/>
  <c r="AQ27" i="2"/>
  <c r="AO27" i="2"/>
  <c r="AP27" i="2" s="1"/>
  <c r="AT27" i="2" s="1"/>
  <c r="AS26" i="2"/>
  <c r="AR26" i="2" s="1"/>
  <c r="AO26" i="2"/>
  <c r="AP26" i="2" s="1"/>
  <c r="AS25" i="2"/>
  <c r="AR25" i="2" s="1"/>
  <c r="AP25" i="2"/>
  <c r="AO25" i="2"/>
  <c r="AQ25" i="2" s="1"/>
  <c r="AS24" i="2"/>
  <c r="AR24" i="2" s="1"/>
  <c r="AQ24" i="2"/>
  <c r="AP24" i="2"/>
  <c r="AT24" i="2" s="1"/>
  <c r="AO24" i="2"/>
  <c r="AS23" i="2"/>
  <c r="AR23" i="2" s="1"/>
  <c r="AS22" i="2"/>
  <c r="AR22" i="2" s="1"/>
  <c r="AT22" i="2" s="1"/>
  <c r="AP22" i="2"/>
  <c r="AO22" i="2"/>
  <c r="AQ22" i="2" s="1"/>
  <c r="AO23" i="2" s="1"/>
  <c r="AS21" i="2"/>
  <c r="AR21" i="2"/>
  <c r="AQ21" i="2"/>
  <c r="AP21" i="2"/>
  <c r="AO21" i="2"/>
  <c r="AS20" i="2"/>
  <c r="AR20" i="2" s="1"/>
  <c r="AO20" i="2"/>
  <c r="AQ20" i="2" s="1"/>
  <c r="AS19" i="2"/>
  <c r="AR19" i="2" s="1"/>
  <c r="AT19" i="2" s="1"/>
  <c r="AO19" i="2"/>
  <c r="AP19" i="2" s="1"/>
  <c r="AS18" i="2"/>
  <c r="AR18" i="2"/>
  <c r="AQ18" i="2"/>
  <c r="AP18" i="2"/>
  <c r="AT18" i="2" s="1"/>
  <c r="AO18" i="2"/>
  <c r="AS17" i="2"/>
  <c r="AR17" i="2"/>
  <c r="AO17" i="2"/>
  <c r="AQ17" i="2" s="1"/>
  <c r="AS16" i="2"/>
  <c r="AR16" i="2" s="1"/>
  <c r="AO16" i="2"/>
  <c r="AQ16" i="2" s="1"/>
  <c r="AT515" i="2" l="1"/>
  <c r="AT518" i="2"/>
  <c r="AT516" i="2"/>
  <c r="AT449" i="2"/>
  <c r="AP422" i="2"/>
  <c r="AT422" i="2" s="1"/>
  <c r="AP423" i="2"/>
  <c r="AT423" i="2" s="1"/>
  <c r="AQ421" i="2"/>
  <c r="AT421" i="2"/>
  <c r="AT417" i="2"/>
  <c r="AT356" i="2"/>
  <c r="AT354" i="2"/>
  <c r="AT357" i="2"/>
  <c r="AT284" i="2"/>
  <c r="AT283" i="2"/>
  <c r="AT213" i="2"/>
  <c r="AT211" i="2"/>
  <c r="AT197" i="2"/>
  <c r="AT198" i="2"/>
  <c r="AT199" i="2"/>
  <c r="AT200" i="2"/>
  <c r="AT193" i="2"/>
  <c r="AT168" i="2"/>
  <c r="AT171" i="2"/>
  <c r="AQ515" i="2"/>
  <c r="AQ517" i="2"/>
  <c r="AQ519" i="2"/>
  <c r="AP524" i="2"/>
  <c r="AT524" i="2" s="1"/>
  <c r="AP528" i="2"/>
  <c r="AT528" i="2" s="1"/>
  <c r="AQ526" i="2"/>
  <c r="AQ137" i="2"/>
  <c r="AP137" i="2"/>
  <c r="AT137" i="2" s="1"/>
  <c r="AP23" i="2"/>
  <c r="AT23" i="2" s="1"/>
  <c r="AQ23" i="2"/>
  <c r="AT31" i="2"/>
  <c r="AT26" i="2"/>
  <c r="AQ77" i="2"/>
  <c r="AO78" i="2" s="1"/>
  <c r="AP77" i="2"/>
  <c r="AQ41" i="2"/>
  <c r="AP41" i="2"/>
  <c r="AP47" i="2"/>
  <c r="AQ47" i="2"/>
  <c r="AO48" i="2" s="1"/>
  <c r="AT50" i="2"/>
  <c r="AT70" i="2"/>
  <c r="AP42" i="2"/>
  <c r="AT42" i="2" s="1"/>
  <c r="AP227" i="2"/>
  <c r="AT227" i="2" s="1"/>
  <c r="AQ227" i="2"/>
  <c r="AO228" i="2" s="1"/>
  <c r="AP17" i="2"/>
  <c r="AT17" i="2" s="1"/>
  <c r="AP20" i="2"/>
  <c r="AT20" i="2" s="1"/>
  <c r="AQ26" i="2"/>
  <c r="AS41" i="2"/>
  <c r="AR41" i="2" s="1"/>
  <c r="AR40" i="2"/>
  <c r="AP58" i="2"/>
  <c r="AT58" i="2" s="1"/>
  <c r="AP61" i="2"/>
  <c r="AT61" i="2" s="1"/>
  <c r="AQ70" i="2"/>
  <c r="AQ73" i="2"/>
  <c r="AP76" i="2"/>
  <c r="AT98" i="2"/>
  <c r="AT100" i="2"/>
  <c r="AT106" i="2"/>
  <c r="AT116" i="2"/>
  <c r="AQ120" i="2"/>
  <c r="AT126" i="2"/>
  <c r="AQ139" i="2"/>
  <c r="AT152" i="2"/>
  <c r="AQ154" i="2"/>
  <c r="AP154" i="2"/>
  <c r="AT154" i="2" s="1"/>
  <c r="AQ156" i="2"/>
  <c r="AQ168" i="2"/>
  <c r="AP212" i="2"/>
  <c r="AT212" i="2" s="1"/>
  <c r="AQ212" i="2"/>
  <c r="AS77" i="2"/>
  <c r="AR76" i="2"/>
  <c r="AT85" i="2"/>
  <c r="AT93" i="2"/>
  <c r="AT102" i="2"/>
  <c r="AT118" i="2"/>
  <c r="AR124" i="2"/>
  <c r="AT124" i="2" s="1"/>
  <c r="AT150" i="2"/>
  <c r="AP40" i="2"/>
  <c r="AT40" i="2" s="1"/>
  <c r="AP16" i="2"/>
  <c r="AT16" i="2" s="1"/>
  <c r="AQ19" i="2"/>
  <c r="AR28" i="2"/>
  <c r="AT28" i="2" s="1"/>
  <c r="AS29" i="2"/>
  <c r="AR29" i="2" s="1"/>
  <c r="AT29" i="2" s="1"/>
  <c r="AP46" i="2"/>
  <c r="AT46" i="2" s="1"/>
  <c r="AP54" i="2"/>
  <c r="AT54" i="2" s="1"/>
  <c r="AP57" i="2"/>
  <c r="AT57" i="2" s="1"/>
  <c r="AP72" i="2"/>
  <c r="AT72" i="2" s="1"/>
  <c r="AT142" i="2"/>
  <c r="AP144" i="2"/>
  <c r="AT144" i="2" s="1"/>
  <c r="AQ144" i="2"/>
  <c r="AT179" i="2"/>
  <c r="AQ181" i="2"/>
  <c r="AP181" i="2"/>
  <c r="AT181" i="2" s="1"/>
  <c r="AQ209" i="2"/>
  <c r="AP209" i="2"/>
  <c r="AQ240" i="2"/>
  <c r="AP240" i="2"/>
  <c r="AP143" i="2"/>
  <c r="AT143" i="2" s="1"/>
  <c r="AQ143" i="2"/>
  <c r="AT25" i="2"/>
  <c r="AS47" i="2"/>
  <c r="AP119" i="2"/>
  <c r="AT119" i="2" s="1"/>
  <c r="AQ119" i="2"/>
  <c r="AP138" i="2"/>
  <c r="AT138" i="2" s="1"/>
  <c r="AQ138" i="2"/>
  <c r="AT174" i="2"/>
  <c r="AQ194" i="2"/>
  <c r="AP194" i="2"/>
  <c r="AT194" i="2" s="1"/>
  <c r="AP56" i="2"/>
  <c r="AT56" i="2" s="1"/>
  <c r="AQ122" i="2"/>
  <c r="AT21" i="2"/>
  <c r="AT65" i="2"/>
  <c r="AT81" i="2"/>
  <c r="AT89" i="2"/>
  <c r="AT97" i="2"/>
  <c r="AQ115" i="2"/>
  <c r="AP115" i="2"/>
  <c r="AT115" i="2" s="1"/>
  <c r="AT134" i="2"/>
  <c r="AQ149" i="2"/>
  <c r="AP149" i="2"/>
  <c r="AT149" i="2" s="1"/>
  <c r="AQ170" i="2"/>
  <c r="AP170" i="2"/>
  <c r="AT170" i="2" s="1"/>
  <c r="AQ175" i="2"/>
  <c r="AP175" i="2"/>
  <c r="AT175" i="2" s="1"/>
  <c r="AT114" i="2"/>
  <c r="AQ174" i="2"/>
  <c r="AP184" i="2"/>
  <c r="AT184" i="2" s="1"/>
  <c r="AQ184" i="2"/>
  <c r="AT195" i="2"/>
  <c r="AT206" i="2"/>
  <c r="AT210" i="2"/>
  <c r="AT226" i="2"/>
  <c r="AR239" i="2"/>
  <c r="AT239" i="2" s="1"/>
  <c r="AS240" i="2"/>
  <c r="AR240" i="2" s="1"/>
  <c r="AT242" i="2"/>
  <c r="AS247" i="2"/>
  <c r="AR247" i="2" s="1"/>
  <c r="AR246" i="2"/>
  <c r="AQ255" i="2"/>
  <c r="AP255" i="2"/>
  <c r="AT255" i="2" s="1"/>
  <c r="AP311" i="2"/>
  <c r="AQ311" i="2"/>
  <c r="AP281" i="2"/>
  <c r="AT281" i="2" s="1"/>
  <c r="AQ281" i="2"/>
  <c r="AR310" i="2"/>
  <c r="AS311" i="2"/>
  <c r="AR311" i="2" s="1"/>
  <c r="AQ222" i="2"/>
  <c r="AP222" i="2"/>
  <c r="AT222" i="2" s="1"/>
  <c r="AQ244" i="2"/>
  <c r="AO245" i="2" s="1"/>
  <c r="AP244" i="2"/>
  <c r="AT244" i="2" s="1"/>
  <c r="AP257" i="2"/>
  <c r="AT257" i="2" s="1"/>
  <c r="AQ257" i="2"/>
  <c r="AO258" i="2" s="1"/>
  <c r="AP256" i="2"/>
  <c r="AT256" i="2" s="1"/>
  <c r="AP317" i="2"/>
  <c r="AT317" i="2" s="1"/>
  <c r="AQ317" i="2"/>
  <c r="AP269" i="2"/>
  <c r="AQ269" i="2"/>
  <c r="AO270" i="2" s="1"/>
  <c r="AQ275" i="2"/>
  <c r="AO276" i="2" s="1"/>
  <c r="AP275" i="2"/>
  <c r="AT275" i="2" s="1"/>
  <c r="AT125" i="2"/>
  <c r="AQ151" i="2"/>
  <c r="AP151" i="2"/>
  <c r="AT151" i="2" s="1"/>
  <c r="AQ196" i="2"/>
  <c r="AQ223" i="2"/>
  <c r="AQ225" i="2"/>
  <c r="AP225" i="2"/>
  <c r="AT225" i="2" s="1"/>
  <c r="AR229" i="2"/>
  <c r="AS230" i="2"/>
  <c r="AR230" i="2" s="1"/>
  <c r="AQ232" i="2"/>
  <c r="AP232" i="2"/>
  <c r="AT232" i="2" s="1"/>
  <c r="AQ241" i="2"/>
  <c r="AP241" i="2"/>
  <c r="AT241" i="2" s="1"/>
  <c r="AT262" i="2"/>
  <c r="AR268" i="2"/>
  <c r="AT268" i="2" s="1"/>
  <c r="AS269" i="2"/>
  <c r="AP297" i="2"/>
  <c r="AT297" i="2" s="1"/>
  <c r="AQ297" i="2"/>
  <c r="AQ219" i="2"/>
  <c r="AP219" i="2"/>
  <c r="AT219" i="2" s="1"/>
  <c r="AP112" i="2"/>
  <c r="AT112" i="2" s="1"/>
  <c r="AQ112" i="2"/>
  <c r="AR136" i="2"/>
  <c r="AT136" i="2" s="1"/>
  <c r="AQ157" i="2"/>
  <c r="AP157" i="2"/>
  <c r="AT157" i="2" s="1"/>
  <c r="AT162" i="2"/>
  <c r="AQ178" i="2"/>
  <c r="AP178" i="2"/>
  <c r="AT178" i="2" s="1"/>
  <c r="AQ180" i="2"/>
  <c r="AQ182" i="2"/>
  <c r="AT186" i="2"/>
  <c r="AP188" i="2"/>
  <c r="AT188" i="2" s="1"/>
  <c r="AQ188" i="2"/>
  <c r="AP190" i="2"/>
  <c r="AT249" i="2"/>
  <c r="AQ252" i="2"/>
  <c r="AP252" i="2"/>
  <c r="AT252" i="2" s="1"/>
  <c r="AS263" i="2"/>
  <c r="AT324" i="2"/>
  <c r="AP253" i="2"/>
  <c r="AT253" i="2" s="1"/>
  <c r="AQ253" i="2"/>
  <c r="AQ316" i="2"/>
  <c r="AP316" i="2"/>
  <c r="AT316" i="2" s="1"/>
  <c r="AP323" i="2"/>
  <c r="AT323" i="2" s="1"/>
  <c r="AQ329" i="2"/>
  <c r="AP365" i="2"/>
  <c r="AT365" i="2" s="1"/>
  <c r="AQ365" i="2"/>
  <c r="AP381" i="2"/>
  <c r="AT381" i="2" s="1"/>
  <c r="AQ381" i="2"/>
  <c r="AP443" i="2"/>
  <c r="AT443" i="2" s="1"/>
  <c r="AQ443" i="2"/>
  <c r="AT251" i="2"/>
  <c r="AT279" i="2"/>
  <c r="AP291" i="2"/>
  <c r="AT291" i="2" s="1"/>
  <c r="AQ293" i="2"/>
  <c r="AT295" i="2"/>
  <c r="AP300" i="2"/>
  <c r="AT300" i="2" s="1"/>
  <c r="AQ304" i="2"/>
  <c r="AP304" i="2"/>
  <c r="AT304" i="2" s="1"/>
  <c r="AQ314" i="2"/>
  <c r="AQ363" i="2"/>
  <c r="AQ368" i="2"/>
  <c r="AP285" i="2"/>
  <c r="AT285" i="2" s="1"/>
  <c r="AQ285" i="2"/>
  <c r="AT287" i="2"/>
  <c r="AQ319" i="2"/>
  <c r="AP319" i="2"/>
  <c r="AT319" i="2" s="1"/>
  <c r="AQ358" i="2"/>
  <c r="AP358" i="2"/>
  <c r="AT358" i="2" s="1"/>
  <c r="AS373" i="2"/>
  <c r="AR373" i="2" s="1"/>
  <c r="AR372" i="2"/>
  <c r="AP361" i="2"/>
  <c r="AT361" i="2" s="1"/>
  <c r="AQ361" i="2"/>
  <c r="AQ236" i="2"/>
  <c r="AP236" i="2"/>
  <c r="AT236" i="2" s="1"/>
  <c r="AQ248" i="2"/>
  <c r="AP248" i="2"/>
  <c r="AT248" i="2" s="1"/>
  <c r="AT254" i="2"/>
  <c r="AT292" i="2"/>
  <c r="AT315" i="2"/>
  <c r="AQ322" i="2"/>
  <c r="AP322" i="2"/>
  <c r="AT322" i="2" s="1"/>
  <c r="AP326" i="2"/>
  <c r="AT326" i="2" s="1"/>
  <c r="AQ351" i="2"/>
  <c r="AP351" i="2"/>
  <c r="AT351" i="2" s="1"/>
  <c r="AT130" i="2"/>
  <c r="AQ148" i="2"/>
  <c r="AQ172" i="2"/>
  <c r="AQ216" i="2"/>
  <c r="AP259" i="2"/>
  <c r="AT259" i="2" s="1"/>
  <c r="AQ263" i="2"/>
  <c r="AO264" i="2" s="1"/>
  <c r="AT267" i="2"/>
  <c r="AP288" i="2"/>
  <c r="AT288" i="2" s="1"/>
  <c r="AP290" i="2"/>
  <c r="AT290" i="2" s="1"/>
  <c r="AP320" i="2"/>
  <c r="AT320" i="2" s="1"/>
  <c r="AQ354" i="2"/>
  <c r="AT359" i="2"/>
  <c r="AT362" i="2"/>
  <c r="AQ374" i="2"/>
  <c r="AP374" i="2"/>
  <c r="AT374" i="2" s="1"/>
  <c r="AT238" i="2"/>
  <c r="AT250" i="2"/>
  <c r="AQ272" i="2"/>
  <c r="AP272" i="2"/>
  <c r="AT272" i="2" s="1"/>
  <c r="AQ278" i="2"/>
  <c r="AP278" i="2"/>
  <c r="AT278" i="2" s="1"/>
  <c r="AT282" i="2"/>
  <c r="AT286" i="2"/>
  <c r="AT303" i="2"/>
  <c r="AT327" i="2"/>
  <c r="AT335" i="2"/>
  <c r="AP349" i="2"/>
  <c r="AT349" i="2" s="1"/>
  <c r="AQ349" i="2"/>
  <c r="AQ367" i="2"/>
  <c r="AP367" i="2"/>
  <c r="AT367" i="2" s="1"/>
  <c r="AQ383" i="2"/>
  <c r="AO384" i="2" s="1"/>
  <c r="AP383" i="2"/>
  <c r="AT383" i="2" s="1"/>
  <c r="AP325" i="2"/>
  <c r="AT325" i="2" s="1"/>
  <c r="AQ325" i="2"/>
  <c r="AT355" i="2"/>
  <c r="AQ371" i="2"/>
  <c r="AO372" i="2" s="1"/>
  <c r="AP371" i="2"/>
  <c r="AT371" i="2" s="1"/>
  <c r="AQ388" i="2"/>
  <c r="AQ409" i="2"/>
  <c r="AP411" i="2"/>
  <c r="AT411" i="2" s="1"/>
  <c r="AQ429" i="2"/>
  <c r="AP431" i="2"/>
  <c r="AT431" i="2" s="1"/>
  <c r="AT466" i="2"/>
  <c r="AQ490" i="2"/>
  <c r="AO491" i="2" s="1"/>
  <c r="AP490" i="2"/>
  <c r="AT490" i="2" s="1"/>
  <c r="AQ433" i="2"/>
  <c r="AP435" i="2"/>
  <c r="AT435" i="2" s="1"/>
  <c r="AT437" i="2"/>
  <c r="AP464" i="2"/>
  <c r="AT464" i="2" s="1"/>
  <c r="AP480" i="2"/>
  <c r="AT480" i="2" s="1"/>
  <c r="AP495" i="2"/>
  <c r="AT495" i="2" s="1"/>
  <c r="AQ495" i="2"/>
  <c r="AQ509" i="2"/>
  <c r="AP509" i="2"/>
  <c r="AT343" i="2"/>
  <c r="AQ396" i="2"/>
  <c r="AQ400" i="2"/>
  <c r="AO401" i="2" s="1"/>
  <c r="AQ404" i="2"/>
  <c r="AQ424" i="2"/>
  <c r="AP462" i="2"/>
  <c r="AT462" i="2" s="1"/>
  <c r="AR466" i="2"/>
  <c r="AT478" i="2"/>
  <c r="AP307" i="2"/>
  <c r="AT307" i="2" s="1"/>
  <c r="AP310" i="2"/>
  <c r="AT310" i="2" s="1"/>
  <c r="AQ313" i="2"/>
  <c r="AP346" i="2"/>
  <c r="AT346" i="2" s="1"/>
  <c r="AQ360" i="2"/>
  <c r="AQ376" i="2"/>
  <c r="AO377" i="2" s="1"/>
  <c r="AT406" i="2"/>
  <c r="AQ408" i="2"/>
  <c r="AT426" i="2"/>
  <c r="AP447" i="2"/>
  <c r="AT447" i="2" s="1"/>
  <c r="AQ447" i="2"/>
  <c r="AT456" i="2"/>
  <c r="AP525" i="2"/>
  <c r="AT525" i="2" s="1"/>
  <c r="AQ525" i="2"/>
  <c r="AQ301" i="2"/>
  <c r="AQ333" i="2"/>
  <c r="AT339" i="2"/>
  <c r="AQ353" i="2"/>
  <c r="AQ369" i="2"/>
  <c r="AQ385" i="2"/>
  <c r="AP387" i="2"/>
  <c r="AT387" i="2" s="1"/>
  <c r="AS402" i="2"/>
  <c r="AR402" i="2" s="1"/>
  <c r="AT410" i="2"/>
  <c r="AT430" i="2"/>
  <c r="AQ432" i="2"/>
  <c r="AQ456" i="2"/>
  <c r="AP465" i="2"/>
  <c r="AT465" i="2" s="1"/>
  <c r="AT467" i="2"/>
  <c r="AQ471" i="2"/>
  <c r="AP485" i="2"/>
  <c r="AT485" i="2" s="1"/>
  <c r="AT391" i="2"/>
  <c r="AT434" i="2"/>
  <c r="AP463" i="2"/>
  <c r="AT463" i="2" s="1"/>
  <c r="AQ463" i="2"/>
  <c r="AR504" i="2"/>
  <c r="AS505" i="2"/>
  <c r="AT395" i="2"/>
  <c r="AT399" i="2"/>
  <c r="AT403" i="2"/>
  <c r="AT457" i="2"/>
  <c r="AP461" i="2"/>
  <c r="AT461" i="2" s="1"/>
  <c r="AT477" i="2"/>
  <c r="AP479" i="2"/>
  <c r="AT479" i="2" s="1"/>
  <c r="AQ479" i="2"/>
  <c r="AQ497" i="2"/>
  <c r="AP497" i="2"/>
  <c r="AT407" i="2"/>
  <c r="AP446" i="2"/>
  <c r="AT446" i="2" s="1"/>
  <c r="AT450" i="2"/>
  <c r="AP455" i="2"/>
  <c r="AT455" i="2" s="1"/>
  <c r="AQ455" i="2"/>
  <c r="AQ457" i="2"/>
  <c r="AP459" i="2"/>
  <c r="AT459" i="2" s="1"/>
  <c r="AQ459" i="2"/>
  <c r="AP468" i="2"/>
  <c r="AT468" i="2" s="1"/>
  <c r="AR496" i="2"/>
  <c r="AT496" i="2" s="1"/>
  <c r="AS497" i="2"/>
  <c r="AR497" i="2" s="1"/>
  <c r="AP521" i="2"/>
  <c r="AT521" i="2" s="1"/>
  <c r="AQ521" i="2"/>
  <c r="AT453" i="2"/>
  <c r="AT511" i="2"/>
  <c r="AT513" i="2"/>
  <c r="AP533" i="2"/>
  <c r="AQ533" i="2"/>
  <c r="AQ499" i="2"/>
  <c r="AP507" i="2"/>
  <c r="AT507" i="2" s="1"/>
  <c r="AQ507" i="2"/>
  <c r="AS509" i="2"/>
  <c r="AR509" i="2" s="1"/>
  <c r="AQ530" i="2"/>
  <c r="AP484" i="2"/>
  <c r="AT484" i="2" s="1"/>
  <c r="AT489" i="2"/>
  <c r="AP494" i="2"/>
  <c r="AT494" i="2" s="1"/>
  <c r="AT469" i="2"/>
  <c r="AT481" i="2"/>
  <c r="AT501" i="2"/>
  <c r="AT510" i="2"/>
  <c r="AP498" i="2"/>
  <c r="AT498" i="2" s="1"/>
  <c r="AP503" i="2"/>
  <c r="AT503" i="2" s="1"/>
  <c r="AQ503" i="2"/>
  <c r="AO504" i="2" s="1"/>
  <c r="AQ520" i="2"/>
  <c r="AP520" i="2"/>
  <c r="AT520" i="2" s="1"/>
  <c r="AP527" i="2"/>
  <c r="AT527" i="2" s="1"/>
  <c r="AQ527" i="2"/>
  <c r="AT523" i="2"/>
  <c r="AT529" i="2"/>
  <c r="AT517" i="2"/>
  <c r="AT531" i="2"/>
  <c r="AQ531" i="2"/>
  <c r="AT519" i="2"/>
  <c r="AK135" i="2"/>
  <c r="AH135" i="2"/>
  <c r="AK134" i="2"/>
  <c r="AH134" i="2"/>
  <c r="AK133" i="2"/>
  <c r="AH133" i="2"/>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41" i="2"/>
  <c r="M140" i="2"/>
  <c r="M139" i="2"/>
  <c r="M138" i="2"/>
  <c r="M137" i="2"/>
  <c r="M136" i="2"/>
  <c r="M99" i="2"/>
  <c r="M98" i="2"/>
  <c r="M97" i="2"/>
  <c r="M96" i="2"/>
  <c r="M95" i="2"/>
  <c r="M94" i="2"/>
  <c r="M75" i="2"/>
  <c r="M74" i="2"/>
  <c r="M73" i="2"/>
  <c r="M72" i="2"/>
  <c r="M71" i="2"/>
  <c r="M70" i="2"/>
  <c r="M40" i="2"/>
  <c r="AP491" i="2" l="1"/>
  <c r="AT491" i="2" s="1"/>
  <c r="AQ491" i="2"/>
  <c r="AT497" i="2"/>
  <c r="AP401" i="2"/>
  <c r="AT401" i="2" s="1"/>
  <c r="AQ401" i="2"/>
  <c r="AO402" i="2" s="1"/>
  <c r="AS270" i="2"/>
  <c r="AR269" i="2"/>
  <c r="AT240" i="2"/>
  <c r="AQ78" i="2"/>
  <c r="AO79" i="2" s="1"/>
  <c r="AP78" i="2"/>
  <c r="AP372" i="2"/>
  <c r="AT372" i="2" s="1"/>
  <c r="AQ372" i="2"/>
  <c r="AO373" i="2" s="1"/>
  <c r="AQ258" i="2"/>
  <c r="AP258" i="2"/>
  <c r="AT258" i="2" s="1"/>
  <c r="AP384" i="2"/>
  <c r="AT384" i="2" s="1"/>
  <c r="AQ384" i="2"/>
  <c r="AS264" i="2"/>
  <c r="AR263" i="2"/>
  <c r="AT263" i="2" s="1"/>
  <c r="AP276" i="2"/>
  <c r="AT276" i="2" s="1"/>
  <c r="AQ276" i="2"/>
  <c r="AR505" i="2"/>
  <c r="AS506" i="2"/>
  <c r="AR506" i="2" s="1"/>
  <c r="AT509" i="2"/>
  <c r="AQ270" i="2"/>
  <c r="AO271" i="2" s="1"/>
  <c r="AP270" i="2"/>
  <c r="AT76" i="2"/>
  <c r="AQ48" i="2"/>
  <c r="AP48" i="2"/>
  <c r="AP504" i="2"/>
  <c r="AT504" i="2" s="1"/>
  <c r="AQ504" i="2"/>
  <c r="AO505" i="2" s="1"/>
  <c r="AQ264" i="2"/>
  <c r="AO265" i="2" s="1"/>
  <c r="AP264" i="2"/>
  <c r="AT269" i="2"/>
  <c r="AQ245" i="2"/>
  <c r="AO246" i="2" s="1"/>
  <c r="AP245" i="2"/>
  <c r="AT245" i="2" s="1"/>
  <c r="AT311" i="2"/>
  <c r="AS48" i="2"/>
  <c r="AR48" i="2" s="1"/>
  <c r="AR47" i="2"/>
  <c r="AT47" i="2" s="1"/>
  <c r="AS78" i="2"/>
  <c r="AR77" i="2"/>
  <c r="AP377" i="2"/>
  <c r="AT377" i="2" s="1"/>
  <c r="AQ377" i="2"/>
  <c r="AO378" i="2" s="1"/>
  <c r="AP228" i="2"/>
  <c r="AT228" i="2" s="1"/>
  <c r="AQ228" i="2"/>
  <c r="AO229" i="2" s="1"/>
  <c r="AT41" i="2"/>
  <c r="AT77" i="2"/>
  <c r="AB130" i="2"/>
  <c r="AA130"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52" i="2"/>
  <c r="M328" i="2"/>
  <c r="M322" i="2"/>
  <c r="M316" i="2"/>
  <c r="M310" i="2"/>
  <c r="M304" i="2"/>
  <c r="M298" i="2"/>
  <c r="M292" i="2"/>
  <c r="M286" i="2"/>
  <c r="M280" i="2"/>
  <c r="M214" i="2"/>
  <c r="M196" i="2"/>
  <c r="M190" i="2"/>
  <c r="M118" i="2"/>
  <c r="M112" i="2"/>
  <c r="M106" i="2"/>
  <c r="M100" i="2"/>
  <c r="M82" i="2"/>
  <c r="M76" i="2"/>
  <c r="M58" i="2"/>
  <c r="M52" i="2"/>
  <c r="M46" i="2"/>
  <c r="M28" i="2"/>
  <c r="M22" i="2"/>
  <c r="M16" i="2"/>
  <c r="M10" i="2"/>
  <c r="AQ378" i="2" l="1"/>
  <c r="AP378" i="2"/>
  <c r="AT378" i="2" s="1"/>
  <c r="AQ271" i="2"/>
  <c r="AP271" i="2"/>
  <c r="AR78" i="2"/>
  <c r="AS79" i="2"/>
  <c r="AR79" i="2" s="1"/>
  <c r="AP265" i="2"/>
  <c r="AQ265" i="2"/>
  <c r="AQ505" i="2"/>
  <c r="AO506" i="2" s="1"/>
  <c r="AP505" i="2"/>
  <c r="AT505" i="2" s="1"/>
  <c r="AT48" i="2"/>
  <c r="AP373" i="2"/>
  <c r="AT373" i="2" s="1"/>
  <c r="AQ373" i="2"/>
  <c r="AP229" i="2"/>
  <c r="AT229" i="2" s="1"/>
  <c r="AQ229" i="2"/>
  <c r="AO230" i="2" s="1"/>
  <c r="AQ246" i="2"/>
  <c r="AO247" i="2" s="1"/>
  <c r="AP246" i="2"/>
  <c r="AT246" i="2" s="1"/>
  <c r="AT78" i="2"/>
  <c r="AR270" i="2"/>
  <c r="AS271" i="2"/>
  <c r="AR271" i="2" s="1"/>
  <c r="AQ402" i="2"/>
  <c r="AP402" i="2"/>
  <c r="AT402" i="2" s="1"/>
  <c r="AT270" i="2"/>
  <c r="AR264" i="2"/>
  <c r="AT264" i="2" s="1"/>
  <c r="AS265" i="2"/>
  <c r="AR265" i="2" s="1"/>
  <c r="AP79" i="2"/>
  <c r="AT79" i="2" s="1"/>
  <c r="AQ79" i="2"/>
  <c r="BS135" i="2"/>
  <c r="BS134" i="2"/>
  <c r="E461" i="7"/>
  <c r="E430" i="7"/>
  <c r="AP230" i="2" l="1"/>
  <c r="AT230" i="2" s="1"/>
  <c r="AQ230" i="2"/>
  <c r="AT271" i="2"/>
  <c r="AT265" i="2"/>
  <c r="AQ506" i="2"/>
  <c r="AP506" i="2"/>
  <c r="AT506" i="2" s="1"/>
  <c r="AQ247" i="2"/>
  <c r="AP247" i="2"/>
  <c r="AT247" i="2" s="1"/>
  <c r="BS132" i="2"/>
  <c r="BS130" i="2"/>
  <c r="BS133" i="2"/>
  <c r="D448" i="2"/>
  <c r="D442" i="2"/>
  <c r="D436" i="2"/>
  <c r="D430" i="2"/>
  <c r="D424" i="2"/>
  <c r="C424" i="2"/>
  <c r="D418" i="2"/>
  <c r="D412" i="2"/>
  <c r="D406" i="2"/>
  <c r="D400" i="2"/>
  <c r="C400" i="2"/>
  <c r="D394" i="2"/>
  <c r="D388" i="2"/>
  <c r="D382" i="2"/>
  <c r="D376" i="2"/>
  <c r="D370" i="2"/>
  <c r="BS131" i="2" l="1"/>
  <c r="E399" i="7"/>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E568" i="2"/>
  <c r="Z568" i="2"/>
  <c r="AA568" i="2" s="1"/>
  <c r="Y568" i="2"/>
  <c r="V568" i="2"/>
  <c r="D568" i="2"/>
  <c r="C568" i="2"/>
  <c r="AK567" i="2"/>
  <c r="AH567" i="2"/>
  <c r="AK566" i="2"/>
  <c r="AH566" i="2"/>
  <c r="AK565" i="2"/>
  <c r="AH565" i="2"/>
  <c r="AK564" i="2"/>
  <c r="AH564" i="2"/>
  <c r="AK563" i="2"/>
  <c r="AH563" i="2"/>
  <c r="AV562" i="2"/>
  <c r="AW562" i="2" s="1"/>
  <c r="AK562" i="2"/>
  <c r="AH562" i="2"/>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AS532" i="2" s="1"/>
  <c r="Y532" i="2"/>
  <c r="V532" i="2"/>
  <c r="D532" i="2"/>
  <c r="AK531" i="2"/>
  <c r="AH531" i="2"/>
  <c r="AK530" i="2"/>
  <c r="AH530" i="2"/>
  <c r="AK529" i="2"/>
  <c r="AH529" i="2"/>
  <c r="AK528" i="2"/>
  <c r="AH528" i="2"/>
  <c r="AK527" i="2"/>
  <c r="AH527" i="2"/>
  <c r="AV526" i="2"/>
  <c r="AW526" i="2" s="1"/>
  <c r="AK526" i="2"/>
  <c r="AH526" i="2"/>
  <c r="AE526" i="2"/>
  <c r="Z526" i="2"/>
  <c r="AA526" i="2" s="1"/>
  <c r="AS526" i="2" s="1"/>
  <c r="AR526" i="2" s="1"/>
  <c r="AT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AS514" i="2" s="1"/>
  <c r="AR514" i="2" s="1"/>
  <c r="AT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K473" i="2"/>
  <c r="AH473" i="2"/>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K449" i="2"/>
  <c r="AH449" i="2"/>
  <c r="AV448" i="2"/>
  <c r="AW448" i="2" s="1"/>
  <c r="AK448" i="2"/>
  <c r="AH448" i="2"/>
  <c r="AE448" i="2"/>
  <c r="Z448" i="2"/>
  <c r="AA448" i="2" s="1"/>
  <c r="AS448" i="2" s="1"/>
  <c r="AR448" i="2" s="1"/>
  <c r="AT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E364" i="2"/>
  <c r="Z364" i="2"/>
  <c r="AA364" i="2" s="1"/>
  <c r="Y364" i="2"/>
  <c r="V364" i="2"/>
  <c r="D364" i="2"/>
  <c r="AK363" i="2"/>
  <c r="AH363" i="2"/>
  <c r="AK362" i="2"/>
  <c r="AH362" i="2"/>
  <c r="AK361" i="2"/>
  <c r="AH361" i="2"/>
  <c r="AK360" i="2"/>
  <c r="AH360" i="2"/>
  <c r="AK359" i="2"/>
  <c r="AH359" i="2"/>
  <c r="AV358" i="2"/>
  <c r="AW358" i="2" s="1"/>
  <c r="AK358" i="2"/>
  <c r="AH358" i="2"/>
  <c r="AE358" i="2"/>
  <c r="Z358" i="2"/>
  <c r="Y358" i="2"/>
  <c r="V358" i="2"/>
  <c r="D358" i="2"/>
  <c r="AK357" i="2"/>
  <c r="AH357" i="2"/>
  <c r="AK356" i="2"/>
  <c r="AH356" i="2"/>
  <c r="AK355" i="2"/>
  <c r="AH355" i="2"/>
  <c r="AK354" i="2"/>
  <c r="AH354" i="2"/>
  <c r="AK353" i="2"/>
  <c r="AH353" i="2"/>
  <c r="AV352" i="2"/>
  <c r="AW352" i="2" s="1"/>
  <c r="AK352" i="2"/>
  <c r="AH352" i="2"/>
  <c r="AE352" i="2"/>
  <c r="Z352" i="2"/>
  <c r="AA352" i="2" s="1"/>
  <c r="AS352" i="2" s="1"/>
  <c r="AR352" i="2" s="1"/>
  <c r="AT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AS280" i="2" s="1"/>
  <c r="AR280" i="2" s="1"/>
  <c r="AT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AS208" i="2" s="1"/>
  <c r="Y208" i="2"/>
  <c r="V208" i="2"/>
  <c r="D208" i="2"/>
  <c r="AK207" i="2"/>
  <c r="AH207" i="2"/>
  <c r="AK206" i="2"/>
  <c r="AH206" i="2"/>
  <c r="AK205" i="2"/>
  <c r="AH205" i="2"/>
  <c r="AK204" i="2"/>
  <c r="AH204" i="2"/>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AS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AS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AR532" i="2" l="1"/>
  <c r="AT532" i="2" s="1"/>
  <c r="AS533" i="2"/>
  <c r="AR533" i="2" s="1"/>
  <c r="AT533" i="2" s="1"/>
  <c r="AO419" i="2"/>
  <c r="AS420" i="2"/>
  <c r="AR420" i="2" s="1"/>
  <c r="AO420" i="2"/>
  <c r="AS419" i="2"/>
  <c r="AR419" i="2" s="1"/>
  <c r="AR208" i="2"/>
  <c r="AT208" i="2" s="1"/>
  <c r="AS209" i="2"/>
  <c r="AR209" i="2" s="1"/>
  <c r="AT209" i="2" s="1"/>
  <c r="AR190" i="2"/>
  <c r="AT190" i="2" s="1"/>
  <c r="AS191" i="2"/>
  <c r="AR191" i="2" s="1"/>
  <c r="AT191" i="2" s="1"/>
  <c r="AS167" i="2"/>
  <c r="AR167" i="2" s="1"/>
  <c r="AT167" i="2" s="1"/>
  <c r="AR166" i="2"/>
  <c r="AT166" i="2" s="1"/>
  <c r="AS552" i="2"/>
  <c r="AR552" i="2" s="1"/>
  <c r="AO552" i="2"/>
  <c r="AS565" i="2"/>
  <c r="AR565" i="2" s="1"/>
  <c r="AO565" i="2"/>
  <c r="AS591" i="2"/>
  <c r="AR591" i="2" s="1"/>
  <c r="AO591" i="2"/>
  <c r="AS600" i="2"/>
  <c r="AR600" i="2" s="1"/>
  <c r="AO600" i="2"/>
  <c r="AO604" i="2"/>
  <c r="AS605" i="2"/>
  <c r="AR605" i="2" s="1"/>
  <c r="AS604" i="2"/>
  <c r="AR604" i="2" s="1"/>
  <c r="AO605" i="2"/>
  <c r="AO613" i="2"/>
  <c r="AS613" i="2"/>
  <c r="AR613" i="2" s="1"/>
  <c r="AS534" i="2"/>
  <c r="AR534" i="2" s="1"/>
  <c r="AO534" i="2"/>
  <c r="AO535" i="2"/>
  <c r="AS535" i="2"/>
  <c r="AR535" i="2" s="1"/>
  <c r="AO548" i="2"/>
  <c r="AS548" i="2"/>
  <c r="AR548" i="2" s="1"/>
  <c r="AS561" i="2"/>
  <c r="AR561" i="2" s="1"/>
  <c r="AO561" i="2"/>
  <c r="AO570" i="2"/>
  <c r="AS570" i="2"/>
  <c r="AR570" i="2" s="1"/>
  <c r="AS574" i="2"/>
  <c r="AR574" i="2" s="1"/>
  <c r="AO574" i="2"/>
  <c r="AS575" i="2"/>
  <c r="AR575" i="2" s="1"/>
  <c r="AO575" i="2"/>
  <c r="AS583" i="2"/>
  <c r="AR583" i="2" s="1"/>
  <c r="AO583" i="2"/>
  <c r="AO596" i="2"/>
  <c r="AS596" i="2"/>
  <c r="AR596" i="2" s="1"/>
  <c r="AS609" i="2"/>
  <c r="AR609" i="2" s="1"/>
  <c r="AO609" i="2"/>
  <c r="AS588" i="2"/>
  <c r="AR588" i="2" s="1"/>
  <c r="AO588" i="2"/>
  <c r="AS592" i="2"/>
  <c r="AR592" i="2" s="1"/>
  <c r="AO592" i="2"/>
  <c r="AO593" i="2"/>
  <c r="AS593" i="2"/>
  <c r="AR593" i="2" s="1"/>
  <c r="AO601" i="2"/>
  <c r="AS601" i="2"/>
  <c r="AR601" i="2" s="1"/>
  <c r="AS614" i="2"/>
  <c r="AR614" i="2" s="1"/>
  <c r="AO614" i="2"/>
  <c r="AS536" i="2"/>
  <c r="AR536" i="2" s="1"/>
  <c r="AO536" i="2"/>
  <c r="AS549" i="2"/>
  <c r="AR549" i="2" s="1"/>
  <c r="AO549" i="2"/>
  <c r="AS558" i="2"/>
  <c r="AR558" i="2" s="1"/>
  <c r="AO558" i="2"/>
  <c r="AO563" i="2"/>
  <c r="AS562" i="2"/>
  <c r="AR562" i="2" s="1"/>
  <c r="AO562" i="2"/>
  <c r="AS563" i="2"/>
  <c r="AR563" i="2" s="1"/>
  <c r="AS571" i="2"/>
  <c r="AR571" i="2" s="1"/>
  <c r="AO571" i="2"/>
  <c r="AO584" i="2"/>
  <c r="AS584" i="2"/>
  <c r="AR584" i="2" s="1"/>
  <c r="AS597" i="2"/>
  <c r="AR597" i="2" s="1"/>
  <c r="AO597" i="2"/>
  <c r="AS606" i="2"/>
  <c r="AR606" i="2" s="1"/>
  <c r="AO606" i="2"/>
  <c r="AS611" i="2"/>
  <c r="AR611" i="2" s="1"/>
  <c r="AO611" i="2"/>
  <c r="AO610" i="2"/>
  <c r="AS610" i="2"/>
  <c r="AR610" i="2" s="1"/>
  <c r="AS540" i="2"/>
  <c r="AR540" i="2" s="1"/>
  <c r="AO540" i="2"/>
  <c r="AO553" i="2"/>
  <c r="AS553" i="2"/>
  <c r="AR553" i="2" s="1"/>
  <c r="AS541" i="2"/>
  <c r="AR541" i="2" s="1"/>
  <c r="AO541" i="2"/>
  <c r="AS554" i="2"/>
  <c r="AR554" i="2" s="1"/>
  <c r="AO554" i="2"/>
  <c r="AS567" i="2"/>
  <c r="AR567" i="2" s="1"/>
  <c r="AO567" i="2"/>
  <c r="AS576" i="2"/>
  <c r="AR576" i="2" s="1"/>
  <c r="AO576" i="2"/>
  <c r="AO581" i="2"/>
  <c r="AS580" i="2"/>
  <c r="AR580" i="2" s="1"/>
  <c r="AO580" i="2"/>
  <c r="AS581" i="2"/>
  <c r="AR581" i="2" s="1"/>
  <c r="AS589" i="2"/>
  <c r="AR589" i="2" s="1"/>
  <c r="AO589" i="2"/>
  <c r="AS602" i="2"/>
  <c r="AR602" i="2" s="1"/>
  <c r="AO602" i="2"/>
  <c r="AS615" i="2"/>
  <c r="AR615" i="2" s="1"/>
  <c r="AO615" i="2"/>
  <c r="AO543" i="2"/>
  <c r="AS543" i="2"/>
  <c r="AR543" i="2" s="1"/>
  <c r="AS566" i="2"/>
  <c r="AR566" i="2" s="1"/>
  <c r="AO566" i="2"/>
  <c r="AS579" i="2"/>
  <c r="AR579" i="2" s="1"/>
  <c r="AO579" i="2"/>
  <c r="AS537" i="2"/>
  <c r="AR537" i="2" s="1"/>
  <c r="AO537" i="2"/>
  <c r="AS546" i="2"/>
  <c r="AR546" i="2" s="1"/>
  <c r="AO546" i="2"/>
  <c r="AO550" i="2"/>
  <c r="AS551" i="2"/>
  <c r="AR551" i="2" s="1"/>
  <c r="AS550" i="2"/>
  <c r="AR550" i="2" s="1"/>
  <c r="AO551" i="2"/>
  <c r="AS559" i="2"/>
  <c r="AR559" i="2" s="1"/>
  <c r="AO559" i="2"/>
  <c r="AS572" i="2"/>
  <c r="AR572" i="2" s="1"/>
  <c r="AO572" i="2"/>
  <c r="AS585" i="2"/>
  <c r="AR585" i="2" s="1"/>
  <c r="AO585" i="2"/>
  <c r="AS594" i="2"/>
  <c r="AR594" i="2" s="1"/>
  <c r="AO594" i="2"/>
  <c r="AO598" i="2"/>
  <c r="AS598" i="2"/>
  <c r="AR598" i="2" s="1"/>
  <c r="AS599" i="2"/>
  <c r="AR599" i="2" s="1"/>
  <c r="AO599" i="2"/>
  <c r="AO607" i="2"/>
  <c r="AS607" i="2"/>
  <c r="AR607" i="2" s="1"/>
  <c r="AO578" i="2"/>
  <c r="AS578" i="2"/>
  <c r="AR578" i="2" s="1"/>
  <c r="AS542" i="2"/>
  <c r="AR542" i="2" s="1"/>
  <c r="AO542" i="2"/>
  <c r="AO555" i="2"/>
  <c r="AS555" i="2"/>
  <c r="AR555" i="2" s="1"/>
  <c r="AO564" i="2"/>
  <c r="AS564" i="2"/>
  <c r="AR564" i="2" s="1"/>
  <c r="AS569" i="2"/>
  <c r="AR569" i="2" s="1"/>
  <c r="AO569" i="2"/>
  <c r="AS568" i="2"/>
  <c r="AR568" i="2" s="1"/>
  <c r="AO568" i="2"/>
  <c r="AS577" i="2"/>
  <c r="AR577" i="2" s="1"/>
  <c r="AO577" i="2"/>
  <c r="AO590" i="2"/>
  <c r="AS590" i="2"/>
  <c r="AR590" i="2" s="1"/>
  <c r="AS603" i="2"/>
  <c r="AR603" i="2" s="1"/>
  <c r="AO603" i="2"/>
  <c r="AS612" i="2"/>
  <c r="AR612" i="2" s="1"/>
  <c r="AO612" i="2"/>
  <c r="AS544" i="2"/>
  <c r="AR544" i="2" s="1"/>
  <c r="AO545" i="2"/>
  <c r="AS545" i="2"/>
  <c r="AR545" i="2" s="1"/>
  <c r="AO544" i="2"/>
  <c r="AS539" i="2"/>
  <c r="AR539" i="2" s="1"/>
  <c r="AO538" i="2"/>
  <c r="AO539" i="2"/>
  <c r="AS538" i="2"/>
  <c r="AR538" i="2" s="1"/>
  <c r="AS547" i="2"/>
  <c r="AR547" i="2" s="1"/>
  <c r="AO547" i="2"/>
  <c r="AO560" i="2"/>
  <c r="AS560" i="2"/>
  <c r="AR560" i="2" s="1"/>
  <c r="AS573" i="2"/>
  <c r="AR573" i="2" s="1"/>
  <c r="AO573" i="2"/>
  <c r="AS582" i="2"/>
  <c r="AR582" i="2" s="1"/>
  <c r="AO582" i="2"/>
  <c r="AS586" i="2"/>
  <c r="AR586" i="2" s="1"/>
  <c r="AO586" i="2"/>
  <c r="AO587" i="2"/>
  <c r="AS587" i="2"/>
  <c r="AR587" i="2" s="1"/>
  <c r="AS595" i="2"/>
  <c r="AR595" i="2" s="1"/>
  <c r="AO595" i="2"/>
  <c r="AS608" i="2"/>
  <c r="AR608" i="2" s="1"/>
  <c r="AO608" i="2"/>
  <c r="AO556" i="2"/>
  <c r="AS557" i="2"/>
  <c r="AR557" i="2" s="1"/>
  <c r="AO557" i="2"/>
  <c r="AS556" i="2"/>
  <c r="AR556"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36" i="2"/>
  <c r="AB562" i="2"/>
  <c r="AB610" i="2"/>
  <c r="AB604" i="2"/>
  <c r="W604" i="2"/>
  <c r="AB538" i="2"/>
  <c r="W562" i="2"/>
  <c r="AB598" i="2"/>
  <c r="AB556" i="2"/>
  <c r="AB586" i="2"/>
  <c r="AB514" i="2"/>
  <c r="AB568" i="2"/>
  <c r="AB496" i="2"/>
  <c r="AB544" i="2"/>
  <c r="W610" i="2"/>
  <c r="W556" i="2"/>
  <c r="AB520" i="2"/>
  <c r="AB358" i="2"/>
  <c r="AB406" i="2"/>
  <c r="AB580" i="2"/>
  <c r="W580" i="2"/>
  <c r="W496" i="2"/>
  <c r="AB574" i="2"/>
  <c r="W598" i="2"/>
  <c r="AB454" i="2"/>
  <c r="AB460" i="2"/>
  <c r="W538" i="2"/>
  <c r="AB550" i="2"/>
  <c r="W568" i="2"/>
  <c r="AB592" i="2"/>
  <c r="AB490" i="2"/>
  <c r="W550" i="2"/>
  <c r="AB388" i="2"/>
  <c r="AA544" i="2"/>
  <c r="AB502" i="2"/>
  <c r="AB508" i="2"/>
  <c r="W508" i="2"/>
  <c r="AB472" i="2"/>
  <c r="AA472" i="2"/>
  <c r="W466" i="2"/>
  <c r="AB466" i="2"/>
  <c r="AB484" i="2"/>
  <c r="AA484" i="2"/>
  <c r="W454" i="2"/>
  <c r="W502" i="2"/>
  <c r="AB526" i="2"/>
  <c r="AB478" i="2"/>
  <c r="W490" i="2"/>
  <c r="AB532" i="2"/>
  <c r="AB424" i="2"/>
  <c r="AA436" i="2"/>
  <c r="AB376" i="2"/>
  <c r="AB322" i="2"/>
  <c r="W322" i="2"/>
  <c r="AB346" i="2"/>
  <c r="AB418" i="2"/>
  <c r="W418" i="2"/>
  <c r="AB448" i="2"/>
  <c r="W448" i="2"/>
  <c r="W256" i="2"/>
  <c r="AB256" i="2"/>
  <c r="AB442" i="2"/>
  <c r="AB220" i="2"/>
  <c r="W460" i="2"/>
  <c r="AB382" i="2"/>
  <c r="AB412" i="2"/>
  <c r="AB238" i="2"/>
  <c r="W382" i="2"/>
  <c r="AA412" i="2"/>
  <c r="AS412" i="2" s="1"/>
  <c r="AB430" i="2"/>
  <c r="AB370" i="2"/>
  <c r="AB400" i="2"/>
  <c r="W400" i="2"/>
  <c r="AB394" i="2"/>
  <c r="AA394" i="2"/>
  <c r="W388" i="2"/>
  <c r="AB214" i="2"/>
  <c r="AB286" i="2"/>
  <c r="AB328" i="2"/>
  <c r="AB364" i="2"/>
  <c r="AB262" i="2"/>
  <c r="AB298" i="2"/>
  <c r="AB280" i="2"/>
  <c r="AB310" i="2"/>
  <c r="W364" i="2"/>
  <c r="W262" i="2"/>
  <c r="W268" i="2"/>
  <c r="AB268" i="2"/>
  <c r="AB340" i="2"/>
  <c r="W340" i="2"/>
  <c r="AB208" i="2"/>
  <c r="W208" i="2"/>
  <c r="AB316" i="2"/>
  <c r="AB304" i="2"/>
  <c r="AB334" i="2"/>
  <c r="AB292" i="2"/>
  <c r="AB352" i="2"/>
  <c r="AA286" i="2"/>
  <c r="AA358" i="2"/>
  <c r="AA328" i="2"/>
  <c r="W310" i="2"/>
  <c r="AB202" i="2"/>
  <c r="W202" i="2"/>
  <c r="AB196" i="2"/>
  <c r="AA196" i="2"/>
  <c r="AS196" i="2" s="1"/>
  <c r="AR196" i="2" s="1"/>
  <c r="AT196" i="2" s="1"/>
  <c r="W280" i="2"/>
  <c r="AB274" i="2"/>
  <c r="AA292" i="2"/>
  <c r="W298" i="2"/>
  <c r="W238" i="2"/>
  <c r="AB226" i="2"/>
  <c r="AB232" i="2"/>
  <c r="AB172" i="2"/>
  <c r="AB178" i="2"/>
  <c r="AB244" i="2"/>
  <c r="AB250" i="2"/>
  <c r="AA214" i="2"/>
  <c r="W220" i="2"/>
  <c r="AB148" i="2"/>
  <c r="AB154" i="2"/>
  <c r="AB166" i="2"/>
  <c r="AB184" i="2"/>
  <c r="AB190" i="2"/>
  <c r="AB160" i="2"/>
  <c r="W190" i="2"/>
  <c r="AB136" i="2"/>
  <c r="AA154" i="2"/>
  <c r="W160" i="2"/>
  <c r="AB124" i="2"/>
  <c r="AB142" i="2"/>
  <c r="AB118" i="2"/>
  <c r="W118" i="2"/>
  <c r="AA124" i="2"/>
  <c r="AB106" i="2"/>
  <c r="AB112" i="2"/>
  <c r="W112" i="2"/>
  <c r="D100" i="2"/>
  <c r="C100" i="2"/>
  <c r="D76" i="2"/>
  <c r="C76" i="2"/>
  <c r="D70" i="2"/>
  <c r="D64" i="2"/>
  <c r="D58" i="2"/>
  <c r="D52" i="2"/>
  <c r="D46" i="2"/>
  <c r="C46" i="2"/>
  <c r="D34" i="2"/>
  <c r="D28" i="2"/>
  <c r="D22" i="2"/>
  <c r="D16" i="2"/>
  <c r="D10" i="2"/>
  <c r="C10" i="2"/>
  <c r="AP420" i="2" l="1"/>
  <c r="AT420" i="2" s="1"/>
  <c r="AQ420" i="2"/>
  <c r="AQ419" i="2"/>
  <c r="AP419" i="2"/>
  <c r="AT419" i="2" s="1"/>
  <c r="AR412" i="2"/>
  <c r="AT412" i="2" s="1"/>
  <c r="AS413" i="2"/>
  <c r="AR413" i="2" s="1"/>
  <c r="AT413" i="2" s="1"/>
  <c r="AS414" i="2"/>
  <c r="AP542" i="2"/>
  <c r="AT542" i="2" s="1"/>
  <c r="AQ542" i="2"/>
  <c r="AP537" i="2"/>
  <c r="AT537" i="2" s="1"/>
  <c r="AQ537" i="2"/>
  <c r="AP541" i="2"/>
  <c r="AT541" i="2" s="1"/>
  <c r="AQ541" i="2"/>
  <c r="AP571" i="2"/>
  <c r="AT571" i="2" s="1"/>
  <c r="AQ571" i="2"/>
  <c r="AP539" i="2"/>
  <c r="AT539" i="2" s="1"/>
  <c r="AQ539" i="2"/>
  <c r="AP598" i="2"/>
  <c r="AT598" i="2" s="1"/>
  <c r="AQ598" i="2"/>
  <c r="AP581" i="2"/>
  <c r="AT581" i="2" s="1"/>
  <c r="AQ581" i="2"/>
  <c r="AP593" i="2"/>
  <c r="AT593" i="2" s="1"/>
  <c r="AQ593" i="2"/>
  <c r="AQ596" i="2"/>
  <c r="AP596" i="2"/>
  <c r="AT596" i="2" s="1"/>
  <c r="AP570" i="2"/>
  <c r="AT570" i="2" s="1"/>
  <c r="AQ570" i="2"/>
  <c r="AQ568" i="2"/>
  <c r="AP568" i="2"/>
  <c r="AT568" i="2" s="1"/>
  <c r="AQ534" i="2"/>
  <c r="AP534" i="2"/>
  <c r="AT534" i="2" s="1"/>
  <c r="AQ595" i="2"/>
  <c r="AP595" i="2"/>
  <c r="AT595" i="2" s="1"/>
  <c r="AP573" i="2"/>
  <c r="AT573" i="2" s="1"/>
  <c r="AQ573" i="2"/>
  <c r="AP538" i="2"/>
  <c r="AT538" i="2" s="1"/>
  <c r="AQ538" i="2"/>
  <c r="AP603" i="2"/>
  <c r="AT603" i="2" s="1"/>
  <c r="AQ603" i="2"/>
  <c r="AP569" i="2"/>
  <c r="AT569" i="2" s="1"/>
  <c r="AQ569" i="2"/>
  <c r="AP594" i="2"/>
  <c r="AT594" i="2" s="1"/>
  <c r="AQ594" i="2"/>
  <c r="AP551" i="2"/>
  <c r="AT551" i="2" s="1"/>
  <c r="AQ551" i="2"/>
  <c r="AP579" i="2"/>
  <c r="AT579" i="2" s="1"/>
  <c r="AQ579" i="2"/>
  <c r="AP602" i="2"/>
  <c r="AT602" i="2" s="1"/>
  <c r="AQ602" i="2"/>
  <c r="AP576" i="2"/>
  <c r="AT576" i="2" s="1"/>
  <c r="AQ576" i="2"/>
  <c r="AP606" i="2"/>
  <c r="AQ606" i="2"/>
  <c r="AQ536" i="2"/>
  <c r="AP536" i="2"/>
  <c r="AT536" i="2" s="1"/>
  <c r="AP592" i="2"/>
  <c r="AT592" i="2" s="1"/>
  <c r="AQ592" i="2"/>
  <c r="AQ583" i="2"/>
  <c r="AP583" i="2"/>
  <c r="AT583" i="2" s="1"/>
  <c r="AP561" i="2"/>
  <c r="AT561" i="2" s="1"/>
  <c r="AQ561" i="2"/>
  <c r="AP591" i="2"/>
  <c r="AT591" i="2" s="1"/>
  <c r="AQ591" i="2"/>
  <c r="AP578" i="2"/>
  <c r="AT578" i="2" s="1"/>
  <c r="AQ578" i="2"/>
  <c r="AQ553" i="2"/>
  <c r="AP553" i="2"/>
  <c r="AT553" i="2" s="1"/>
  <c r="AT606" i="2"/>
  <c r="AQ562" i="2"/>
  <c r="AP562" i="2"/>
  <c r="AT562" i="2" s="1"/>
  <c r="AP613" i="2"/>
  <c r="AT613" i="2" s="1"/>
  <c r="AQ613" i="2"/>
  <c r="AP608" i="2"/>
  <c r="AT608" i="2" s="1"/>
  <c r="AQ608" i="2"/>
  <c r="AP559" i="2"/>
  <c r="AT559" i="2" s="1"/>
  <c r="AQ559" i="2"/>
  <c r="AQ544" i="2"/>
  <c r="AP544" i="2"/>
  <c r="AT544" i="2" s="1"/>
  <c r="AP585" i="2"/>
  <c r="AT585" i="2" s="1"/>
  <c r="AQ585" i="2"/>
  <c r="AP566" i="2"/>
  <c r="AT566" i="2" s="1"/>
  <c r="AQ566" i="2"/>
  <c r="AP589" i="2"/>
  <c r="AT589" i="2" s="1"/>
  <c r="AQ589" i="2"/>
  <c r="AP567" i="2"/>
  <c r="AT567" i="2" s="1"/>
  <c r="AQ567" i="2"/>
  <c r="AQ540" i="2"/>
  <c r="AP540" i="2"/>
  <c r="AT540" i="2" s="1"/>
  <c r="AP597" i="2"/>
  <c r="AT597" i="2" s="1"/>
  <c r="AQ597" i="2"/>
  <c r="AP614" i="2"/>
  <c r="AT614" i="2" s="1"/>
  <c r="AQ614" i="2"/>
  <c r="AP588" i="2"/>
  <c r="AT588" i="2" s="1"/>
  <c r="AQ588" i="2"/>
  <c r="AQ575" i="2"/>
  <c r="AP575" i="2"/>
  <c r="AT575" i="2" s="1"/>
  <c r="AP605" i="2"/>
  <c r="AT605" i="2" s="1"/>
  <c r="AQ605" i="2"/>
  <c r="AP565" i="2"/>
  <c r="AT565" i="2" s="1"/>
  <c r="AQ565" i="2"/>
  <c r="AP582" i="2"/>
  <c r="AT582" i="2" s="1"/>
  <c r="AQ582" i="2"/>
  <c r="AP587" i="2"/>
  <c r="AT587" i="2" s="1"/>
  <c r="AQ587" i="2"/>
  <c r="AQ560" i="2"/>
  <c r="AP560" i="2"/>
  <c r="AT560" i="2" s="1"/>
  <c r="AP590" i="2"/>
  <c r="AT590" i="2" s="1"/>
  <c r="AQ590" i="2"/>
  <c r="AQ564" i="2"/>
  <c r="AP564" i="2"/>
  <c r="AT564" i="2" s="1"/>
  <c r="AP607" i="2"/>
  <c r="AT607" i="2" s="1"/>
  <c r="AQ607" i="2"/>
  <c r="AQ550" i="2"/>
  <c r="AP550" i="2"/>
  <c r="AT550" i="2" s="1"/>
  <c r="AP563" i="2"/>
  <c r="AT563" i="2" s="1"/>
  <c r="AQ563" i="2"/>
  <c r="AQ548" i="2"/>
  <c r="AP548" i="2"/>
  <c r="AT548" i="2" s="1"/>
  <c r="AQ612" i="2"/>
  <c r="AP612" i="2"/>
  <c r="AT612" i="2" s="1"/>
  <c r="AP615" i="2"/>
  <c r="AT615" i="2" s="1"/>
  <c r="AQ615" i="2"/>
  <c r="AQ611" i="2"/>
  <c r="AP611" i="2"/>
  <c r="AT611" i="2" s="1"/>
  <c r="AP549" i="2"/>
  <c r="AT549" i="2" s="1"/>
  <c r="AQ549" i="2"/>
  <c r="AQ600" i="2"/>
  <c r="AP600" i="2"/>
  <c r="AT600" i="2" s="1"/>
  <c r="AP586" i="2"/>
  <c r="AT586" i="2" s="1"/>
  <c r="AQ586" i="2"/>
  <c r="AP547" i="2"/>
  <c r="AT547" i="2" s="1"/>
  <c r="AQ547" i="2"/>
  <c r="AP545" i="2"/>
  <c r="AT545" i="2" s="1"/>
  <c r="AQ545" i="2"/>
  <c r="AP577" i="2"/>
  <c r="AT577" i="2" s="1"/>
  <c r="AQ577" i="2"/>
  <c r="AP599" i="2"/>
  <c r="AT599" i="2" s="1"/>
  <c r="AQ599" i="2"/>
  <c r="AP572" i="2"/>
  <c r="AT572" i="2" s="1"/>
  <c r="AQ572" i="2"/>
  <c r="AQ546" i="2"/>
  <c r="AP546" i="2"/>
  <c r="AT546" i="2" s="1"/>
  <c r="AQ554" i="2"/>
  <c r="AP554" i="2"/>
  <c r="AT554" i="2" s="1"/>
  <c r="AP558" i="2"/>
  <c r="AT558" i="2" s="1"/>
  <c r="AQ558" i="2"/>
  <c r="AP609" i="2"/>
  <c r="AT609" i="2" s="1"/>
  <c r="AQ609" i="2"/>
  <c r="AP574" i="2"/>
  <c r="AT574" i="2" s="1"/>
  <c r="AQ574" i="2"/>
  <c r="AQ552" i="2"/>
  <c r="AP552" i="2"/>
  <c r="AT552" i="2" s="1"/>
  <c r="AP555" i="2"/>
  <c r="AT555" i="2" s="1"/>
  <c r="AQ555" i="2"/>
  <c r="AP543" i="2"/>
  <c r="AT543" i="2" s="1"/>
  <c r="AQ543" i="2"/>
  <c r="AQ580" i="2"/>
  <c r="AP580" i="2"/>
  <c r="AT580" i="2" s="1"/>
  <c r="AP610" i="2"/>
  <c r="AT610" i="2" s="1"/>
  <c r="AQ610" i="2"/>
  <c r="AQ584" i="2"/>
  <c r="AP584" i="2"/>
  <c r="AT584" i="2" s="1"/>
  <c r="AP601" i="2"/>
  <c r="AT601" i="2" s="1"/>
  <c r="AQ601" i="2"/>
  <c r="AP535" i="2"/>
  <c r="AT535" i="2" s="1"/>
  <c r="AQ535" i="2"/>
  <c r="AP604" i="2"/>
  <c r="AT604" i="2" s="1"/>
  <c r="AQ604" i="2"/>
  <c r="AP557" i="2"/>
  <c r="AT557" i="2" s="1"/>
  <c r="AQ557" i="2"/>
  <c r="AQ556" i="2"/>
  <c r="AP556" i="2"/>
  <c r="AT556" i="2" s="1"/>
  <c r="CU161" i="21"/>
  <c r="AO162" i="21"/>
  <c r="X165" i="21"/>
  <c r="AZ115" i="21"/>
  <c r="BQ165" i="21"/>
  <c r="AT146" i="21"/>
  <c r="Z161" i="2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CC161" i="21"/>
  <c r="BK161" i="21"/>
  <c r="AA161" i="21"/>
  <c r="AS161" i="21"/>
  <c r="CA129" i="21"/>
  <c r="CS129" i="21"/>
  <c r="AQ129" i="21"/>
  <c r="BI129" i="21"/>
  <c r="CQ97" i="21"/>
  <c r="Y129" i="21"/>
  <c r="BY97" i="21"/>
  <c r="BG97" i="21"/>
  <c r="AO97" i="21"/>
  <c r="CO65" i="21"/>
  <c r="W97" i="21"/>
  <c r="BE65" i="21"/>
  <c r="AM65" i="21"/>
  <c r="U65" i="21"/>
  <c r="BU33" i="21"/>
  <c r="BC33" i="21"/>
  <c r="AK33" i="21"/>
  <c r="CM33" i="21"/>
  <c r="BW65" i="21"/>
  <c r="S33" i="21"/>
  <c r="CF162" i="21"/>
  <c r="BN162" i="21"/>
  <c r="AV162" i="21"/>
  <c r="AD162" i="21"/>
  <c r="L162" i="21"/>
  <c r="CD130" i="21"/>
  <c r="BL130" i="21"/>
  <c r="AT130" i="21"/>
  <c r="AB130" i="21"/>
  <c r="J130" i="21"/>
  <c r="CT97" i="21"/>
  <c r="BJ97" i="21"/>
  <c r="AR97" i="21"/>
  <c r="Z97" i="21"/>
  <c r="CR65" i="21"/>
  <c r="CB97" i="21"/>
  <c r="BZ65" i="21"/>
  <c r="BH65" i="21"/>
  <c r="AP65" i="21"/>
  <c r="X65" i="21"/>
  <c r="CP33" i="21"/>
  <c r="BX33" i="21"/>
  <c r="AN33" i="21"/>
  <c r="V33" i="21"/>
  <c r="BF33" i="21"/>
  <c r="BS531"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BS437" i="2"/>
  <c r="CS157" i="21"/>
  <c r="CA157" i="21"/>
  <c r="BI157" i="21"/>
  <c r="AQ157" i="21"/>
  <c r="CQ125" i="21"/>
  <c r="Y157" i="21"/>
  <c r="BY125" i="21"/>
  <c r="BG125" i="21"/>
  <c r="AO125" i="21"/>
  <c r="W125" i="21"/>
  <c r="BW93" i="21"/>
  <c r="BE93" i="21"/>
  <c r="CO93" i="21"/>
  <c r="AM93" i="21"/>
  <c r="U93" i="21"/>
  <c r="CM61" i="21"/>
  <c r="BU61" i="21"/>
  <c r="BC61" i="21"/>
  <c r="AK61" i="21"/>
  <c r="S61" i="21"/>
  <c r="BS29" i="21"/>
  <c r="BA29" i="21"/>
  <c r="CK29" i="21"/>
  <c r="Q29" i="21"/>
  <c r="AI29" i="21"/>
  <c r="CU158" i="21"/>
  <c r="CC158" i="21"/>
  <c r="BK158" i="21"/>
  <c r="AA158" i="21"/>
  <c r="AS158" i="21"/>
  <c r="CA126" i="21"/>
  <c r="CS126" i="21"/>
  <c r="BI126" i="21"/>
  <c r="AQ126" i="21"/>
  <c r="CQ94" i="21"/>
  <c r="Y126" i="21"/>
  <c r="AO94" i="21"/>
  <c r="W94" i="21"/>
  <c r="BG94" i="21"/>
  <c r="BY94" i="21"/>
  <c r="CO62" i="21"/>
  <c r="BW62" i="21"/>
  <c r="BE62" i="21"/>
  <c r="U62" i="21"/>
  <c r="AM62" i="21"/>
  <c r="CM30" i="21"/>
  <c r="BC30" i="21"/>
  <c r="AK30" i="21"/>
  <c r="BU30" i="21"/>
  <c r="S30" i="21"/>
  <c r="CU163" i="21"/>
  <c r="CC163" i="21"/>
  <c r="AS163" i="21"/>
  <c r="CS131" i="21"/>
  <c r="AA163" i="21"/>
  <c r="BK163" i="21"/>
  <c r="BI131" i="21"/>
  <c r="CA131" i="21"/>
  <c r="Y131" i="21"/>
  <c r="BY99" i="21"/>
  <c r="BG99" i="21"/>
  <c r="AQ131" i="21"/>
  <c r="CQ99" i="21"/>
  <c r="AO99" i="21"/>
  <c r="W99" i="21"/>
  <c r="CO67" i="21"/>
  <c r="BE67" i="21"/>
  <c r="AM67" i="21"/>
  <c r="BW67" i="21"/>
  <c r="U67" i="21"/>
  <c r="BU35" i="21"/>
  <c r="BC35" i="21"/>
  <c r="CM35" i="21"/>
  <c r="S35" i="21"/>
  <c r="AK35" i="21"/>
  <c r="BS530" i="2"/>
  <c r="CD163" i="21"/>
  <c r="AT163" i="21"/>
  <c r="BL163" i="21"/>
  <c r="CT130" i="21"/>
  <c r="AB163" i="21"/>
  <c r="J163" i="21"/>
  <c r="CB130" i="21"/>
  <c r="BJ130" i="21"/>
  <c r="AR130" i="21"/>
  <c r="Z130" i="21"/>
  <c r="BZ98" i="21"/>
  <c r="BH98" i="21"/>
  <c r="CR98" i="21"/>
  <c r="AP98" i="21"/>
  <c r="X98" i="21"/>
  <c r="BF66" i="21"/>
  <c r="AN66" i="21"/>
  <c r="CP66" i="21"/>
  <c r="V66" i="21"/>
  <c r="CN34" i="21"/>
  <c r="BV34" i="21"/>
  <c r="BD34" i="21"/>
  <c r="BX66" i="21"/>
  <c r="AL34" i="21"/>
  <c r="T34" i="21"/>
  <c r="BS420" i="2"/>
  <c r="CT156" i="21"/>
  <c r="CB156" i="21"/>
  <c r="BJ156" i="21"/>
  <c r="AR156" i="21"/>
  <c r="CR124" i="21"/>
  <c r="Z156" i="21"/>
  <c r="BZ124" i="21"/>
  <c r="BH124" i="21"/>
  <c r="AP124" i="21"/>
  <c r="X124" i="21"/>
  <c r="BX92" i="21"/>
  <c r="BF92" i="21"/>
  <c r="CP92" i="21"/>
  <c r="AN92" i="21"/>
  <c r="V92" i="21"/>
  <c r="CN60" i="21"/>
  <c r="BV60" i="21"/>
  <c r="BD60" i="21"/>
  <c r="AL60" i="21"/>
  <c r="T60" i="21"/>
  <c r="CL28" i="21"/>
  <c r="BT28" i="21"/>
  <c r="BB28" i="21"/>
  <c r="AJ28" i="21"/>
  <c r="R28" i="21"/>
  <c r="J17" i="21"/>
  <c r="N81" i="21"/>
  <c r="AH113" i="21"/>
  <c r="BS273" i="2"/>
  <c r="CQ148" i="21"/>
  <c r="BY148" i="21"/>
  <c r="BG148" i="21"/>
  <c r="AO148" i="21"/>
  <c r="CO116" i="21"/>
  <c r="W148" i="21"/>
  <c r="BW116" i="21"/>
  <c r="AM116" i="21"/>
  <c r="U116" i="21"/>
  <c r="BE116" i="21"/>
  <c r="CM84" i="21"/>
  <c r="BU84" i="21"/>
  <c r="BC84" i="21"/>
  <c r="AK84" i="21"/>
  <c r="S84" i="21"/>
  <c r="CK52" i="21"/>
  <c r="BS52" i="21"/>
  <c r="BA52" i="21"/>
  <c r="Q52" i="21"/>
  <c r="AG20" i="21"/>
  <c r="O20" i="21"/>
  <c r="CI20" i="21"/>
  <c r="AI52" i="21"/>
  <c r="BQ20" i="21"/>
  <c r="AY20" i="21"/>
  <c r="CF142" i="21"/>
  <c r="AV142" i="21"/>
  <c r="BN142" i="21"/>
  <c r="AD142" i="21"/>
  <c r="L142" i="21"/>
  <c r="CD110" i="21"/>
  <c r="AT110" i="21"/>
  <c r="BL110" i="21"/>
  <c r="AB110" i="21"/>
  <c r="J110" i="21"/>
  <c r="CT77" i="21"/>
  <c r="CB77" i="21"/>
  <c r="BJ77" i="21"/>
  <c r="AR77" i="21"/>
  <c r="Z77" i="21"/>
  <c r="CR45" i="21"/>
  <c r="AP45" i="21"/>
  <c r="BZ45" i="21"/>
  <c r="X45" i="21"/>
  <c r="CP13" i="21"/>
  <c r="BX13" i="21"/>
  <c r="BH45" i="21"/>
  <c r="BF13" i="21"/>
  <c r="AN13" i="21"/>
  <c r="V13" i="21"/>
  <c r="CE153" i="21"/>
  <c r="AU153" i="21"/>
  <c r="BM153" i="21"/>
  <c r="CU120" i="21"/>
  <c r="AC153" i="21"/>
  <c r="K153" i="21"/>
  <c r="CC120" i="21"/>
  <c r="AS120" i="21"/>
  <c r="AA120" i="21"/>
  <c r="BK120" i="21"/>
  <c r="CS88" i="21"/>
  <c r="CA88" i="21"/>
  <c r="BI88" i="21"/>
  <c r="AQ88" i="21"/>
  <c r="Y88" i="21"/>
  <c r="CQ56" i="21"/>
  <c r="BG56" i="21"/>
  <c r="BY56" i="21"/>
  <c r="AO56" i="21"/>
  <c r="BW24" i="21"/>
  <c r="BE24" i="21"/>
  <c r="AM24" i="21"/>
  <c r="CO24" i="21"/>
  <c r="W56" i="21"/>
  <c r="U24" i="21"/>
  <c r="CU152" i="21"/>
  <c r="CC152" i="21"/>
  <c r="AS152" i="21"/>
  <c r="BK152" i="21"/>
  <c r="AA152" i="21"/>
  <c r="CS120" i="21"/>
  <c r="BI120" i="21"/>
  <c r="CA120" i="21"/>
  <c r="AQ120" i="21"/>
  <c r="Y120" i="21"/>
  <c r="BY88" i="21"/>
  <c r="BG88" i="21"/>
  <c r="CQ88" i="21"/>
  <c r="AO88" i="21"/>
  <c r="W88" i="21"/>
  <c r="CO56" i="21"/>
  <c r="BW56" i="21"/>
  <c r="AM56" i="21"/>
  <c r="BE56" i="21"/>
  <c r="U56" i="21"/>
  <c r="BU24" i="21"/>
  <c r="AK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E147" i="21"/>
  <c r="BM147" i="21"/>
  <c r="AC147" i="21"/>
  <c r="AU147" i="21"/>
  <c r="K147" i="21"/>
  <c r="CU114" i="21"/>
  <c r="CC114" i="21"/>
  <c r="BK114" i="21"/>
  <c r="AA114" i="21"/>
  <c r="AS114" i="21"/>
  <c r="CS82" i="21"/>
  <c r="CA82" i="21"/>
  <c r="AQ82" i="21"/>
  <c r="Y82" i="21"/>
  <c r="CQ50" i="21"/>
  <c r="BI82" i="21"/>
  <c r="BY50" i="21"/>
  <c r="BG50" i="21"/>
  <c r="W50" i="21"/>
  <c r="AO50" i="21"/>
  <c r="BW18" i="21"/>
  <c r="CO18" i="21"/>
  <c r="BE18" i="21"/>
  <c r="U18" i="21"/>
  <c r="AM18" i="21"/>
  <c r="CR148" i="21"/>
  <c r="BZ148" i="21"/>
  <c r="BH148" i="21"/>
  <c r="AP148" i="21"/>
  <c r="X148" i="21"/>
  <c r="BX116" i="21"/>
  <c r="AN116" i="21"/>
  <c r="BF116" i="21"/>
  <c r="CP116" i="21"/>
  <c r="CN84" i="21"/>
  <c r="V116" i="21"/>
  <c r="BV84" i="21"/>
  <c r="BD84" i="21"/>
  <c r="AL84" i="21"/>
  <c r="T84" i="21"/>
  <c r="BT52" i="21"/>
  <c r="BB52" i="21"/>
  <c r="AJ52" i="21"/>
  <c r="R52" i="21"/>
  <c r="CJ20" i="21"/>
  <c r="CL52" i="21"/>
  <c r="BR20" i="21"/>
  <c r="AH20" i="21"/>
  <c r="AZ20" i="21"/>
  <c r="P20"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U130" i="21"/>
  <c r="CM98" i="21"/>
  <c r="BS529" i="2"/>
  <c r="CU162" i="21"/>
  <c r="CC162" i="21"/>
  <c r="BK162" i="21"/>
  <c r="AS162" i="21"/>
  <c r="AA162" i="21"/>
  <c r="CS130" i="21"/>
  <c r="CA130" i="21"/>
  <c r="AQ130" i="21"/>
  <c r="BI130" i="21"/>
  <c r="CQ98" i="21"/>
  <c r="Y130" i="21"/>
  <c r="BY98" i="21"/>
  <c r="BG98" i="21"/>
  <c r="AO98" i="21"/>
  <c r="W98" i="21"/>
  <c r="BE66" i="21"/>
  <c r="BW66" i="21"/>
  <c r="CO66" i="21"/>
  <c r="AM66" i="21"/>
  <c r="BU34" i="21"/>
  <c r="BC34" i="21"/>
  <c r="AK34" i="21"/>
  <c r="CM34" i="21"/>
  <c r="U66" i="21"/>
  <c r="S34" i="21"/>
  <c r="CR164" i="21"/>
  <c r="BZ164" i="21"/>
  <c r="BH164" i="21"/>
  <c r="X164" i="21"/>
  <c r="AP164" i="21"/>
  <c r="BX132" i="21"/>
  <c r="AN132" i="21"/>
  <c r="CP132" i="21"/>
  <c r="BF132" i="21"/>
  <c r="CN100" i="21"/>
  <c r="V132" i="21"/>
  <c r="BV100" i="21"/>
  <c r="BD100" i="21"/>
  <c r="AL100" i="21"/>
  <c r="T100" i="21"/>
  <c r="CL68" i="21"/>
  <c r="BT68" i="21"/>
  <c r="BB68" i="21"/>
  <c r="AJ68" i="21"/>
  <c r="R68" i="21"/>
  <c r="CJ36" i="21"/>
  <c r="BR36" i="21"/>
  <c r="AZ36" i="21"/>
  <c r="AH36" i="21"/>
  <c r="P36" i="21"/>
  <c r="CN165" i="21"/>
  <c r="BV165" i="21"/>
  <c r="BD165" i="21"/>
  <c r="AL165" i="21"/>
  <c r="T165" i="21"/>
  <c r="CL133" i="21"/>
  <c r="BT133" i="21"/>
  <c r="BB133" i="21"/>
  <c r="AJ133" i="21"/>
  <c r="R133" i="21"/>
  <c r="AH101" i="21"/>
  <c r="CJ101" i="21"/>
  <c r="CH69" i="21"/>
  <c r="P101" i="21"/>
  <c r="BR101" i="21"/>
  <c r="BP69" i="21"/>
  <c r="AX69" i="21"/>
  <c r="AZ101" i="21"/>
  <c r="AF69" i="21"/>
  <c r="N69" i="21"/>
  <c r="CF37" i="21"/>
  <c r="BN37" i="21"/>
  <c r="AV37" i="21"/>
  <c r="AD37" i="21"/>
  <c r="L37" i="21"/>
  <c r="CM163" i="21"/>
  <c r="BU163" i="21"/>
  <c r="BC163" i="21"/>
  <c r="AK163" i="21"/>
  <c r="S163" i="21"/>
  <c r="CK131" i="21"/>
  <c r="BS131" i="21"/>
  <c r="BA131" i="21"/>
  <c r="CI99" i="21"/>
  <c r="BQ99" i="21"/>
  <c r="AI131" i="21"/>
  <c r="AY99" i="21"/>
  <c r="AG99" i="21"/>
  <c r="O99" i="21"/>
  <c r="Q131" i="21"/>
  <c r="AE67" i="21"/>
  <c r="CG67" i="21"/>
  <c r="AW67" i="21"/>
  <c r="BO67" i="21"/>
  <c r="M67" i="21"/>
  <c r="CE35" i="21"/>
  <c r="BM35" i="21"/>
  <c r="AC35" i="21"/>
  <c r="K35" i="21"/>
  <c r="AU35" i="21"/>
  <c r="AB17" i="21"/>
  <c r="BP81" i="21"/>
  <c r="AZ113" i="21"/>
  <c r="CJ142" i="21"/>
  <c r="BR142" i="21"/>
  <c r="AZ142" i="21"/>
  <c r="AH142" i="21"/>
  <c r="P142" i="21"/>
  <c r="CH110" i="21"/>
  <c r="AX110" i="21"/>
  <c r="BP110" i="21"/>
  <c r="N110" i="21"/>
  <c r="CF78" i="21"/>
  <c r="AF110" i="21"/>
  <c r="BN78" i="21"/>
  <c r="AD78" i="21"/>
  <c r="CD46" i="21"/>
  <c r="BL46" i="21"/>
  <c r="AV78" i="21"/>
  <c r="J46" i="21"/>
  <c r="AT46" i="21"/>
  <c r="AB46" i="21"/>
  <c r="CB13" i="21"/>
  <c r="AR13" i="21"/>
  <c r="Z13" i="21"/>
  <c r="CT13" i="21"/>
  <c r="BJ13" i="21"/>
  <c r="L78" i="21"/>
  <c r="CB158" i="21"/>
  <c r="CT158" i="21"/>
  <c r="Z158" i="21"/>
  <c r="BJ158" i="21"/>
  <c r="AR158" i="21"/>
  <c r="CR126" i="21"/>
  <c r="BZ126" i="21"/>
  <c r="BH126" i="21"/>
  <c r="AP126" i="21"/>
  <c r="X126" i="21"/>
  <c r="CP94" i="21"/>
  <c r="BX94" i="21"/>
  <c r="AN94" i="21"/>
  <c r="V94" i="21"/>
  <c r="BV62" i="21"/>
  <c r="BF94" i="21"/>
  <c r="CN62" i="21"/>
  <c r="BD62" i="21"/>
  <c r="AL62" i="21"/>
  <c r="T62" i="21"/>
  <c r="CL30" i="21"/>
  <c r="AJ30" i="21"/>
  <c r="BT30" i="21"/>
  <c r="BB30" i="21"/>
  <c r="R30" i="21"/>
  <c r="BS590" i="2"/>
  <c r="CJ166" i="21"/>
  <c r="BR166" i="21"/>
  <c r="AZ166" i="21"/>
  <c r="AH166" i="21"/>
  <c r="P166" i="21"/>
  <c r="BP134" i="21"/>
  <c r="CH134" i="21"/>
  <c r="AX134" i="21"/>
  <c r="AF134" i="21"/>
  <c r="N134" i="21"/>
  <c r="CF102" i="21"/>
  <c r="BN102" i="21"/>
  <c r="AV102" i="21"/>
  <c r="CD70" i="21"/>
  <c r="AD102" i="21"/>
  <c r="L102" i="21"/>
  <c r="BL70" i="21"/>
  <c r="AB70" i="21"/>
  <c r="J70" i="21"/>
  <c r="AT70" i="21"/>
  <c r="CT37" i="21"/>
  <c r="CB37" i="21"/>
  <c r="Z37" i="21"/>
  <c r="BJ37" i="21"/>
  <c r="AR37" i="21"/>
  <c r="BM159" i="21"/>
  <c r="CE159" i="21"/>
  <c r="AC159" i="21"/>
  <c r="AU159" i="21"/>
  <c r="K159" i="21"/>
  <c r="CU126" i="21"/>
  <c r="BK126" i="21"/>
  <c r="CC126" i="21"/>
  <c r="AS126" i="21"/>
  <c r="AA126" i="21"/>
  <c r="CS94" i="21"/>
  <c r="CA94" i="21"/>
  <c r="BI94" i="21"/>
  <c r="AQ94" i="21"/>
  <c r="Y94" i="21"/>
  <c r="CQ62" i="21"/>
  <c r="BY62" i="21"/>
  <c r="AO62" i="21"/>
  <c r="BG62" i="21"/>
  <c r="CO30" i="21"/>
  <c r="BW30" i="21"/>
  <c r="BE30" i="21"/>
  <c r="AM30" i="21"/>
  <c r="W62" i="21"/>
  <c r="U30" i="21"/>
  <c r="AT17" i="21"/>
  <c r="CF49" i="21"/>
  <c r="CJ113" i="21"/>
  <c r="BS241"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CT151" i="21"/>
  <c r="CB151" i="21"/>
  <c r="Z151" i="21"/>
  <c r="AR151" i="21"/>
  <c r="BZ119" i="21"/>
  <c r="BJ151" i="21"/>
  <c r="BH119" i="21"/>
  <c r="CR119" i="21"/>
  <c r="AP119" i="21"/>
  <c r="CP87" i="21"/>
  <c r="X119" i="21"/>
  <c r="AN87" i="21"/>
  <c r="V87" i="21"/>
  <c r="BF87" i="21"/>
  <c r="BX87" i="21"/>
  <c r="CN55" i="21"/>
  <c r="BV55" i="21"/>
  <c r="T55" i="21"/>
  <c r="BD55" i="21"/>
  <c r="AL55" i="21"/>
  <c r="CL23" i="21"/>
  <c r="BB23" i="21"/>
  <c r="BT23" i="21"/>
  <c r="R23" i="21"/>
  <c r="AJ23" i="21"/>
  <c r="BT166" i="21"/>
  <c r="CL166" i="21"/>
  <c r="AJ166" i="21"/>
  <c r="BB166" i="21"/>
  <c r="R166" i="21"/>
  <c r="CJ134" i="21"/>
  <c r="BR134" i="21"/>
  <c r="AZ134" i="21"/>
  <c r="AH134" i="21"/>
  <c r="P134" i="21"/>
  <c r="BP102" i="21"/>
  <c r="AF102" i="21"/>
  <c r="CF70" i="21"/>
  <c r="AX102" i="21"/>
  <c r="CH102" i="21"/>
  <c r="N102" i="21"/>
  <c r="BN70" i="21"/>
  <c r="AV70" i="21"/>
  <c r="L70" i="21"/>
  <c r="CD38" i="21"/>
  <c r="AD70" i="21"/>
  <c r="AT38" i="21"/>
  <c r="BL38" i="21"/>
  <c r="AB38" i="21"/>
  <c r="J38" i="21"/>
  <c r="CF153" i="21"/>
  <c r="BN153" i="21"/>
  <c r="AD153" i="21"/>
  <c r="AV153" i="21"/>
  <c r="L153" i="21"/>
  <c r="CD121" i="21"/>
  <c r="BL121" i="21"/>
  <c r="AT121" i="21"/>
  <c r="AB121" i="21"/>
  <c r="J121" i="21"/>
  <c r="CB88" i="21"/>
  <c r="BJ88" i="21"/>
  <c r="AR88" i="21"/>
  <c r="Z88" i="21"/>
  <c r="CT88" i="21"/>
  <c r="CR56" i="21"/>
  <c r="BZ56" i="21"/>
  <c r="BH56" i="21"/>
  <c r="AP56" i="21"/>
  <c r="X56" i="21"/>
  <c r="CP24" i="21"/>
  <c r="BX24" i="21"/>
  <c r="BF24" i="21"/>
  <c r="AN24" i="21"/>
  <c r="V24" i="21"/>
  <c r="CH166" i="21"/>
  <c r="BP166" i="21"/>
  <c r="AX166" i="21"/>
  <c r="N166" i="21"/>
  <c r="AF166" i="21"/>
  <c r="CF134" i="21"/>
  <c r="BN134" i="21"/>
  <c r="AV134" i="21"/>
  <c r="AD134" i="21"/>
  <c r="L134" i="21"/>
  <c r="BL102" i="21"/>
  <c r="AT102" i="21"/>
  <c r="AB102" i="21"/>
  <c r="CD102" i="21"/>
  <c r="J102" i="21"/>
  <c r="CT69" i="21"/>
  <c r="BJ69" i="21"/>
  <c r="CB69" i="21"/>
  <c r="AR69" i="21"/>
  <c r="Z69" i="21"/>
  <c r="BZ37" i="21"/>
  <c r="BH37" i="21"/>
  <c r="AP37" i="21"/>
  <c r="CR37" i="21"/>
  <c r="X37" i="21"/>
  <c r="BL17" i="21"/>
  <c r="AX81" i="21"/>
  <c r="R145" i="21"/>
  <c r="BS141" i="2"/>
  <c r="CI109" i="21"/>
  <c r="BQ109" i="21"/>
  <c r="AY109" i="21"/>
  <c r="AG109" i="21"/>
  <c r="O109" i="21"/>
  <c r="BO77" i="21"/>
  <c r="AW77" i="21"/>
  <c r="CG77" i="21"/>
  <c r="AE77" i="21"/>
  <c r="M77" i="21"/>
  <c r="CE45" i="21"/>
  <c r="AC45" i="21"/>
  <c r="BM45" i="21"/>
  <c r="CU12" i="21"/>
  <c r="AA12" i="21"/>
  <c r="AU45" i="21"/>
  <c r="BK12" i="21"/>
  <c r="AS12" i="21"/>
  <c r="K45" i="21"/>
  <c r="CC12" i="21"/>
  <c r="CF109" i="21"/>
  <c r="BN109" i="21"/>
  <c r="AV109" i="21"/>
  <c r="AD109" i="21"/>
  <c r="L109" i="21"/>
  <c r="CD77" i="21"/>
  <c r="BL77" i="21"/>
  <c r="AT77" i="21"/>
  <c r="AB77" i="21"/>
  <c r="CT44" i="21"/>
  <c r="CB44" i="21"/>
  <c r="J77" i="21"/>
  <c r="BJ44" i="21"/>
  <c r="AR44" i="21"/>
  <c r="Z44" i="21"/>
  <c r="CR12" i="21"/>
  <c r="AP12" i="21"/>
  <c r="BH12" i="21"/>
  <c r="X12" i="21"/>
  <c r="BZ12" i="21"/>
  <c r="BS139" i="2"/>
  <c r="CG109" i="21"/>
  <c r="BO109" i="21"/>
  <c r="AW109" i="21"/>
  <c r="AE109" i="21"/>
  <c r="M109" i="21"/>
  <c r="BM77" i="21"/>
  <c r="AU77" i="21"/>
  <c r="AC77" i="21"/>
  <c r="K77" i="21"/>
  <c r="CE77" i="21"/>
  <c r="BK44" i="21"/>
  <c r="CU44" i="21"/>
  <c r="AS44" i="21"/>
  <c r="AA44" i="21"/>
  <c r="CA12" i="21"/>
  <c r="BI12" i="21"/>
  <c r="AQ12" i="21"/>
  <c r="CS12" i="21"/>
  <c r="CC44" i="21"/>
  <c r="Y12" i="21"/>
  <c r="BS301" i="2"/>
  <c r="CI150" i="21"/>
  <c r="BQ150" i="21"/>
  <c r="AY150" i="21"/>
  <c r="AG150" i="21"/>
  <c r="O150" i="21"/>
  <c r="CG118" i="21"/>
  <c r="BO118" i="21"/>
  <c r="M118" i="21"/>
  <c r="AE118" i="21"/>
  <c r="AW118" i="21"/>
  <c r="BM86" i="21"/>
  <c r="AU86" i="21"/>
  <c r="AC86" i="21"/>
  <c r="CE86" i="21"/>
  <c r="CU53" i="21"/>
  <c r="CC53" i="21"/>
  <c r="BK53" i="21"/>
  <c r="AS53" i="21"/>
  <c r="AA53" i="21"/>
  <c r="K86" i="21"/>
  <c r="CA21" i="21"/>
  <c r="BI21" i="21"/>
  <c r="CS21" i="21"/>
  <c r="Y21" i="21"/>
  <c r="AQ21" i="21"/>
  <c r="BS287" i="2"/>
  <c r="CM149" i="21"/>
  <c r="BU149" i="21"/>
  <c r="BC149" i="21"/>
  <c r="AK149" i="21"/>
  <c r="S149" i="21"/>
  <c r="CK117" i="21"/>
  <c r="BS117" i="21"/>
  <c r="BA117" i="21"/>
  <c r="AI117" i="21"/>
  <c r="Q117" i="21"/>
  <c r="CI85" i="21"/>
  <c r="BQ85" i="21"/>
  <c r="AG85" i="21"/>
  <c r="O85" i="21"/>
  <c r="CG53" i="21"/>
  <c r="AY85" i="21"/>
  <c r="BO53" i="21"/>
  <c r="AW53" i="21"/>
  <c r="AE53" i="21"/>
  <c r="M53" i="21"/>
  <c r="BM21" i="21"/>
  <c r="AU21" i="21"/>
  <c r="CE21" i="21"/>
  <c r="AC21" i="21"/>
  <c r="K21" i="21"/>
  <c r="CT153" i="21"/>
  <c r="CB153" i="21"/>
  <c r="BJ153" i="21"/>
  <c r="AR153" i="21"/>
  <c r="Z153" i="21"/>
  <c r="CR121" i="21"/>
  <c r="BH121" i="21"/>
  <c r="BZ121" i="21"/>
  <c r="AP121" i="21"/>
  <c r="X121" i="21"/>
  <c r="BX89" i="21"/>
  <c r="BF89" i="21"/>
  <c r="CP89" i="21"/>
  <c r="AN89" i="21"/>
  <c r="CN57" i="21"/>
  <c r="V89" i="21"/>
  <c r="BV57" i="21"/>
  <c r="BD57" i="21"/>
  <c r="AL57" i="21"/>
  <c r="CL25" i="21"/>
  <c r="T57" i="21"/>
  <c r="BT25" i="21"/>
  <c r="R25" i="21"/>
  <c r="AJ25" i="21"/>
  <c r="BB25" i="21"/>
  <c r="BS289" i="2"/>
  <c r="CO149" i="21"/>
  <c r="BW149" i="21"/>
  <c r="U149" i="21"/>
  <c r="AM149" i="21"/>
  <c r="BE149" i="21"/>
  <c r="CM117" i="21"/>
  <c r="BU117" i="21"/>
  <c r="AK117" i="21"/>
  <c r="CK85" i="21"/>
  <c r="BC117" i="21"/>
  <c r="S117" i="21"/>
  <c r="BS85" i="21"/>
  <c r="BA85" i="21"/>
  <c r="Q85" i="21"/>
  <c r="CI53" i="21"/>
  <c r="AI85" i="21"/>
  <c r="AY53" i="21"/>
  <c r="O53" i="21"/>
  <c r="AG53" i="21"/>
  <c r="BQ53" i="21"/>
  <c r="CG21" i="21"/>
  <c r="M21" i="21"/>
  <c r="AE21" i="21"/>
  <c r="AW21" i="21"/>
  <c r="BO21" i="21"/>
  <c r="CU156" i="21"/>
  <c r="CC156" i="21"/>
  <c r="AS156" i="21"/>
  <c r="BK156" i="21"/>
  <c r="AA156" i="21"/>
  <c r="CS124" i="21"/>
  <c r="CA124" i="21"/>
  <c r="BI124" i="21"/>
  <c r="Y124" i="21"/>
  <c r="AQ124" i="21"/>
  <c r="CQ92" i="21"/>
  <c r="BY92" i="21"/>
  <c r="AO92" i="21"/>
  <c r="W92" i="21"/>
  <c r="CO60" i="21"/>
  <c r="BW60" i="21"/>
  <c r="BG92" i="21"/>
  <c r="BE60" i="21"/>
  <c r="U60" i="21"/>
  <c r="BU28" i="21"/>
  <c r="AM60" i="21"/>
  <c r="CM28" i="21"/>
  <c r="AK28" i="21"/>
  <c r="S28" i="21"/>
  <c r="BC28" i="21"/>
  <c r="BS339"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S429" i="2"/>
  <c r="CK157" i="21"/>
  <c r="BS157" i="21"/>
  <c r="BA157" i="21"/>
  <c r="AI157" i="21"/>
  <c r="Q157" i="21"/>
  <c r="CI125" i="21"/>
  <c r="BQ125" i="21"/>
  <c r="AY125" i="21"/>
  <c r="AG125" i="21"/>
  <c r="O125" i="21"/>
  <c r="CG93" i="21"/>
  <c r="BO93" i="21"/>
  <c r="AW93" i="21"/>
  <c r="AE93" i="21"/>
  <c r="M93" i="21"/>
  <c r="CE61" i="21"/>
  <c r="AU61" i="21"/>
  <c r="BM61" i="21"/>
  <c r="AC61" i="21"/>
  <c r="CC28" i="21"/>
  <c r="K61" i="21"/>
  <c r="CU28" i="21"/>
  <c r="AA28" i="21"/>
  <c r="AS28" i="21"/>
  <c r="BK28" i="21"/>
  <c r="BS450"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Q149" i="21"/>
  <c r="BY149" i="21"/>
  <c r="BG149" i="21"/>
  <c r="W149" i="21"/>
  <c r="CO117" i="21"/>
  <c r="AO149" i="21"/>
  <c r="AM117" i="21"/>
  <c r="BW117" i="21"/>
  <c r="BE117" i="21"/>
  <c r="U117" i="21"/>
  <c r="CM85" i="21"/>
  <c r="BU85" i="21"/>
  <c r="BC85" i="21"/>
  <c r="AK85" i="21"/>
  <c r="BS53" i="21"/>
  <c r="CK53" i="21"/>
  <c r="BA53" i="21"/>
  <c r="S85" i="21"/>
  <c r="AI53" i="21"/>
  <c r="Q53" i="21"/>
  <c r="CI21" i="21"/>
  <c r="BQ21" i="21"/>
  <c r="O21" i="21"/>
  <c r="AY21" i="21"/>
  <c r="AG21" i="21"/>
  <c r="CH161" i="21"/>
  <c r="BP161" i="21"/>
  <c r="AX161" i="21"/>
  <c r="AF161" i="21"/>
  <c r="N161" i="21"/>
  <c r="CF129" i="21"/>
  <c r="BN129" i="21"/>
  <c r="AV129" i="21"/>
  <c r="AD129" i="21"/>
  <c r="L129" i="21"/>
  <c r="CD97" i="21"/>
  <c r="AT97" i="21"/>
  <c r="AB97" i="21"/>
  <c r="BL97" i="21"/>
  <c r="CB64" i="21"/>
  <c r="J97" i="21"/>
  <c r="CT64" i="21"/>
  <c r="BJ64" i="21"/>
  <c r="Z64" i="21"/>
  <c r="CR32" i="21"/>
  <c r="BZ32" i="21"/>
  <c r="AR64" i="21"/>
  <c r="AP32" i="21"/>
  <c r="X32" i="21"/>
  <c r="BH32" i="21"/>
  <c r="BS600" i="2"/>
  <c r="CB166" i="21"/>
  <c r="BJ166" i="21"/>
  <c r="CT166" i="21"/>
  <c r="Z166" i="21"/>
  <c r="AR166" i="21"/>
  <c r="CR134" i="21"/>
  <c r="BZ134" i="21"/>
  <c r="AP134" i="21"/>
  <c r="X134" i="21"/>
  <c r="BH134" i="21"/>
  <c r="CP102" i="21"/>
  <c r="BX102" i="21"/>
  <c r="AN102" i="21"/>
  <c r="BF102" i="21"/>
  <c r="BV70" i="21"/>
  <c r="V102" i="21"/>
  <c r="CN70" i="21"/>
  <c r="BD70" i="21"/>
  <c r="AL70" i="21"/>
  <c r="T70" i="21"/>
  <c r="CL38" i="21"/>
  <c r="AJ38" i="21"/>
  <c r="BT38" i="21"/>
  <c r="BB38" i="21"/>
  <c r="R38" i="21"/>
  <c r="L49" i="21"/>
  <c r="AF81" i="21"/>
  <c r="AJ145" i="21"/>
  <c r="BZ147" i="21"/>
  <c r="CR147" i="21"/>
  <c r="BH147" i="21"/>
  <c r="AP147" i="21"/>
  <c r="CP115" i="21"/>
  <c r="X147" i="21"/>
  <c r="BF115" i="21"/>
  <c r="BX115" i="21"/>
  <c r="AN115" i="21"/>
  <c r="V115" i="21"/>
  <c r="BV83" i="21"/>
  <c r="BD83" i="21"/>
  <c r="CN83" i="21"/>
  <c r="AL83" i="21"/>
  <c r="CL51" i="21"/>
  <c r="T83" i="21"/>
  <c r="BT51" i="21"/>
  <c r="AJ51" i="21"/>
  <c r="R51" i="21"/>
  <c r="CJ19" i="21"/>
  <c r="BB51" i="21"/>
  <c r="AZ19" i="21"/>
  <c r="AH19" i="21"/>
  <c r="P19" i="21"/>
  <c r="BR19" i="21"/>
  <c r="CG156" i="21"/>
  <c r="AW156" i="21"/>
  <c r="AE156" i="21"/>
  <c r="BO156" i="21"/>
  <c r="M156" i="21"/>
  <c r="CE124" i="21"/>
  <c r="BM124" i="21"/>
  <c r="AU124" i="21"/>
  <c r="AC124" i="21"/>
  <c r="K124" i="21"/>
  <c r="CU91" i="21"/>
  <c r="BK91" i="21"/>
  <c r="CC91" i="21"/>
  <c r="AA91" i="21"/>
  <c r="AS91" i="21"/>
  <c r="CS59" i="21"/>
  <c r="CA59" i="21"/>
  <c r="BI59" i="21"/>
  <c r="AQ59" i="21"/>
  <c r="Y59" i="21"/>
  <c r="CQ27" i="21"/>
  <c r="BG27" i="21"/>
  <c r="AO27" i="21"/>
  <c r="BY27" i="21"/>
  <c r="W27" i="21"/>
  <c r="BS393" i="2"/>
  <c r="CK155" i="21"/>
  <c r="BS155" i="21"/>
  <c r="BA155" i="21"/>
  <c r="AI155" i="21"/>
  <c r="Q155" i="21"/>
  <c r="CI123" i="21"/>
  <c r="AY123" i="21"/>
  <c r="AG123" i="21"/>
  <c r="BQ123" i="21"/>
  <c r="O123" i="21"/>
  <c r="CG91" i="21"/>
  <c r="AE91" i="21"/>
  <c r="BO91" i="21"/>
  <c r="AW91" i="21"/>
  <c r="CE59" i="21"/>
  <c r="M91" i="21"/>
  <c r="BM59" i="21"/>
  <c r="AU59" i="21"/>
  <c r="AC59" i="21"/>
  <c r="BK26" i="21"/>
  <c r="AS26" i="21"/>
  <c r="CC26" i="21"/>
  <c r="K59" i="21"/>
  <c r="AA26"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AV158" i="21"/>
  <c r="BN158" i="21"/>
  <c r="AD158" i="21"/>
  <c r="L158" i="21"/>
  <c r="CD126" i="21"/>
  <c r="AT126" i="21"/>
  <c r="BL126" i="21"/>
  <c r="J126" i="21"/>
  <c r="CT93" i="21"/>
  <c r="AB126" i="21"/>
  <c r="CB93" i="21"/>
  <c r="BJ93" i="21"/>
  <c r="AR93" i="21"/>
  <c r="Z93" i="21"/>
  <c r="CR61" i="21"/>
  <c r="BZ61" i="21"/>
  <c r="BH61" i="21"/>
  <c r="CP29" i="21"/>
  <c r="BX29" i="21"/>
  <c r="X61" i="21"/>
  <c r="BF29" i="21"/>
  <c r="AN29" i="21"/>
  <c r="V29" i="21"/>
  <c r="AP61" i="21"/>
  <c r="AD49" i="21"/>
  <c r="CH81" i="21"/>
  <c r="CL145" i="21"/>
  <c r="CJ115" i="21"/>
  <c r="AF83" i="21"/>
  <c r="AT19" i="21"/>
  <c r="BS288"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S403" i="2"/>
  <c r="CU155" i="21"/>
  <c r="CC155" i="21"/>
  <c r="AS155" i="21"/>
  <c r="BK155" i="21"/>
  <c r="CS123" i="21"/>
  <c r="AA155" i="21"/>
  <c r="CA123" i="21"/>
  <c r="BI123" i="21"/>
  <c r="Y123" i="21"/>
  <c r="AQ123" i="21"/>
  <c r="BY91" i="21"/>
  <c r="BG91" i="21"/>
  <c r="CQ91" i="21"/>
  <c r="AO91" i="21"/>
  <c r="W91" i="21"/>
  <c r="CO59" i="21"/>
  <c r="BW59" i="21"/>
  <c r="BE59" i="21"/>
  <c r="AM59" i="21"/>
  <c r="U59" i="21"/>
  <c r="BU27" i="21"/>
  <c r="BC27" i="21"/>
  <c r="CM27" i="21"/>
  <c r="S27" i="21"/>
  <c r="AK27" i="21"/>
  <c r="CT152" i="21"/>
  <c r="CB152" i="21"/>
  <c r="BJ152" i="21"/>
  <c r="AR152" i="21"/>
  <c r="Z152" i="21"/>
  <c r="CR120" i="21"/>
  <c r="BH120" i="21"/>
  <c r="AP120" i="21"/>
  <c r="CP88" i="21"/>
  <c r="BZ120" i="21"/>
  <c r="X120" i="21"/>
  <c r="BX88" i="21"/>
  <c r="BF88" i="21"/>
  <c r="CN56" i="21"/>
  <c r="V88" i="21"/>
  <c r="AN88" i="21"/>
  <c r="BD56" i="21"/>
  <c r="T56" i="21"/>
  <c r="BV56" i="21"/>
  <c r="AL56" i="21"/>
  <c r="CL24" i="21"/>
  <c r="BB24" i="21"/>
  <c r="AJ24" i="21"/>
  <c r="BT24" i="21"/>
  <c r="R24"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F155" i="21"/>
  <c r="BN155" i="21"/>
  <c r="AV155" i="21"/>
  <c r="L155" i="21"/>
  <c r="AD155" i="21"/>
  <c r="BL123" i="21"/>
  <c r="CD123" i="21"/>
  <c r="AT123" i="21"/>
  <c r="AB123" i="21"/>
  <c r="J123" i="21"/>
  <c r="CT90" i="21"/>
  <c r="CB90" i="21"/>
  <c r="AR90" i="21"/>
  <c r="BJ90" i="21"/>
  <c r="BZ58" i="21"/>
  <c r="Z90" i="21"/>
  <c r="CR58" i="21"/>
  <c r="BH58" i="21"/>
  <c r="AP58" i="21"/>
  <c r="X58" i="21"/>
  <c r="CP26" i="21"/>
  <c r="AN26" i="21"/>
  <c r="BX26" i="21"/>
  <c r="V26" i="21"/>
  <c r="BF26"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CM133" i="21"/>
  <c r="BA101" i="21"/>
  <c r="CG37" i="21"/>
  <c r="CI161" i="21"/>
  <c r="AY161" i="21"/>
  <c r="BQ161" i="21"/>
  <c r="CG129" i="21"/>
  <c r="AG161" i="21"/>
  <c r="O161" i="21"/>
  <c r="AW129" i="21"/>
  <c r="AE129" i="21"/>
  <c r="BO129" i="21"/>
  <c r="M129" i="21"/>
  <c r="BM97" i="21"/>
  <c r="CE97" i="21"/>
  <c r="AU97" i="21"/>
  <c r="AC97" i="21"/>
  <c r="K97" i="21"/>
  <c r="CC64" i="21"/>
  <c r="AS64" i="21"/>
  <c r="AA64" i="21"/>
  <c r="CU64" i="21"/>
  <c r="BK64" i="21"/>
  <c r="CA32" i="21"/>
  <c r="CS32" i="21"/>
  <c r="BI32" i="21"/>
  <c r="Y32" i="21"/>
  <c r="AQ32" i="21"/>
  <c r="AV49" i="21"/>
  <c r="P113" i="21"/>
  <c r="BB145" i="21"/>
  <c r="BS501" i="2"/>
  <c r="CK161" i="21"/>
  <c r="BS161" i="21"/>
  <c r="BA161" i="21"/>
  <c r="AI161" i="21"/>
  <c r="Q161" i="21"/>
  <c r="BQ129" i="21"/>
  <c r="CI129" i="21"/>
  <c r="AY129" i="21"/>
  <c r="AG129" i="21"/>
  <c r="O129" i="21"/>
  <c r="AW97" i="21"/>
  <c r="AE97" i="21"/>
  <c r="M97" i="21"/>
  <c r="BO97" i="21"/>
  <c r="CG97" i="21"/>
  <c r="BM65" i="21"/>
  <c r="K65" i="21"/>
  <c r="AC65" i="21"/>
  <c r="CU32" i="21"/>
  <c r="AU65" i="21"/>
  <c r="CE65" i="21"/>
  <c r="AA32" i="21"/>
  <c r="AS32" i="21"/>
  <c r="BK32" i="21"/>
  <c r="CC32" i="21"/>
  <c r="CG157" i="21"/>
  <c r="AW157" i="21"/>
  <c r="BO157" i="21"/>
  <c r="AE157" i="21"/>
  <c r="CE125" i="21"/>
  <c r="M157" i="21"/>
  <c r="BM125" i="21"/>
  <c r="AU125" i="21"/>
  <c r="AC125" i="21"/>
  <c r="K125" i="21"/>
  <c r="CU92" i="21"/>
  <c r="BK92" i="21"/>
  <c r="CC92" i="21"/>
  <c r="AS92" i="21"/>
  <c r="CS60" i="21"/>
  <c r="AA92" i="21"/>
  <c r="CA60" i="21"/>
  <c r="AQ60" i="21"/>
  <c r="BI60" i="21"/>
  <c r="Y60" i="21"/>
  <c r="CQ28" i="21"/>
  <c r="W28" i="21"/>
  <c r="BG28" i="21"/>
  <c r="AO28" i="21"/>
  <c r="BY28" i="21"/>
  <c r="BS389" i="2"/>
  <c r="CG155" i="21"/>
  <c r="BO155" i="21"/>
  <c r="AW155" i="21"/>
  <c r="AE155" i="21"/>
  <c r="M155" i="21"/>
  <c r="CE123" i="21"/>
  <c r="BM123" i="21"/>
  <c r="AU123" i="21"/>
  <c r="AC123" i="21"/>
  <c r="K123" i="21"/>
  <c r="CU90" i="21"/>
  <c r="CC90" i="21"/>
  <c r="AS90" i="21"/>
  <c r="AA90" i="21"/>
  <c r="CS58" i="21"/>
  <c r="CA58" i="21"/>
  <c r="BK90" i="21"/>
  <c r="BI58" i="21"/>
  <c r="AQ58" i="21"/>
  <c r="Y58" i="21"/>
  <c r="CQ26" i="21"/>
  <c r="W26" i="21"/>
  <c r="BY26" i="21"/>
  <c r="BG26" i="21"/>
  <c r="AO26" i="21"/>
  <c r="CD17" i="21"/>
  <c r="BN49" i="21"/>
  <c r="BR113" i="21"/>
  <c r="BT145" i="21"/>
  <c r="BS138" i="2"/>
  <c r="BS407" i="2"/>
  <c r="BS451" i="2"/>
  <c r="BS442" i="2"/>
  <c r="BS366" i="2"/>
  <c r="BS348" i="2"/>
  <c r="BS291" i="2"/>
  <c r="BS330" i="2"/>
  <c r="BS425" i="2"/>
  <c r="BS528" i="2"/>
  <c r="BS499" i="2"/>
  <c r="BS213" i="2"/>
  <c r="BS514" i="2"/>
  <c r="BS154" i="2"/>
  <c r="BS511" i="2"/>
  <c r="BS456" i="2"/>
  <c r="BS457" i="2"/>
  <c r="BS547" i="2"/>
  <c r="BS211" i="2"/>
  <c r="BS489" i="2"/>
  <c r="BS388" i="2"/>
  <c r="BS562" i="2"/>
  <c r="BS576" i="2"/>
  <c r="BS539" i="2"/>
  <c r="BS351" i="2"/>
  <c r="BS349" i="2"/>
  <c r="BS421" i="2"/>
  <c r="BS592" i="2"/>
  <c r="BS459" i="2"/>
  <c r="BS214" i="2"/>
  <c r="BS202" i="2"/>
  <c r="BS243" i="2"/>
  <c r="BS158" i="2"/>
  <c r="BS274" i="2"/>
  <c r="BS198" i="2"/>
  <c r="BS256" i="2"/>
  <c r="BS498" i="2"/>
  <c r="BS352" i="2"/>
  <c r="BS588" i="2"/>
  <c r="D40" i="2"/>
  <c r="AR414" i="2" l="1"/>
  <c r="AT414" i="2" s="1"/>
  <c r="AS415" i="2"/>
  <c r="AG69" i="21"/>
  <c r="S133" i="21"/>
  <c r="BE165" i="21"/>
  <c r="BT132" i="21"/>
  <c r="O69" i="21"/>
  <c r="BS101" i="21"/>
  <c r="U165" i="21"/>
  <c r="AY69" i="21"/>
  <c r="CK101" i="21"/>
  <c r="BW165" i="21"/>
  <c r="M37" i="21"/>
  <c r="BQ69" i="21"/>
  <c r="AK133" i="21"/>
  <c r="CO165" i="21"/>
  <c r="AE37" i="21"/>
  <c r="Q101" i="21"/>
  <c r="BC133" i="21"/>
  <c r="BS577" i="2"/>
  <c r="BO37" i="21"/>
  <c r="AI101" i="21"/>
  <c r="BU133" i="21"/>
  <c r="AW37" i="21"/>
  <c r="CI69" i="21"/>
  <c r="AM165" i="21"/>
  <c r="CC68" i="21"/>
  <c r="BG162" i="21"/>
  <c r="BY162" i="21"/>
  <c r="CI34" i="21"/>
  <c r="Q66" i="21"/>
  <c r="AM130" i="21"/>
  <c r="AG34" i="21"/>
  <c r="S98" i="21"/>
  <c r="BE130" i="21"/>
  <c r="BS525" i="2"/>
  <c r="AY34" i="21"/>
  <c r="CK66" i="21"/>
  <c r="CO130" i="21"/>
  <c r="BA66" i="21"/>
  <c r="BS66" i="21"/>
  <c r="CQ162" i="21"/>
  <c r="BQ34" i="21"/>
  <c r="BC98" i="21"/>
  <c r="BW130" i="21"/>
  <c r="AW158"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BS558" i="2"/>
  <c r="L36" i="21"/>
  <c r="P100" i="21"/>
  <c r="AJ69" i="21"/>
  <c r="V133" i="21"/>
  <c r="BZ165" i="21"/>
  <c r="AL65" i="21"/>
  <c r="CP97" i="21"/>
  <c r="AR161" i="21"/>
  <c r="BS580" i="2"/>
  <c r="BS510" i="2"/>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0" i="2"/>
  <c r="J19" i="21"/>
  <c r="N83" i="21"/>
  <c r="Y36" i="21"/>
  <c r="CU68" i="21"/>
  <c r="AW133" i="21"/>
  <c r="BS571" i="2"/>
  <c r="CB148"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597"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S158" i="21"/>
  <c r="CA158" i="21"/>
  <c r="BI158" i="21"/>
  <c r="AQ158" i="21"/>
  <c r="Y158" i="21"/>
  <c r="CQ126" i="21"/>
  <c r="BY126" i="21"/>
  <c r="AO126" i="21"/>
  <c r="W126" i="21"/>
  <c r="BG126" i="21"/>
  <c r="CO94" i="21"/>
  <c r="BE94" i="21"/>
  <c r="AM94" i="21"/>
  <c r="U94" i="21"/>
  <c r="CM62" i="21"/>
  <c r="BW94" i="21"/>
  <c r="BU62" i="21"/>
  <c r="BC62" i="21"/>
  <c r="S62" i="21"/>
  <c r="BS30" i="21"/>
  <c r="AK62" i="21"/>
  <c r="CK30" i="21"/>
  <c r="BA30" i="21"/>
  <c r="AI30" i="21"/>
  <c r="Q30"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O144" i="21"/>
  <c r="CG144" i="21"/>
  <c r="AW144" i="21"/>
  <c r="M144" i="21"/>
  <c r="CE112" i="21"/>
  <c r="BM112" i="21"/>
  <c r="AU112" i="21"/>
  <c r="AC112" i="21"/>
  <c r="AE144" i="21"/>
  <c r="K112" i="21"/>
  <c r="CC79" i="21"/>
  <c r="BK79" i="21"/>
  <c r="CU79" i="21"/>
  <c r="AS79" i="21"/>
  <c r="AA79" i="21"/>
  <c r="CS47" i="21"/>
  <c r="CA47" i="21"/>
  <c r="BI47" i="21"/>
  <c r="AQ47" i="21"/>
  <c r="Y47" i="21"/>
  <c r="BY15" i="21"/>
  <c r="BG15" i="21"/>
  <c r="CQ15" i="21"/>
  <c r="AO15" i="21"/>
  <c r="W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S371" i="2"/>
  <c r="CG154" i="21"/>
  <c r="BO154" i="21"/>
  <c r="AW154" i="21"/>
  <c r="AE154" i="21"/>
  <c r="M154" i="21"/>
  <c r="CE122" i="21"/>
  <c r="BM122" i="21"/>
  <c r="AU122" i="21"/>
  <c r="AC122" i="21"/>
  <c r="K122" i="21"/>
  <c r="CU89" i="21"/>
  <c r="BK89" i="21"/>
  <c r="AS89" i="21"/>
  <c r="AA89" i="21"/>
  <c r="CC89" i="21"/>
  <c r="CS57" i="21"/>
  <c r="CA57" i="21"/>
  <c r="BI57" i="21"/>
  <c r="CQ25" i="21"/>
  <c r="BY25" i="21"/>
  <c r="AQ57" i="21"/>
  <c r="Y57" i="21"/>
  <c r="W25" i="21"/>
  <c r="BG25" i="21"/>
  <c r="AO25" i="21"/>
  <c r="BS383" i="2"/>
  <c r="CS154" i="21"/>
  <c r="CA154" i="21"/>
  <c r="BI154" i="21"/>
  <c r="AQ154" i="21"/>
  <c r="CQ122" i="21"/>
  <c r="Y154" i="21"/>
  <c r="BG122" i="21"/>
  <c r="BY122" i="21"/>
  <c r="AO122" i="21"/>
  <c r="W122" i="21"/>
  <c r="BW90" i="21"/>
  <c r="BE90" i="21"/>
  <c r="CO90" i="21"/>
  <c r="AM90" i="21"/>
  <c r="U90" i="21"/>
  <c r="CM58" i="21"/>
  <c r="AK58" i="21"/>
  <c r="BU58" i="21"/>
  <c r="BC58" i="21"/>
  <c r="AI26" i="21"/>
  <c r="S58" i="21"/>
  <c r="CK26" i="21"/>
  <c r="BS26" i="21"/>
  <c r="BA26" i="21"/>
  <c r="Q26"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9"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84"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G146" i="21"/>
  <c r="BO146" i="21"/>
  <c r="AW146" i="21"/>
  <c r="M146" i="21"/>
  <c r="CE114" i="21"/>
  <c r="AE146" i="21"/>
  <c r="BM114" i="21"/>
  <c r="AU114" i="21"/>
  <c r="K114" i="21"/>
  <c r="CU81" i="21"/>
  <c r="AC114" i="21"/>
  <c r="CC81" i="21"/>
  <c r="BK81" i="21"/>
  <c r="AS81" i="21"/>
  <c r="AA81" i="21"/>
  <c r="CA49" i="21"/>
  <c r="BI49" i="21"/>
  <c r="CS49" i="21"/>
  <c r="AQ49" i="21"/>
  <c r="CQ17" i="21"/>
  <c r="Y49" i="21"/>
  <c r="BY17" i="21"/>
  <c r="BG17" i="21"/>
  <c r="AO17" i="21"/>
  <c r="W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S485" i="2"/>
  <c r="CM160" i="21"/>
  <c r="BU160" i="21"/>
  <c r="BC160" i="21"/>
  <c r="AK160" i="21"/>
  <c r="S160" i="21"/>
  <c r="CK128" i="21"/>
  <c r="BS128" i="21"/>
  <c r="BA128" i="21"/>
  <c r="AI128" i="21"/>
  <c r="Q128" i="21"/>
  <c r="CI96" i="21"/>
  <c r="BQ96" i="21"/>
  <c r="AG96" i="21"/>
  <c r="AY96" i="21"/>
  <c r="CG64" i="21"/>
  <c r="O96" i="21"/>
  <c r="BO64" i="21"/>
  <c r="M64" i="21"/>
  <c r="AE64" i="21"/>
  <c r="BM32" i="21"/>
  <c r="CE32" i="21"/>
  <c r="AW64" i="21"/>
  <c r="AU32" i="21"/>
  <c r="AC32" i="21"/>
  <c r="K32" i="21"/>
  <c r="BS497" i="2"/>
  <c r="BO161" i="21"/>
  <c r="AW161" i="21"/>
  <c r="CG161" i="21"/>
  <c r="M161" i="21"/>
  <c r="AE161" i="21"/>
  <c r="CE129" i="21"/>
  <c r="BM129" i="21"/>
  <c r="AU129" i="21"/>
  <c r="K129" i="21"/>
  <c r="AC129" i="21"/>
  <c r="CU96" i="21"/>
  <c r="CC96" i="21"/>
  <c r="AS96" i="21"/>
  <c r="AA96" i="21"/>
  <c r="CS64" i="21"/>
  <c r="BK96" i="21"/>
  <c r="CA64" i="21"/>
  <c r="BI64" i="21"/>
  <c r="Y64" i="21"/>
  <c r="BY32" i="21"/>
  <c r="CQ32" i="21"/>
  <c r="AQ64" i="21"/>
  <c r="W32" i="21"/>
  <c r="AO32" i="21"/>
  <c r="BG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CS146" i="21"/>
  <c r="CA146" i="21"/>
  <c r="BI146" i="21"/>
  <c r="AQ146" i="21"/>
  <c r="CQ114" i="21"/>
  <c r="Y146" i="21"/>
  <c r="BG114" i="21"/>
  <c r="BY114" i="21"/>
  <c r="AO114" i="21"/>
  <c r="W114" i="21"/>
  <c r="CO82" i="21"/>
  <c r="BW82" i="21"/>
  <c r="BE82" i="21"/>
  <c r="AM82" i="21"/>
  <c r="U82" i="21"/>
  <c r="BU50" i="21"/>
  <c r="CM50" i="21"/>
  <c r="S50" i="21"/>
  <c r="AK50" i="21"/>
  <c r="BA18" i="21"/>
  <c r="BC50" i="21"/>
  <c r="CK18" i="21"/>
  <c r="BS18" i="21"/>
  <c r="AI18" i="21"/>
  <c r="Q18"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Y6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BS203" i="2"/>
  <c r="CS144" i="21"/>
  <c r="CA144" i="21"/>
  <c r="BI144" i="21"/>
  <c r="AQ144" i="21"/>
  <c r="Y144" i="21"/>
  <c r="BY112" i="21"/>
  <c r="BG112" i="21"/>
  <c r="AO112" i="21"/>
  <c r="CQ112" i="21"/>
  <c r="CO80" i="21"/>
  <c r="W112" i="21"/>
  <c r="BE80" i="21"/>
  <c r="AM80" i="21"/>
  <c r="U80" i="21"/>
  <c r="BW80" i="21"/>
  <c r="CM48" i="21"/>
  <c r="AK48" i="21"/>
  <c r="S48" i="21"/>
  <c r="BU48" i="21"/>
  <c r="BC48" i="21"/>
  <c r="CK16" i="21"/>
  <c r="AI16" i="21"/>
  <c r="Q16" i="21"/>
  <c r="BS16" i="21"/>
  <c r="BA16"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M159" i="21"/>
  <c r="BU159" i="21"/>
  <c r="BC159" i="21"/>
  <c r="AK159" i="21"/>
  <c r="S159" i="21"/>
  <c r="CK127" i="21"/>
  <c r="BS127" i="21"/>
  <c r="AI127" i="21"/>
  <c r="BA127" i="21"/>
  <c r="Q127" i="21"/>
  <c r="CI95" i="21"/>
  <c r="AG95" i="21"/>
  <c r="CG63" i="21"/>
  <c r="AY95" i="21"/>
  <c r="BQ95" i="21"/>
  <c r="O95" i="21"/>
  <c r="BO63" i="21"/>
  <c r="AW63" i="21"/>
  <c r="M63" i="21"/>
  <c r="BM31" i="21"/>
  <c r="AU31" i="21"/>
  <c r="AC31" i="21"/>
  <c r="CE31" i="21"/>
  <c r="K31" i="21"/>
  <c r="AE6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BS487"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1"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9"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3"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8"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BO163" i="21"/>
  <c r="AW163" i="21"/>
  <c r="AE163" i="21"/>
  <c r="M163" i="21"/>
  <c r="BM131" i="21"/>
  <c r="CE131" i="21"/>
  <c r="AU131" i="21"/>
  <c r="AC131" i="21"/>
  <c r="K131" i="21"/>
  <c r="CU98" i="21"/>
  <c r="CC98" i="21"/>
  <c r="AS98" i="21"/>
  <c r="AA98" i="21"/>
  <c r="BK98" i="21"/>
  <c r="CS66" i="21"/>
  <c r="CA66" i="21"/>
  <c r="BI66" i="21"/>
  <c r="AQ66" i="21"/>
  <c r="Y66" i="21"/>
  <c r="BY34" i="21"/>
  <c r="CQ34" i="21"/>
  <c r="BG34" i="21"/>
  <c r="W34" i="21"/>
  <c r="AO34"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T148" i="21"/>
  <c r="X116" i="21"/>
  <c r="BD52" i="21"/>
  <c r="CL2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1"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55"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2"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0"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6"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2"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3"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9"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3"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CK109" i="21"/>
  <c r="BS109" i="21"/>
  <c r="BA109" i="21"/>
  <c r="AI109" i="21"/>
  <c r="Q109" i="21"/>
  <c r="BQ77" i="21"/>
  <c r="AG77" i="21"/>
  <c r="O77" i="21"/>
  <c r="AY77" i="21"/>
  <c r="CG45" i="21"/>
  <c r="BO45" i="21"/>
  <c r="AW45" i="21"/>
  <c r="CI77" i="21"/>
  <c r="AE45" i="21"/>
  <c r="CE13" i="21"/>
  <c r="M45" i="21"/>
  <c r="AU13" i="21"/>
  <c r="BM13" i="21"/>
  <c r="AC13"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1"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S148" i="21"/>
  <c r="CA148" i="21"/>
  <c r="BI148" i="21"/>
  <c r="AQ148" i="21"/>
  <c r="Y148" i="21"/>
  <c r="CQ116" i="21"/>
  <c r="BY116" i="21"/>
  <c r="AO116" i="21"/>
  <c r="BG116" i="21"/>
  <c r="W116" i="21"/>
  <c r="BW84" i="21"/>
  <c r="AM84" i="21"/>
  <c r="U84" i="21"/>
  <c r="CO84" i="21"/>
  <c r="CM52" i="21"/>
  <c r="BE84" i="21"/>
  <c r="BU52" i="21"/>
  <c r="BC52" i="21"/>
  <c r="BS20" i="21"/>
  <c r="BA20" i="21"/>
  <c r="AI20" i="21"/>
  <c r="AK52" i="21"/>
  <c r="CK20" i="21"/>
  <c r="S52" i="21"/>
  <c r="Q20"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94"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6"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2"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BS117" i="2"/>
  <c r="BS237" i="2"/>
  <c r="BS296" i="2"/>
  <c r="BS337" i="2"/>
  <c r="BS565" i="2"/>
  <c r="BS321" i="2"/>
  <c r="BS369" i="2"/>
  <c r="BS587" i="2"/>
  <c r="BS492" i="2"/>
  <c r="BS463" i="2"/>
  <c r="BS538" i="2"/>
  <c r="BS279" i="2"/>
  <c r="BS559" i="2"/>
  <c r="BS222" i="2"/>
  <c r="BS116" i="2"/>
  <c r="BS125" i="2"/>
  <c r="BS111" i="2"/>
  <c r="BS238" i="2"/>
  <c r="BS186" i="2"/>
  <c r="BS266" i="2"/>
  <c r="BS260" i="2"/>
  <c r="BS406" i="2"/>
  <c r="BS199" i="2"/>
  <c r="BS293" i="2"/>
  <c r="BS447" i="2"/>
  <c r="BS190" i="2"/>
  <c r="BS295" i="2"/>
  <c r="BS114" i="2"/>
  <c r="BS122" i="2"/>
  <c r="BS127" i="2"/>
  <c r="BS191" i="2"/>
  <c r="BS174" i="2"/>
  <c r="BS175" i="2"/>
  <c r="BS195" i="2"/>
  <c r="BS239" i="2"/>
  <c r="BS188" i="2"/>
  <c r="BS255" i="2"/>
  <c r="BS207" i="2"/>
  <c r="BS248" i="2"/>
  <c r="BS312" i="2"/>
  <c r="BS201" i="2"/>
  <c r="BS356" i="2"/>
  <c r="BS365" i="2"/>
  <c r="BS150" i="2"/>
  <c r="BS353" i="2"/>
  <c r="BS432" i="2"/>
  <c r="BS386" i="2"/>
  <c r="BS217" i="2"/>
  <c r="BS149" i="2"/>
  <c r="BS433" i="2"/>
  <c r="BS392" i="2"/>
  <c r="BS477" i="2"/>
  <c r="BS518" i="2"/>
  <c r="BS543" i="2"/>
  <c r="BS542" i="2"/>
  <c r="BS493" i="2"/>
  <c r="BS486" i="2"/>
  <c r="BS376" i="2"/>
  <c r="BS527" i="2"/>
  <c r="BS232" i="2"/>
  <c r="BS586" i="2"/>
  <c r="BS522" i="2"/>
  <c r="BS364" i="2"/>
  <c r="BS507" i="2"/>
  <c r="BS607" i="2"/>
  <c r="BS574" i="2"/>
  <c r="BS438" i="2"/>
  <c r="BS537" i="2"/>
  <c r="BS494" i="2"/>
  <c r="BS381" i="2"/>
  <c r="BS370" i="2"/>
  <c r="BS572" i="2"/>
  <c r="BS554" i="2"/>
  <c r="BS221" i="2"/>
  <c r="BS107" i="2"/>
  <c r="BS184" i="2"/>
  <c r="BS267" i="2"/>
  <c r="BS340" i="2"/>
  <c r="BS385" i="2"/>
  <c r="BS357" i="2"/>
  <c r="BS412" i="2"/>
  <c r="BS581" i="2"/>
  <c r="BS563" i="2"/>
  <c r="BS560" i="2"/>
  <c r="BS379" i="2"/>
  <c r="BS178" i="2"/>
  <c r="BS108" i="2"/>
  <c r="BS106" i="2"/>
  <c r="BS136" i="2"/>
  <c r="BS212" i="2"/>
  <c r="BS220" i="2"/>
  <c r="BS233" i="2"/>
  <c r="BS314" i="2"/>
  <c r="BS315" i="2"/>
  <c r="BS218" i="2"/>
  <c r="BS304" i="2"/>
  <c r="BS325" i="2"/>
  <c r="BS359" i="2"/>
  <c r="BS297" i="2"/>
  <c r="BS327" i="2"/>
  <c r="BS358" i="2"/>
  <c r="BS400" i="2"/>
  <c r="BS360" i="2"/>
  <c r="BS140" i="2"/>
  <c r="BS275" i="2"/>
  <c r="BS418" i="2"/>
  <c r="BS464" i="2"/>
  <c r="BS445" i="2"/>
  <c r="BS428" i="2"/>
  <c r="BS475" i="2"/>
  <c r="BS480" i="2"/>
  <c r="BS476" i="2"/>
  <c r="BS461" i="2"/>
  <c r="BS550" i="2"/>
  <c r="BS354" i="2"/>
  <c r="BS454" i="2"/>
  <c r="BS338" i="2"/>
  <c r="BS382" i="2"/>
  <c r="BS526" i="2"/>
  <c r="BS612" i="2"/>
  <c r="BS585" i="2"/>
  <c r="BS277" i="2"/>
  <c r="BS462" i="2"/>
  <c r="BS556" i="2"/>
  <c r="BS604" i="2"/>
  <c r="BS409" i="2"/>
  <c r="BS449" i="2"/>
  <c r="BS591" i="2"/>
  <c r="BS465" i="2"/>
  <c r="BS610" i="2"/>
  <c r="BS197" i="2"/>
  <c r="BS473" i="2"/>
  <c r="BS500" i="2"/>
  <c r="BS115" i="2"/>
  <c r="BS123" i="2"/>
  <c r="BS176" i="2"/>
  <c r="BS146" i="2"/>
  <c r="BS249" i="2"/>
  <c r="BS419" i="2"/>
  <c r="BS208" i="2"/>
  <c r="BS455" i="2"/>
  <c r="BS536" i="2"/>
  <c r="BS391" i="2"/>
  <c r="BS516" i="2"/>
  <c r="BS599" i="2"/>
  <c r="BS544" i="2"/>
  <c r="BS584" i="2"/>
  <c r="BS410" i="2"/>
  <c r="BS118" i="2"/>
  <c r="BS155" i="2"/>
  <c r="BS603" i="2"/>
  <c r="BS596" i="2"/>
  <c r="BS551" i="2"/>
  <c r="BS335" i="2"/>
  <c r="BS561" i="2"/>
  <c r="BS460" i="2"/>
  <c r="BS427" i="2"/>
  <c r="BS533" i="2"/>
  <c r="BS119" i="2"/>
  <c r="BS128" i="2"/>
  <c r="BS152" i="2"/>
  <c r="BS145" i="2"/>
  <c r="BS182" i="2"/>
  <c r="BS234" i="2"/>
  <c r="BS189" i="2"/>
  <c r="BS226" i="2"/>
  <c r="BS299" i="2"/>
  <c r="BS268" i="2"/>
  <c r="BS284" i="2"/>
  <c r="BS323" i="2"/>
  <c r="BS307" i="2"/>
  <c r="BS332" i="2"/>
  <c r="BS431" i="2"/>
  <c r="BS303" i="2"/>
  <c r="BS278" i="2"/>
  <c r="BS262" i="2"/>
  <c r="BS390" i="2"/>
  <c r="BS181" i="2"/>
  <c r="BS344" i="2"/>
  <c r="BS405" i="2"/>
  <c r="BS308" i="2"/>
  <c r="BS611" i="2"/>
  <c r="BS216" i="2"/>
  <c r="BS380" i="2"/>
  <c r="BS109" i="2"/>
  <c r="BS170" i="2"/>
  <c r="BS227" i="2"/>
  <c r="BS281" i="2"/>
  <c r="BS282" i="2"/>
  <c r="BS375" i="2"/>
  <c r="BS329" i="2"/>
  <c r="BS324" i="2"/>
  <c r="BS261" i="2"/>
  <c r="BS163" i="2"/>
  <c r="BS422" i="2"/>
  <c r="BS210" i="2"/>
  <c r="BS426" i="2"/>
  <c r="BS482" i="2"/>
  <c r="BS322" i="2"/>
  <c r="BS171" i="2"/>
  <c r="BS452" i="2"/>
  <c r="BS474" i="2"/>
  <c r="BS318" i="2"/>
  <c r="BS316" i="2"/>
  <c r="BS541" i="2"/>
  <c r="BS520" i="2"/>
  <c r="BS540" i="2"/>
  <c r="BS545" i="2"/>
  <c r="BS294" i="2"/>
  <c r="BS524" i="2"/>
  <c r="BS515" i="2"/>
  <c r="BS225" i="2"/>
  <c r="BS613" i="2"/>
  <c r="BS583" i="2"/>
  <c r="BS397" i="2"/>
  <c r="BS566" i="2"/>
  <c r="BS614" i="2"/>
  <c r="BS166" i="2"/>
  <c r="BS546" i="2"/>
  <c r="BS200" i="2"/>
  <c r="BS148" i="2"/>
  <c r="BS605" i="2"/>
  <c r="BS535" i="2"/>
  <c r="BS557" i="2"/>
  <c r="BS120" i="2"/>
  <c r="BS173" i="2"/>
  <c r="BS192" i="2"/>
  <c r="BS194" i="2"/>
  <c r="BS205" i="2"/>
  <c r="BS235" i="2"/>
  <c r="BS209" i="2"/>
  <c r="BS298" i="2"/>
  <c r="BS302" i="2"/>
  <c r="BS272" i="2"/>
  <c r="BS292" i="2"/>
  <c r="BS374" i="2"/>
  <c r="BS435" i="2"/>
  <c r="BS404" i="2"/>
  <c r="BS187" i="2"/>
  <c r="BS333" i="2"/>
  <c r="BS479" i="2"/>
  <c r="BS343" i="2"/>
  <c r="BS424" i="2"/>
  <c r="BS196" i="2"/>
  <c r="BS342" i="2"/>
  <c r="BS441" i="2"/>
  <c r="BS219" i="2"/>
  <c r="BS488" i="2"/>
  <c r="BS490" i="2"/>
  <c r="BS517" i="2"/>
  <c r="BS564" i="2"/>
  <c r="BS608" i="2"/>
  <c r="BS423" i="2"/>
  <c r="BS495" i="2"/>
  <c r="BS568" i="2"/>
  <c r="BS478" i="2"/>
  <c r="BS589" i="2"/>
  <c r="BS367" i="2"/>
  <c r="BS398" i="2"/>
  <c r="BS593" i="2"/>
  <c r="BS440" i="2"/>
  <c r="BS458" i="2"/>
  <c r="BS280" i="2"/>
  <c r="BS606" i="2"/>
  <c r="BS124" i="2"/>
  <c r="BS193" i="2"/>
  <c r="BS242" i="2"/>
  <c r="BS253" i="2"/>
  <c r="BS244" i="2"/>
  <c r="BS290" i="2"/>
  <c r="BS172" i="2"/>
  <c r="BS165" i="2"/>
  <c r="BS320" i="2"/>
  <c r="BS350" i="2"/>
  <c r="BS326" i="2"/>
  <c r="BS183" i="2"/>
  <c r="BS169" i="2"/>
  <c r="BS157" i="2"/>
  <c r="BS300" i="2"/>
  <c r="BS142" i="2"/>
  <c r="BS362" i="2"/>
  <c r="BS483" i="2"/>
  <c r="BS355" i="2"/>
  <c r="BS466" i="2"/>
  <c r="BS446" i="2"/>
  <c r="BS444" i="2"/>
  <c r="BS215" i="2"/>
  <c r="BS159" i="2"/>
  <c r="BS448" i="2"/>
  <c r="BS439" i="2"/>
  <c r="BS469" i="2"/>
  <c r="BS317" i="2"/>
  <c r="BS502" i="2"/>
  <c r="BS223" i="2"/>
  <c r="BS598" i="2"/>
  <c r="BS602" i="2"/>
  <c r="BS567" i="2"/>
  <c r="BS615" i="2"/>
  <c r="BS534" i="2"/>
  <c r="BS363" i="2"/>
  <c r="BS594" i="2"/>
  <c r="BS595" i="2"/>
  <c r="BS470" i="2"/>
  <c r="BS508" i="2"/>
  <c r="BS575" i="2"/>
  <c r="BS578" i="2"/>
  <c r="BS471" i="2"/>
  <c r="BS453" i="2"/>
  <c r="BS579" i="2"/>
  <c r="BS160" i="2"/>
  <c r="BS110" i="2"/>
  <c r="BS113" i="2"/>
  <c r="BS112" i="2"/>
  <c r="BS121" i="2"/>
  <c r="BS126" i="2"/>
  <c r="BS129" i="2"/>
  <c r="BS143" i="2"/>
  <c r="BS144" i="2"/>
  <c r="BS147" i="2"/>
  <c r="BS164" i="2"/>
  <c r="BS177" i="2"/>
  <c r="BS156" i="2"/>
  <c r="BS254" i="2"/>
  <c r="BS206" i="2"/>
  <c r="BS236" i="2"/>
  <c r="BS285" i="2"/>
  <c r="BS286" i="2"/>
  <c r="BS313" i="2"/>
  <c r="BS283" i="2"/>
  <c r="BS309" i="2"/>
  <c r="BS305" i="2"/>
  <c r="BS347" i="2"/>
  <c r="BS368" i="2"/>
  <c r="BS153" i="2"/>
  <c r="BS387" i="2"/>
  <c r="BS434" i="2"/>
  <c r="BS334" i="2"/>
  <c r="BS417" i="2"/>
  <c r="BS319" i="2"/>
  <c r="BS408" i="2"/>
  <c r="BS345" i="2"/>
  <c r="BS331" i="2"/>
  <c r="BS467" i="2"/>
  <c r="BS481" i="2"/>
  <c r="BS151" i="2"/>
  <c r="BS519" i="2"/>
  <c r="BS336" i="2"/>
  <c r="BS548" i="2"/>
  <c r="BS521" i="2"/>
  <c r="BS472" i="2"/>
  <c r="BS306" i="2"/>
  <c r="BS582" i="2"/>
  <c r="BS399" i="2"/>
  <c r="BS569" i="2"/>
  <c r="BS570" i="2"/>
  <c r="BS523" i="2"/>
  <c r="BS361" i="2"/>
  <c r="BS411" i="2"/>
  <c r="BS436" i="2"/>
  <c r="BS310" i="2"/>
  <c r="BS468"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R415" i="2" l="1"/>
  <c r="AT415" i="2" s="1"/>
  <c r="AS416" i="2"/>
  <c r="AR416" i="2" s="1"/>
  <c r="AT416" i="2" s="1"/>
  <c r="BY29" i="21"/>
  <c r="AU126" i="21"/>
  <c r="BK93" i="21"/>
  <c r="M158" i="21"/>
  <c r="BO158" i="21"/>
  <c r="R20" i="21"/>
  <c r="AJ20" i="21"/>
  <c r="V84" i="21"/>
  <c r="BZ116" i="21"/>
  <c r="BB20" i="21"/>
  <c r="AN84" i="21"/>
  <c r="Z148" i="21"/>
  <c r="CN52" i="21"/>
  <c r="BT20" i="21"/>
  <c r="CP84" i="21"/>
  <c r="CR116" i="21"/>
  <c r="T52" i="21"/>
  <c r="BF84" i="21"/>
  <c r="AR148" i="21"/>
  <c r="BS276" i="2"/>
  <c r="BV52" i="21"/>
  <c r="BX84" i="21"/>
  <c r="BJ148" i="21"/>
  <c r="BH116" i="21"/>
  <c r="AL52" i="21"/>
  <c r="AP116" i="21"/>
  <c r="AA93" i="21"/>
  <c r="K126" i="21"/>
  <c r="AE158" i="21"/>
  <c r="CQ29" i="21"/>
  <c r="BI61" i="21"/>
  <c r="BM126" i="21"/>
  <c r="CG158" i="21"/>
  <c r="W29" i="21"/>
  <c r="CA61" i="21"/>
  <c r="CC93" i="21"/>
  <c r="BS443" i="2"/>
  <c r="AQ61" i="21"/>
  <c r="CS61" i="21"/>
  <c r="CU93" i="21"/>
  <c r="AO29" i="21"/>
  <c r="AS93" i="21"/>
  <c r="CE126" i="21"/>
  <c r="BG29" i="21"/>
  <c r="AC126" i="21"/>
  <c r="BS168" i="2"/>
  <c r="CH154" i="21"/>
  <c r="BS270"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CL27" i="21"/>
  <c r="BH123" i="21"/>
  <c r="AR155" i="21"/>
  <c r="CT147" i="21"/>
  <c r="BJ147" i="21"/>
  <c r="CB147" i="21"/>
  <c r="Z147" i="21"/>
  <c r="CR115" i="21"/>
  <c r="AR147" i="21"/>
  <c r="BZ115" i="21"/>
  <c r="AP115" i="21"/>
  <c r="BH115" i="21"/>
  <c r="CP83" i="21"/>
  <c r="X115" i="21"/>
  <c r="BX83" i="21"/>
  <c r="AN83" i="21"/>
  <c r="V83" i="21"/>
  <c r="BF83" i="21"/>
  <c r="CN51" i="21"/>
  <c r="BV51" i="21"/>
  <c r="BD51" i="21"/>
  <c r="AL51" i="21"/>
  <c r="CL19" i="21"/>
  <c r="BT19" i="21"/>
  <c r="BB19" i="21"/>
  <c r="AJ19" i="21"/>
  <c r="T51" i="21"/>
  <c r="R19" i="21"/>
  <c r="CN155" i="21"/>
  <c r="BV155" i="21"/>
  <c r="BD155" i="21"/>
  <c r="AL155" i="21"/>
  <c r="T155" i="21"/>
  <c r="BT123" i="21"/>
  <c r="CL123" i="21"/>
  <c r="BB123" i="21"/>
  <c r="AJ123" i="21"/>
  <c r="R123" i="21"/>
  <c r="BR91" i="21"/>
  <c r="AH91" i="21"/>
  <c r="P91" i="21"/>
  <c r="CJ91" i="21"/>
  <c r="AZ91" i="21"/>
  <c r="BP59" i="21"/>
  <c r="AX59" i="21"/>
  <c r="AF59" i="21"/>
  <c r="CH59" i="21"/>
  <c r="N59" i="21"/>
  <c r="CF27" i="21"/>
  <c r="L27" i="21"/>
  <c r="AD27" i="21"/>
  <c r="AV27" i="21"/>
  <c r="BN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S246" i="2"/>
  <c r="CH147" i="21"/>
  <c r="AX147" i="21"/>
  <c r="BP147" i="21"/>
  <c r="AF147" i="21"/>
  <c r="CF115" i="21"/>
  <c r="N147" i="21"/>
  <c r="AV115" i="21"/>
  <c r="AD115" i="21"/>
  <c r="BN115" i="21"/>
  <c r="L115" i="21"/>
  <c r="BL83" i="21"/>
  <c r="CD83" i="21"/>
  <c r="AT83" i="21"/>
  <c r="AB83" i="21"/>
  <c r="CT50" i="21"/>
  <c r="CB50" i="21"/>
  <c r="J83" i="21"/>
  <c r="BJ50" i="21"/>
  <c r="AR50" i="21"/>
  <c r="Z50" i="21"/>
  <c r="BZ18" i="21"/>
  <c r="CR18" i="21"/>
  <c r="BH18" i="21"/>
  <c r="X18" i="21"/>
  <c r="AP18"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AL59" i="21"/>
  <c r="BX91" i="21"/>
  <c r="BJ155" i="21"/>
  <c r="CI154" i="21"/>
  <c r="AG154" i="21"/>
  <c r="AY154" i="21"/>
  <c r="BQ154" i="21"/>
  <c r="CG122" i="21"/>
  <c r="O154" i="21"/>
  <c r="BO122" i="21"/>
  <c r="CE90" i="21"/>
  <c r="AE122" i="21"/>
  <c r="AW122" i="21"/>
  <c r="BM90" i="21"/>
  <c r="K90" i="21"/>
  <c r="CU57" i="21"/>
  <c r="M122" i="21"/>
  <c r="AU90" i="21"/>
  <c r="AC90" i="21"/>
  <c r="BK57" i="21"/>
  <c r="AS57" i="21"/>
  <c r="AA57" i="21"/>
  <c r="CS25" i="21"/>
  <c r="CC57" i="21"/>
  <c r="Y25" i="21"/>
  <c r="BI25" i="21"/>
  <c r="AQ25" i="21"/>
  <c r="CA25"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N59" i="21"/>
  <c r="X123" i="21"/>
  <c r="CB155" i="21"/>
  <c r="CN154" i="21"/>
  <c r="BV154" i="21"/>
  <c r="BD154" i="21"/>
  <c r="AL154" i="21"/>
  <c r="CL122" i="21"/>
  <c r="T154" i="21"/>
  <c r="BT122" i="21"/>
  <c r="AJ122" i="21"/>
  <c r="R122" i="21"/>
  <c r="BR90" i="21"/>
  <c r="BB122" i="21"/>
  <c r="CJ90" i="21"/>
  <c r="AH90" i="21"/>
  <c r="AZ90" i="21"/>
  <c r="P90" i="21"/>
  <c r="CH58" i="21"/>
  <c r="BP58" i="21"/>
  <c r="AX58" i="21"/>
  <c r="AF58" i="21"/>
  <c r="N58" i="21"/>
  <c r="CF26" i="21"/>
  <c r="BN26" i="21"/>
  <c r="AD26" i="21"/>
  <c r="L26" i="21"/>
  <c r="AV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R27" i="21"/>
  <c r="BD59" i="21"/>
  <c r="CP91" i="21"/>
  <c r="CT155"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L122" i="21"/>
  <c r="J90"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CT154" i="21"/>
  <c r="CB154" i="21"/>
  <c r="BJ154" i="21"/>
  <c r="AR154" i="21"/>
  <c r="Z154" i="21"/>
  <c r="CR122" i="21"/>
  <c r="BZ122" i="21"/>
  <c r="BH122" i="21"/>
  <c r="AP122" i="21"/>
  <c r="CP90" i="21"/>
  <c r="X122" i="21"/>
  <c r="BX90" i="21"/>
  <c r="BF90" i="21"/>
  <c r="V90" i="21"/>
  <c r="AN90" i="21"/>
  <c r="BV58" i="21"/>
  <c r="BD58" i="21"/>
  <c r="AL58" i="21"/>
  <c r="CN58" i="21"/>
  <c r="T58" i="21"/>
  <c r="CL26" i="21"/>
  <c r="BT26" i="21"/>
  <c r="AJ26" i="21"/>
  <c r="BB26" i="21"/>
  <c r="R26" i="21"/>
  <c r="BS395"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T59" i="21"/>
  <c r="BV59" i="21"/>
  <c r="AP123"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V91" i="21"/>
  <c r="BZ123" i="21"/>
  <c r="CE26" i="21"/>
  <c r="BQ90" i="21"/>
  <c r="AK154" i="21"/>
  <c r="BS14" i="21"/>
  <c r="BU46" i="21"/>
  <c r="AO110" i="21"/>
  <c r="CS142" i="21"/>
  <c r="R14" i="21"/>
  <c r="CN46" i="21"/>
  <c r="BH110" i="21"/>
  <c r="T48" i="21"/>
  <c r="CP80" i="21"/>
  <c r="CB144" i="21"/>
  <c r="AC19" i="21"/>
  <c r="AY83" i="21"/>
  <c r="S147" i="21"/>
  <c r="AK51" i="21"/>
  <c r="W115" i="21"/>
  <c r="BI147" i="21"/>
  <c r="CQ19" i="21"/>
  <c r="CC83" i="21"/>
  <c r="AE148" i="21"/>
  <c r="BB27" i="21"/>
  <c r="AN91" i="21"/>
  <c r="CR123"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BT27" i="21"/>
  <c r="BF91" i="21"/>
  <c r="Z155" i="21"/>
  <c r="W10" i="2"/>
  <c r="W70" i="2"/>
  <c r="BS180" i="2"/>
  <c r="BS185" i="2"/>
  <c r="BS311" i="2"/>
  <c r="BS401" i="2"/>
  <c r="W28" i="2"/>
  <c r="BS373" i="2"/>
  <c r="W34" i="2"/>
  <c r="W82" i="2"/>
  <c r="BS257" i="2"/>
  <c r="BS204" i="2"/>
  <c r="BS377" i="2"/>
  <c r="W76" i="2"/>
  <c r="BS491" i="2"/>
  <c r="BS509" i="2"/>
  <c r="W100" i="2"/>
  <c r="BS258" i="2"/>
  <c r="BS384" i="2"/>
  <c r="BS137" i="2"/>
  <c r="W40" i="2"/>
  <c r="W88" i="2"/>
  <c r="BS269" i="2"/>
  <c r="BS378" i="2"/>
  <c r="BS251" i="2"/>
  <c r="W46" i="2"/>
  <c r="W94" i="2"/>
  <c r="BS252" i="2"/>
  <c r="BS167" i="2"/>
  <c r="BS263" i="2"/>
  <c r="W22" i="2"/>
  <c r="W58" i="2"/>
  <c r="BS161" i="2"/>
  <c r="BS396" i="2"/>
  <c r="BS413" i="2"/>
  <c r="BS503" i="2"/>
  <c r="W52" i="2"/>
  <c r="W16" i="2"/>
  <c r="W64" i="2"/>
  <c r="BS245" i="2"/>
  <c r="BS402" i="2"/>
  <c r="AK99" i="2"/>
  <c r="AH99" i="2"/>
  <c r="AK97" i="2"/>
  <c r="AH97" i="2"/>
  <c r="AK96" i="2"/>
  <c r="AH96" i="2"/>
  <c r="AK95" i="2"/>
  <c r="AH95" i="2"/>
  <c r="AV94" i="2"/>
  <c r="AW94" i="2" s="1"/>
  <c r="AK94" i="2"/>
  <c r="AH94" i="2"/>
  <c r="AE94" i="2"/>
  <c r="Z94" i="2"/>
  <c r="AA94" i="2" s="1"/>
  <c r="Y94" i="2"/>
  <c r="AK105" i="2"/>
  <c r="AH105" i="2"/>
  <c r="AK103" i="2"/>
  <c r="AH103" i="2"/>
  <c r="AK102" i="2"/>
  <c r="AH102" i="2"/>
  <c r="AK101" i="2"/>
  <c r="AH101" i="2"/>
  <c r="AV100" i="2"/>
  <c r="AW100" i="2" s="1"/>
  <c r="AK100" i="2"/>
  <c r="AH100" i="2"/>
  <c r="AE100" i="2"/>
  <c r="Z100" i="2"/>
  <c r="AI34" i="20" s="1"/>
  <c r="Y100" i="2"/>
  <c r="AK93" i="2"/>
  <c r="AH93" i="2"/>
  <c r="AK91" i="2"/>
  <c r="AH91" i="2"/>
  <c r="AK90" i="2"/>
  <c r="AH90" i="2"/>
  <c r="AK89" i="2"/>
  <c r="AH89" i="2"/>
  <c r="AV88" i="2"/>
  <c r="AW88" i="2" s="1"/>
  <c r="AK88" i="2"/>
  <c r="AH88" i="2"/>
  <c r="AE88" i="2"/>
  <c r="Z88" i="2"/>
  <c r="AA88" i="2" s="1"/>
  <c r="Y88" i="2"/>
  <c r="AK87" i="2"/>
  <c r="AH87" i="2"/>
  <c r="AK85" i="2"/>
  <c r="AH85" i="2"/>
  <c r="AK84" i="2"/>
  <c r="AH84" i="2"/>
  <c r="AK83" i="2"/>
  <c r="AH83" i="2"/>
  <c r="AV82" i="2"/>
  <c r="AW82" i="2" s="1"/>
  <c r="AK82" i="2"/>
  <c r="AH82" i="2"/>
  <c r="AE82" i="2"/>
  <c r="Z82" i="2"/>
  <c r="AA82" i="2" s="1"/>
  <c r="Y82" i="2"/>
  <c r="AK81" i="2"/>
  <c r="AH81" i="2"/>
  <c r="AK79" i="2"/>
  <c r="AH79" i="2"/>
  <c r="AK78" i="2"/>
  <c r="AH78" i="2"/>
  <c r="AK77" i="2"/>
  <c r="AH77" i="2"/>
  <c r="AV76" i="2"/>
  <c r="AW76" i="2" s="1"/>
  <c r="AK76" i="2"/>
  <c r="AH76" i="2"/>
  <c r="AE76" i="2"/>
  <c r="Z76" i="2"/>
  <c r="AA76" i="2" s="1"/>
  <c r="Y76" i="2"/>
  <c r="AK75" i="2"/>
  <c r="AH75" i="2"/>
  <c r="AK73" i="2"/>
  <c r="AH73" i="2"/>
  <c r="AK72" i="2"/>
  <c r="AH72" i="2"/>
  <c r="AK71" i="2"/>
  <c r="AH71" i="2"/>
  <c r="AV70" i="2"/>
  <c r="AW70" i="2" s="1"/>
  <c r="AK70" i="2"/>
  <c r="AH70" i="2"/>
  <c r="AE70" i="2"/>
  <c r="Z70" i="2"/>
  <c r="AA70" i="2" s="1"/>
  <c r="Y70" i="2"/>
  <c r="AK69" i="2"/>
  <c r="AH69" i="2"/>
  <c r="AK67" i="2"/>
  <c r="AH67" i="2"/>
  <c r="AK66" i="2"/>
  <c r="AH66" i="2"/>
  <c r="AK65" i="2"/>
  <c r="AH65" i="2"/>
  <c r="AV64" i="2"/>
  <c r="AW64" i="2" s="1"/>
  <c r="AK64" i="2"/>
  <c r="AH64" i="2"/>
  <c r="AE64" i="2"/>
  <c r="Z64" i="2"/>
  <c r="AA64" i="2" s="1"/>
  <c r="Y64" i="2"/>
  <c r="AK63" i="2"/>
  <c r="AH63" i="2"/>
  <c r="AK61" i="2"/>
  <c r="AH61" i="2"/>
  <c r="AK60" i="2"/>
  <c r="AH60" i="2"/>
  <c r="AK59" i="2"/>
  <c r="AH59" i="2"/>
  <c r="AV58" i="2"/>
  <c r="AW58" i="2" s="1"/>
  <c r="AK58" i="2"/>
  <c r="AH58" i="2"/>
  <c r="AE58" i="2"/>
  <c r="Z58" i="2"/>
  <c r="AA58" i="2" s="1"/>
  <c r="Y58" i="2"/>
  <c r="AK57" i="2"/>
  <c r="AH57" i="2"/>
  <c r="AK55" i="2"/>
  <c r="AH55" i="2"/>
  <c r="AK54" i="2"/>
  <c r="AH54" i="2"/>
  <c r="AK53" i="2"/>
  <c r="AH53" i="2"/>
  <c r="AV52" i="2"/>
  <c r="AW52" i="2" s="1"/>
  <c r="AK52" i="2"/>
  <c r="AH52" i="2"/>
  <c r="AE52" i="2"/>
  <c r="Z52" i="2"/>
  <c r="AA52" i="2" s="1"/>
  <c r="Y52" i="2"/>
  <c r="AK51" i="2"/>
  <c r="AH51" i="2"/>
  <c r="AK49" i="2"/>
  <c r="AH49" i="2"/>
  <c r="AK48" i="2"/>
  <c r="AH48" i="2"/>
  <c r="AK47" i="2"/>
  <c r="AH47" i="2"/>
  <c r="AV46" i="2"/>
  <c r="AW46" i="2" s="1"/>
  <c r="AK46" i="2"/>
  <c r="AH46" i="2"/>
  <c r="AE46" i="2"/>
  <c r="Z46" i="2"/>
  <c r="AA46" i="2" s="1"/>
  <c r="Y46" i="2"/>
  <c r="AK45" i="2"/>
  <c r="AH45" i="2"/>
  <c r="AK43" i="2"/>
  <c r="AH43" i="2"/>
  <c r="AK42" i="2"/>
  <c r="AH42" i="2"/>
  <c r="AK41" i="2"/>
  <c r="AH41" i="2"/>
  <c r="AV40" i="2"/>
  <c r="AW40" i="2" s="1"/>
  <c r="AK40" i="2"/>
  <c r="AH40" i="2"/>
  <c r="AE40" i="2"/>
  <c r="Z40" i="2"/>
  <c r="AA40" i="2" s="1"/>
  <c r="Y40" i="2"/>
  <c r="AK39" i="2"/>
  <c r="AH39" i="2"/>
  <c r="AK37" i="2"/>
  <c r="AH37" i="2"/>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O15" i="2" s="1"/>
  <c r="AK13" i="2"/>
  <c r="AH13" i="2"/>
  <c r="AO14" i="2" s="1"/>
  <c r="AP14" i="2" s="1"/>
  <c r="AK12" i="2"/>
  <c r="AH12" i="2"/>
  <c r="AP15" i="2" l="1"/>
  <c r="AQ15" i="2"/>
  <c r="AS15" i="2"/>
  <c r="AR15" i="2" s="1"/>
  <c r="N154" i="21"/>
  <c r="BS372" i="2"/>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64" i="2"/>
  <c r="P92" i="21"/>
  <c r="T156" i="21"/>
  <c r="CB51" i="21"/>
  <c r="J84" i="21"/>
  <c r="AX65" i="21"/>
  <c r="R129" i="21"/>
  <c r="BV161" i="21"/>
  <c r="AS51" i="21"/>
  <c r="AC84" i="21"/>
  <c r="CG116" i="21"/>
  <c r="CO148" i="21"/>
  <c r="BW148" i="21"/>
  <c r="AM148" i="21"/>
  <c r="BE148" i="21"/>
  <c r="U148" i="21"/>
  <c r="BU116" i="21"/>
  <c r="CM116" i="21"/>
  <c r="BC116" i="21"/>
  <c r="AK116" i="21"/>
  <c r="S116" i="21"/>
  <c r="CK84" i="21"/>
  <c r="BS84" i="21"/>
  <c r="AI84" i="21"/>
  <c r="BA84" i="21"/>
  <c r="Q84" i="21"/>
  <c r="BQ52" i="21"/>
  <c r="CI52" i="21"/>
  <c r="AY52" i="21"/>
  <c r="O52" i="21"/>
  <c r="AG52" i="21"/>
  <c r="BO20" i="21"/>
  <c r="CG20" i="21"/>
  <c r="AE20" i="21"/>
  <c r="AW20" i="21"/>
  <c r="M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S19" i="21"/>
  <c r="AU84" i="21"/>
  <c r="O148" i="21"/>
  <c r="CD84" i="21"/>
  <c r="AD33" i="21"/>
  <c r="P97" i="21"/>
  <c r="BB129" i="21"/>
  <c r="CA19" i="21"/>
  <c r="CE84" i="21"/>
  <c r="AG148" i="21"/>
  <c r="BN33" i="21"/>
  <c r="CH65" i="21"/>
  <c r="BT129" i="21"/>
  <c r="AA51" i="21"/>
  <c r="BM84" i="21"/>
  <c r="AY148" i="21"/>
  <c r="CR19" i="21"/>
  <c r="AB84" i="21"/>
  <c r="BN116" i="21"/>
  <c r="CF33" i="21"/>
  <c r="AH97" i="21"/>
  <c r="CL129" i="21"/>
  <c r="BK51" i="21"/>
  <c r="M116" i="21"/>
  <c r="BQ148" i="21"/>
  <c r="CI147" i="21"/>
  <c r="BQ147" i="21"/>
  <c r="AG147" i="21"/>
  <c r="AY147" i="21"/>
  <c r="CG115" i="21"/>
  <c r="O147" i="21"/>
  <c r="BO115" i="21"/>
  <c r="AW115" i="21"/>
  <c r="AE115" i="21"/>
  <c r="M115" i="21"/>
  <c r="BM83" i="21"/>
  <c r="CE83" i="21"/>
  <c r="AU83" i="21"/>
  <c r="AC83" i="21"/>
  <c r="K83" i="21"/>
  <c r="CU50" i="21"/>
  <c r="CC50" i="21"/>
  <c r="AS50" i="21"/>
  <c r="BK50" i="21"/>
  <c r="CA18" i="21"/>
  <c r="AA50" i="21"/>
  <c r="AQ18" i="21"/>
  <c r="CS18" i="21"/>
  <c r="BI18" i="21"/>
  <c r="Y18" i="21"/>
  <c r="N60" i="21"/>
  <c r="BR92" i="21"/>
  <c r="BD156" i="21"/>
  <c r="BZ19" i="21"/>
  <c r="L116" i="21"/>
  <c r="N148" i="21"/>
  <c r="N65" i="21"/>
  <c r="AZ97" i="21"/>
  <c r="T161" i="21"/>
  <c r="AQ19" i="21"/>
  <c r="K84" i="21"/>
  <c r="AE116" i="21"/>
  <c r="CI148" i="21"/>
  <c r="AV33" i="21"/>
  <c r="CJ97" i="21"/>
  <c r="AL161" i="21"/>
  <c r="BI19" i="21"/>
  <c r="CC51" i="21"/>
  <c r="AW116"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Y19" i="21"/>
  <c r="CU51" i="21"/>
  <c r="BO116" i="21"/>
  <c r="BS228"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BS271" i="2"/>
  <c r="BS247" i="2"/>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14" i="2"/>
  <c r="AM6" i="20"/>
  <c r="AM24" i="20"/>
  <c r="BG33" i="20"/>
  <c r="AA6" i="20"/>
  <c r="BE15" i="20"/>
  <c r="AA42" i="20"/>
  <c r="AU42" i="20"/>
  <c r="R24" i="20"/>
  <c r="AL42" i="20"/>
  <c r="AB33" i="20"/>
  <c r="BS240" i="2"/>
  <c r="N34" i="20"/>
  <c r="BB43" i="20"/>
  <c r="AH34" i="20"/>
  <c r="P15" i="20"/>
  <c r="AJ24" i="20"/>
  <c r="BD33" i="20"/>
  <c r="AG16" i="20"/>
  <c r="BA43" i="20"/>
  <c r="AQ34" i="20"/>
  <c r="O6" i="20"/>
  <c r="O33" i="20"/>
  <c r="BC42" i="20"/>
  <c r="BC7" i="20"/>
  <c r="AI43" i="20"/>
  <c r="AS43" i="20"/>
  <c r="AE16" i="20"/>
  <c r="K34" i="20"/>
  <c r="K43" i="20"/>
  <c r="BS504" i="2"/>
  <c r="V16" i="20"/>
  <c r="V34" i="20"/>
  <c r="AF34" i="20"/>
  <c r="AR6" i="20"/>
  <c r="N42" i="20"/>
  <c r="BB42" i="20"/>
  <c r="AD7" i="20"/>
  <c r="AX7" i="20"/>
  <c r="AN25" i="20"/>
  <c r="T34" i="20"/>
  <c r="BS265" i="2"/>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s="1"/>
  <c r="AF6" i="21" s="1"/>
  <c r="AB58" i="2"/>
  <c r="AB34" i="2"/>
  <c r="AB76" i="2"/>
  <c r="AB94" i="2"/>
  <c r="AB100" i="2"/>
  <c r="AB64" i="2"/>
  <c r="AB46" i="2"/>
  <c r="AA100" i="2"/>
  <c r="AB70" i="2"/>
  <c r="AB88" i="2"/>
  <c r="AB40" i="2"/>
  <c r="AB82" i="2"/>
  <c r="AB52" i="2"/>
  <c r="AV28" i="2"/>
  <c r="AW28" i="2" s="1"/>
  <c r="AV22" i="2"/>
  <c r="AW22" i="2" s="1"/>
  <c r="AV16" i="2"/>
  <c r="AW16" i="2" s="1"/>
  <c r="AV10" i="2"/>
  <c r="AT15" i="2" l="1"/>
  <c r="P65" i="21"/>
  <c r="R97" i="21"/>
  <c r="AN161" i="21"/>
  <c r="AH60" i="21"/>
  <c r="BB92" i="21"/>
  <c r="V156" i="21"/>
  <c r="BP6" i="21"/>
  <c r="AH65" i="21"/>
  <c r="AJ97" i="21"/>
  <c r="BX161" i="21"/>
  <c r="CH28" i="21"/>
  <c r="BT92" i="21"/>
  <c r="AN156" i="21"/>
  <c r="CH6" i="21"/>
  <c r="AZ65" i="21"/>
  <c r="AL129" i="21"/>
  <c r="BF161" i="21"/>
  <c r="R92" i="21"/>
  <c r="T124" i="21"/>
  <c r="BF156" i="21"/>
  <c r="N33" i="21"/>
  <c r="BR65"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33" i="21"/>
  <c r="BB97" i="21"/>
  <c r="T129"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AX33" i="21"/>
  <c r="CL97" i="21"/>
  <c r="CN129" i="21"/>
  <c r="N28" i="21"/>
  <c r="BR60" i="21"/>
  <c r="BD124" i="21"/>
  <c r="AX6" i="21"/>
  <c r="BP33" i="21"/>
  <c r="BT97" i="21"/>
  <c r="BV129"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CH33" i="21"/>
  <c r="CJ65" i="21"/>
  <c r="V161" i="21"/>
  <c r="BP28" i="21"/>
  <c r="AJ92" i="21"/>
  <c r="CN124" i="21"/>
  <c r="BS229" i="2"/>
  <c r="BS14" i="2"/>
  <c r="BS415" i="2"/>
  <c r="BS505" i="2"/>
  <c r="BS506" i="2"/>
  <c r="BS416" i="2"/>
  <c r="AT14" i="2"/>
  <c r="AQ14" i="2"/>
  <c r="CJ74" i="21" l="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BS99" i="2"/>
  <c r="BS60" i="2"/>
  <c r="BS37" i="2"/>
  <c r="BS32" i="2"/>
  <c r="BS43" i="2"/>
  <c r="BS83" i="2"/>
  <c r="BS103" i="2"/>
  <c r="BS54" i="2"/>
  <c r="BS51" i="2"/>
  <c r="BS59" i="2"/>
  <c r="BS72" i="2"/>
  <c r="BS102" i="2"/>
  <c r="BS98" i="2"/>
  <c r="BS56" i="2"/>
  <c r="BS44" i="2"/>
  <c r="BS74" i="2"/>
  <c r="BS58" i="2"/>
  <c r="BS95" i="2"/>
  <c r="BS90" i="2"/>
  <c r="BS87" i="2"/>
  <c r="BS50" i="2"/>
  <c r="BS55" i="2"/>
  <c r="BS96" i="2"/>
  <c r="BS230" i="2"/>
  <c r="BS20" i="2"/>
  <c r="BS46" i="2"/>
  <c r="BS104" i="2"/>
  <c r="BS57" i="2"/>
  <c r="BS19" i="2"/>
  <c r="BS42" i="2"/>
  <c r="BS84" i="2"/>
  <c r="BS80" i="2"/>
  <c r="BS63" i="2"/>
  <c r="BS100" i="2"/>
  <c r="BS85" i="2"/>
  <c r="BS31" i="2"/>
  <c r="BS105" i="2"/>
  <c r="BS75" i="2"/>
  <c r="BS45" i="2"/>
  <c r="BS71" i="2"/>
  <c r="BS68" i="2"/>
  <c r="BS73" i="2"/>
  <c r="BS81" i="2"/>
  <c r="BS26" i="2"/>
  <c r="BS97" i="2"/>
  <c r="CB41" i="21"/>
  <c r="BS66" i="2"/>
  <c r="BS94" i="2"/>
  <c r="BS35" i="2"/>
  <c r="BS38" i="2"/>
  <c r="BS36" i="2"/>
  <c r="BS39" i="2"/>
  <c r="BS70" i="2"/>
  <c r="BS76" i="2"/>
  <c r="BS65" i="2"/>
  <c r="BS93" i="2"/>
  <c r="BS86" i="2"/>
  <c r="BS92" i="2"/>
  <c r="BS40" i="2"/>
  <c r="BS61" i="2"/>
  <c r="BS91" i="2"/>
  <c r="BS101" i="2"/>
  <c r="BS34" i="2"/>
  <c r="BS52" i="2"/>
  <c r="BS64" i="2"/>
  <c r="BS82" i="2"/>
  <c r="BS67" i="2"/>
  <c r="BS62" i="2"/>
  <c r="BS88" i="2"/>
  <c r="BS89" i="2"/>
  <c r="BS25" i="2"/>
  <c r="BS78" i="2" l="1"/>
  <c r="X9" i="21"/>
  <c r="CD74" i="21"/>
  <c r="CR9" i="21"/>
  <c r="BL74" i="21"/>
  <c r="BZ9" i="21"/>
  <c r="Z41" i="21"/>
  <c r="AR41" i="21"/>
  <c r="AB74" i="21"/>
  <c r="AT74" i="21"/>
  <c r="BH9" i="21"/>
  <c r="CT41" i="21"/>
  <c r="CH40" i="21"/>
  <c r="BP40" i="21"/>
  <c r="CF8" i="21"/>
  <c r="AF40" i="21"/>
  <c r="AX40" i="21"/>
  <c r="N40" i="21"/>
  <c r="L8" i="21"/>
  <c r="BN8" i="21"/>
  <c r="AD8" i="21"/>
  <c r="AV8" i="21"/>
  <c r="BO40" i="21"/>
  <c r="CG40" i="21"/>
  <c r="AE40" i="21"/>
  <c r="M40" i="21"/>
  <c r="AW40" i="21"/>
  <c r="CE8" i="21"/>
  <c r="BM8" i="21"/>
  <c r="K8" i="21"/>
  <c r="AC8" i="21"/>
  <c r="AU8" i="21"/>
  <c r="BJ41" i="21"/>
  <c r="J74" i="21"/>
  <c r="AP9"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BS41" i="2"/>
  <c r="BS48" i="2"/>
  <c r="BS77" i="2"/>
  <c r="CE74" i="21" l="1"/>
  <c r="BM74" i="21"/>
  <c r="K74" i="21"/>
  <c r="AU74" i="21"/>
  <c r="CU41" i="21"/>
  <c r="AC74" i="21"/>
  <c r="CC41" i="21"/>
  <c r="BK41" i="21"/>
  <c r="AS41" i="21"/>
  <c r="CA9" i="21"/>
  <c r="AQ9" i="21"/>
  <c r="Y9" i="21"/>
  <c r="AA41" i="21"/>
  <c r="CS9" i="21"/>
  <c r="BI9" i="21"/>
  <c r="BS79" i="2"/>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A16" i="2" l="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s="1"/>
  <c r="AS10" i="2"/>
  <c r="AR10" i="2" s="1"/>
  <c r="AB10" i="2"/>
  <c r="AB22" i="2"/>
  <c r="AB28" i="2"/>
  <c r="AA22" i="2"/>
  <c r="AB16" i="2"/>
  <c r="BS10" i="2" l="1" a="1"/>
  <c r="BS10" i="2" s="1"/>
  <c r="BL6" i="21"/>
  <c r="CD6" i="21"/>
  <c r="AB6" i="21"/>
  <c r="J6" i="21"/>
  <c r="AT6" i="21"/>
  <c r="AS11" i="2"/>
  <c r="AT10" i="2"/>
  <c r="AQ10" i="2"/>
  <c r="AO11" i="2" s="1"/>
  <c r="AP11" i="2" s="1"/>
  <c r="BW6" i="21" l="1"/>
  <c r="CO6" i="21"/>
  <c r="BE6" i="21"/>
  <c r="U6" i="21"/>
  <c r="AM6" i="21"/>
  <c r="BY6" i="21"/>
  <c r="BG6" i="21"/>
  <c r="AO6" i="21"/>
  <c r="CQ6" i="21"/>
  <c r="W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S12" i="2"/>
  <c r="AR11" i="2"/>
  <c r="CE6" i="21" s="1"/>
  <c r="BS11" i="2" l="1" a="1"/>
  <c r="BS11" i="2" s="1"/>
  <c r="CK6" i="21"/>
  <c r="AI6" i="21"/>
  <c r="BS6" i="21"/>
  <c r="Q6" i="21"/>
  <c r="BA6" i="21"/>
  <c r="CE7" i="21"/>
  <c r="BM7" i="21"/>
  <c r="AU7" i="21"/>
  <c r="AC7" i="21"/>
  <c r="K7" i="21"/>
  <c r="K6" i="21"/>
  <c r="AU6" i="21"/>
  <c r="AC6" i="21"/>
  <c r="BM6" i="21"/>
  <c r="BS29" i="2"/>
  <c r="BS17" i="2"/>
  <c r="AT11" i="2"/>
  <c r="AQ11" i="2"/>
  <c r="AO12" i="2" s="1"/>
  <c r="AP12" i="2" s="1"/>
  <c r="AS13" i="2"/>
  <c r="AR12" i="2"/>
  <c r="BN6" i="21" l="1"/>
  <c r="CF6" i="21"/>
  <c r="AV6" i="21"/>
  <c r="L6" i="21"/>
  <c r="AD6" i="21"/>
  <c r="CL6" i="21"/>
  <c r="AJ6" i="21"/>
  <c r="BT6" i="21"/>
  <c r="BB6" i="21"/>
  <c r="R6" i="21"/>
  <c r="BS18" i="2"/>
  <c r="BS12" i="2"/>
  <c r="AT12" i="2"/>
  <c r="AR13" i="2"/>
  <c r="E120" i="7"/>
  <c r="E89" i="7"/>
  <c r="E57" i="7"/>
  <c r="E26" i="7"/>
  <c r="CI6" i="21" l="1"/>
  <c r="BQ6" i="21"/>
  <c r="AY6" i="21"/>
  <c r="O6" i="21"/>
  <c r="AG6" i="21"/>
  <c r="BS15" i="2"/>
  <c r="AQ12" i="2"/>
  <c r="AO13" i="2" s="1"/>
  <c r="AP13" i="2" s="1"/>
  <c r="CG6" i="21" l="1"/>
  <c r="BO6" i="21"/>
  <c r="AE6" i="21"/>
  <c r="AW6" i="21"/>
  <c r="M6" i="21"/>
  <c r="BS13" i="2"/>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<sst xmlns="http://schemas.openxmlformats.org/spreadsheetml/2006/main" count="4445" uniqueCount="1734">
  <si>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</si>
  <si>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</si>
  <si>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</si>
  <si>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</si>
  <si>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</si>
  <si>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</si>
  <si>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</si>
  <si>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</si>
  <si>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</si>
  <si>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</si>
  <si>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</si>
  <si>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</si>
  <si>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</si>
  <si>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</si>
  <si>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</si>
  <si>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</si>
  <si>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</si>
  <si>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</si>
  <si>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</si>
  <si>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</si>
  <si>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</si>
  <si>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</si>
  <si>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</si>
  <si>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</si>
  <si>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</si>
  <si>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</si>
  <si>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</si>
  <si>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</si>
  <si>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</si>
  <si>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</si>
  <si>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</si>
  <si>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</si>
  <si>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</si>
  <si>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</si>
  <si>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</si>
  <si>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</si>
  <si>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</si>
  <si>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</si>
  <si>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</si>
  <si>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</si>
  <si>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</si>
  <si>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</si>
  <si>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</si>
  <si>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</si>
  <si>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</si>
  <si>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</si>
  <si>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</si>
  <si>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</si>
  <si>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</si>
  <si>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</si>
  <si>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</si>
  <si>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</si>
  <si>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</si>
  <si>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</si>
  <si>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</si>
  <si>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</si>
  <si>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</si>
  <si>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</si>
  <si>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</si>
  <si>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</si>
  <si>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</si>
  <si>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</si>
  <si>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</si>
  <si>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</si>
  <si>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</si>
  <si>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</si>
  <si>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</si>
  <si>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</si>
  <si>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</si>
  <si>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</si>
  <si>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</si>
  <si>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</si>
  <si>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</si>
  <si>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</si>
  <si>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</si>
  <si>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</si>
  <si>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</si>
  <si>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</si>
  <si>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</si>
  <si>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</si>
  <si>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</si>
  <si>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</si>
  <si>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</si>
  <si>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</si>
  <si>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</si>
  <si>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</si>
  <si>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</si>
  <si>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</si>
  <si>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</si>
  <si>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</si>
  <si>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</si>
  <si>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</si>
  <si>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</si>
  <si>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</si>
  <si>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</si>
  <si>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</si>
  <si>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</si>
  <si>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</si>
  <si>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</si>
  <si>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</si>
  <si>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</si>
  <si>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</si>
  <si>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</si>
  <si>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</si>
  <si>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</si>
  <si>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</si>
  <si>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</si>
  <si>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</si>
  <si>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</si>
  <si>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</si>
  <si>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</si>
  <si>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</si>
  <si>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</si>
  <si>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</si>
  <si>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</si>
  <si>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</si>
  <si>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</si>
  <si>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</si>
  <si>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</si>
  <si>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</si>
  <si>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</si>
  <si>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</si>
  <si>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</si>
  <si>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</si>
  <si>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</si>
  <si>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</si>
  <si>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</si>
  <si>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</si>
  <si>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</si>
  <si>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</si>
  <si>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</si>
  <si>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</si>
  <si>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</si>
  <si>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</si>
  <si>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</si>
  <si>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</si>
  <si>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</si>
  <si>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</si>
  <si>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</si>
  <si>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</si>
  <si>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</si>
  <si>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</si>
  <si>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</si>
  <si>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</si>
  <si>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</si>
  <si>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</si>
  <si>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</si>
  <si>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</si>
  <si>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</si>
  <si>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</si>
  <si>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</si>
  <si>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</si>
  <si>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</si>
  <si>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</si>
  <si>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</si>
  <si>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</si>
  <si>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</si>
  <si>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</si>
  <si>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</si>
  <si>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</si>
  <si>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</si>
  <si>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</si>
  <si>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</si>
  <si>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</si>
  <si>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</si>
  <si>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</si>
  <si>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</si>
  <si>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</si>
  <si>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</si>
  <si>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</si>
  <si>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</si>
  <si>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</si>
  <si>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</si>
  <si>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</si>
  <si>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</si>
  <si>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</si>
  <si>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</si>
  <si>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</si>
  <si>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</si>
  <si>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</si>
  <si>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</si>
  <si>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</si>
  <si>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</si>
  <si>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</si>
  <si>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</si>
  <si>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</si>
  <si>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</si>
  <si>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</si>
  <si>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</si>
  <si>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</si>
  <si>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</si>
  <si>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</si>
  <si>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</si>
  <si>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</si>
  <si>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</si>
  <si>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</si>
  <si>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</si>
  <si>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</si>
  <si>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</si>
  <si>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</si>
  <si>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</si>
  <si>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</si>
  <si>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</si>
  <si>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</si>
  <si>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</si>
  <si>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</si>
  <si>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</si>
  <si>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</si>
  <si>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</si>
  <si>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</si>
  <si>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</si>
  <si>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</si>
  <si>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</si>
  <si>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</si>
  <si>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</si>
  <si>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</si>
  <si>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</si>
  <si>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</si>
  <si>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</si>
  <si>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</si>
  <si>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</si>
  <si>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</si>
  <si>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</si>
  <si>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</si>
  <si>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</si>
  <si>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</si>
  <si>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</si>
  <si>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</si>
  <si>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</si>
  <si>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</si>
  <si>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</si>
  <si>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</si>
  <si>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</si>
  <si>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</si>
  <si>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</si>
  <si>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</si>
  <si>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</si>
  <si>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</si>
  <si>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</si>
  <si>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</si>
  <si>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</si>
  <si>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</si>
  <si>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</si>
  <si>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</si>
  <si>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</si>
  <si>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</si>
  <si>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</si>
  <si>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</si>
  <si>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</si>
  <si>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</si>
  <si>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</si>
  <si>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</si>
  <si>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</si>
  <si>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</si>
  <si>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</si>
  <si>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</si>
  <si>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</si>
  <si>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</si>
  <si>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</si>
  <si>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</si>
  <si>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</si>
  <si>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</si>
  <si>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</si>
  <si>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</si>
  <si>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</si>
  <si>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</si>
  <si>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</si>
  <si>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</si>
  <si>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</si>
  <si>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</si>
  <si>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</si>
  <si>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</si>
  <si>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</si>
  <si>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</si>
  <si>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</si>
  <si>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</si>
  <si>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</si>
  <si>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</si>
  <si>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</si>
  <si>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</si>
  <si>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</si>
  <si>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</si>
  <si>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</si>
  <si>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</si>
  <si>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</si>
  <si>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</si>
  <si>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</si>
  <si>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</si>
  <si>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</si>
  <si>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</si>
  <si>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</si>
  <si>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</si>
  <si>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</si>
  <si>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</si>
  <si>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</si>
  <si>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</si>
  <si>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</si>
  <si>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</si>
  <si>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</si>
  <si>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</si>
  <si>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</si>
  <si>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</si>
  <si>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</si>
  <si>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</si>
  <si>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</si>
  <si>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</si>
  <si>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internamente, de conocimiento general, nivel interno, de junta dircetiva y accionistas y/o de provedores</t>
  </si>
  <si>
    <t>• El riesgo afecta la imagen de la entidad con algunos usuarios de relevancia frente al logro de los objetivos</t>
  </si>
  <si>
    <t>• El riesgo afecta la imagen de de la entidad con efecto publicitario sostenido a nivel de sector administrativo, nivel departamental o municipal</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</si>
  <si>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</si>
  <si>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</si>
  <si>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</si>
  <si>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</si>
  <si>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</si>
  <si>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</si>
  <si>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</si>
  <si>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</si>
  <si>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</si>
  <si>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</si>
  <si>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</si>
  <si>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</si>
  <si>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</si>
  <si>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</si>
  <si>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</si>
  <si>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</si>
  <si>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</si>
  <si>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</si>
  <si>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</si>
  <si>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</si>
  <si>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</si>
  <si>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</si>
  <si>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</si>
  <si>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</si>
  <si>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</si>
  <si>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</si>
  <si>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</si>
  <si>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</si>
  <si>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</si>
  <si>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</si>
  <si>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</si>
  <si>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</si>
  <si>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</si>
  <si>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</si>
  <si>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</si>
  <si>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</si>
  <si>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</si>
  <si>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</si>
  <si>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</si>
  <si>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</si>
  <si>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</si>
  <si>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</si>
  <si>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</si>
  <si>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</si>
  <si>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t>Menor (No es posible para R de Corrupció)</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</si>
  <si>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</si>
  <si>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</si>
  <si>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</si>
  <si>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</si>
  <si>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</si>
  <si>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</si>
  <si>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</si>
  <si>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</si>
  <si>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</si>
  <si>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</si>
  <si>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</si>
  <si>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</si>
  <si>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</si>
  <si>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</si>
  <si>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</si>
  <si>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</si>
  <si>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</si>
  <si>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</si>
  <si>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</si>
  <si>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</si>
  <si>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</si>
  <si>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</si>
  <si>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</si>
  <si>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</si>
  <si>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</si>
  <si>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</si>
  <si>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</si>
  <si>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</si>
  <si>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</si>
  <si>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</si>
  <si>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Leve o Insignificante (No es posible para R de Corrupció)</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</si>
  <si>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</si>
  <si>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</si>
  <si>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</si>
  <si>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</si>
  <si>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</si>
  <si>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</si>
  <si>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</si>
  <si>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</si>
  <si>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</si>
  <si>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</si>
  <si>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</si>
  <si>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</si>
  <si>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</si>
  <si>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</si>
  <si>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</si>
  <si>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</si>
  <si>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</si>
  <si>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</si>
  <si>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</si>
  <si>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</si>
  <si>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</si>
  <si>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</si>
  <si>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</si>
  <si>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</si>
  <si>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</si>
  <si>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</si>
  <si>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</si>
  <si>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</si>
  <si>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</si>
  <si>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</si>
  <si>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</si>
  <si>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</si>
  <si>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</si>
  <si>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</si>
  <si>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</si>
  <si>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</si>
  <si>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</si>
  <si>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</si>
  <si>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</si>
  <si>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</si>
  <si>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</si>
  <si>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</si>
  <si>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</si>
  <si>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</si>
  <si>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</si>
  <si>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</si>
  <si>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</si>
  <si>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</si>
  <si>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</si>
  <si>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</si>
  <si>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</si>
  <si>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</si>
  <si>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</si>
  <si>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</si>
  <si>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</si>
  <si>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</si>
  <si>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</si>
  <si>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</si>
  <si>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</si>
  <si>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</si>
  <si>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</si>
  <si>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</si>
  <si>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</si>
  <si>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</si>
  <si>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</si>
  <si>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</si>
  <si>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</si>
  <si>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</si>
  <si>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</si>
  <si>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</si>
  <si>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</si>
  <si>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</si>
  <si>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</si>
  <si>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</si>
  <si>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</si>
  <si>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</si>
  <si>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</si>
  <si>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</si>
  <si>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</si>
  <si>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</si>
  <si>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</si>
  <si>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</si>
  <si>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</si>
  <si>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</si>
  <si>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</si>
  <si>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</si>
  <si>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</si>
  <si>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</si>
  <si>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</si>
  <si>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</si>
  <si>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</si>
  <si>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</si>
  <si>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</si>
  <si>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</si>
  <si>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</si>
  <si>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</si>
  <si>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</si>
  <si>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</si>
  <si>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</si>
  <si>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</si>
  <si>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</si>
  <si>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</si>
  <si>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</si>
  <si>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</si>
  <si>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</si>
  <si>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</si>
  <si>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</si>
  <si>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</si>
  <si>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</si>
  <si>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</si>
  <si>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</si>
  <si>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</si>
  <si>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</si>
  <si>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</si>
  <si>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</si>
  <si>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</si>
  <si>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</si>
  <si>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</si>
  <si>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</si>
  <si>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</si>
  <si>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</si>
  <si>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</si>
  <si>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</si>
  <si>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</si>
  <si>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</si>
  <si>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</si>
  <si>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</si>
  <si>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</si>
  <si>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</si>
  <si>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</si>
  <si>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</si>
  <si>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</si>
  <si>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</si>
  <si>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</si>
  <si>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</si>
  <si>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</si>
  <si>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</si>
  <si>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</si>
  <si>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</si>
  <si>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</si>
  <si>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</si>
  <si>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</si>
  <si>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</si>
  <si>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</si>
  <si>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</si>
  <si>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</si>
  <si>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</si>
  <si>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</si>
  <si>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</si>
  <si>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</si>
  <si>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</si>
  <si>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</si>
  <si>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</si>
  <si>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</si>
  <si>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</si>
  <si>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</si>
  <si>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</si>
  <si>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</si>
  <si>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</si>
  <si>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</si>
  <si>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</si>
  <si>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</si>
  <si>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</si>
  <si>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</si>
  <si>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</si>
  <si>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</si>
  <si>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</si>
  <si>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</si>
  <si>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</si>
  <si>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</si>
  <si>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</si>
  <si>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</si>
  <si>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</si>
  <si>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</si>
  <si>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</si>
  <si>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</si>
  <si>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</si>
  <si>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</si>
  <si>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</si>
  <si>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</si>
  <si>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</si>
  <si>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</si>
  <si>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</si>
  <si>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</si>
  <si>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</si>
  <si>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</si>
  <si>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</si>
  <si>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</si>
  <si>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</si>
  <si>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</si>
  <si>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</si>
  <si>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</si>
  <si>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</si>
  <si>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</si>
  <si>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</si>
  <si>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</si>
  <si>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</si>
  <si>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</si>
  <si>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</si>
  <si>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</si>
  <si>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</si>
  <si>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</si>
  <si>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</si>
  <si>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</si>
  <si>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</si>
  <si>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</si>
  <si>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</si>
  <si>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</si>
  <si>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</si>
  <si>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</si>
  <si>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</si>
  <si>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</si>
  <si>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</si>
  <si>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</si>
  <si>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</si>
  <si>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</si>
  <si>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</si>
  <si>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</si>
  <si>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</si>
  <si>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</si>
  <si>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</si>
  <si>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</si>
  <si>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</si>
  <si>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</si>
  <si>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</si>
  <si>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</si>
  <si>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</si>
  <si>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</si>
  <si>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</si>
  <si>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</si>
  <si>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</si>
  <si>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</si>
  <si>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</si>
  <si>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</si>
  <si>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</si>
  <si>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</si>
  <si>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</si>
  <si>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</si>
  <si>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</si>
  <si>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</si>
  <si>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</si>
  <si>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</si>
  <si>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</si>
  <si>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</si>
  <si>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</si>
  <si>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</si>
  <si>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</si>
  <si>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</si>
  <si>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</si>
  <si>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</si>
  <si>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</si>
  <si>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</si>
  <si>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</si>
  <si>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</si>
  <si>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</si>
  <si>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</si>
  <si>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</si>
  <si>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</si>
  <si>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</si>
  <si>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</si>
  <si>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</si>
  <si>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</si>
  <si>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</si>
  <si>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</si>
  <si>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</si>
  <si>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</si>
  <si>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</si>
  <si>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</si>
  <si>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</si>
  <si>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</si>
  <si>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</si>
  <si>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</si>
  <si>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</si>
  <si>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</si>
  <si>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</si>
  <si>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</si>
  <si>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</si>
  <si>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</si>
  <si>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</si>
  <si>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</si>
  <si>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</si>
  <si>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</si>
  <si>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</si>
  <si>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</si>
  <si>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</si>
  <si>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</si>
  <si>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</si>
  <si>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</si>
  <si>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</si>
  <si>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</si>
  <si>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</si>
  <si>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</si>
  <si>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</si>
  <si>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</si>
  <si>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</si>
  <si>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</si>
  <si>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</si>
  <si>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</si>
  <si>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</si>
  <si>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</si>
  <si>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</si>
  <si>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</si>
  <si>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</si>
  <si>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</si>
  <si>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</si>
  <si>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</si>
  <si>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</si>
  <si>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</si>
  <si>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</si>
  <si>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</si>
  <si>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</si>
  <si>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</si>
  <si>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</si>
  <si>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</si>
  <si>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</si>
  <si>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</si>
  <si>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</si>
  <si>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</si>
  <si>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</si>
  <si>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</si>
  <si>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</si>
  <si>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</si>
  <si>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</si>
  <si>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</si>
  <si>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</si>
  <si>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</si>
  <si>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</si>
  <si>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</si>
  <si>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</si>
  <si>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</si>
  <si>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</si>
  <si>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</si>
  <si>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</si>
  <si>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</si>
  <si>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</si>
  <si>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</si>
  <si>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</si>
  <si>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</si>
  <si>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</si>
  <si>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</si>
  <si>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</si>
  <si>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</si>
  <si>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</si>
  <si>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</si>
  <si>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</si>
  <si>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</si>
  <si>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</si>
  <si>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</si>
  <si>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</si>
  <si>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</si>
  <si>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</si>
  <si>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</si>
  <si>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</si>
  <si>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</si>
  <si>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</si>
  <si>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</si>
  <si>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</si>
  <si>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</si>
  <si>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</si>
  <si>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</si>
  <si>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</si>
  <si>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</si>
  <si>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</si>
  <si>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</si>
  <si>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</si>
  <si>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</si>
  <si>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</si>
  <si>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</si>
  <si>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</si>
  <si>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</si>
  <si>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</si>
  <si>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</si>
  <si>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</si>
  <si>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</si>
  <si>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</si>
  <si>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</si>
  <si>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</si>
  <si>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</si>
  <si>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</si>
  <si>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</si>
  <si>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</si>
  <si>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</si>
  <si>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</si>
  <si>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</si>
  <si>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</si>
  <si>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</si>
  <si>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</si>
  <si>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</si>
  <si>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</si>
  <si>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</si>
  <si>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</si>
  <si>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</si>
  <si>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</si>
  <si>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</si>
  <si>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</si>
  <si>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</si>
  <si>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</si>
  <si>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</si>
  <si>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</si>
  <si>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</si>
  <si>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</si>
  <si>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</si>
  <si>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</si>
  <si>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</si>
  <si>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</si>
  <si>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</si>
  <si>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</si>
  <si>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</si>
  <si>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</si>
  <si>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</si>
  <si>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</si>
  <si>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</si>
  <si>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</si>
  <si>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</si>
  <si>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</si>
  <si>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</si>
  <si>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</si>
  <si>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</si>
  <si>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</si>
  <si>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</si>
  <si>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</si>
  <si>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</si>
  <si>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</si>
  <si>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</si>
  <si>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</si>
  <si>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</si>
  <si>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</si>
  <si>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</si>
  <si>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</si>
  <si>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</si>
  <si>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</si>
  <si>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</si>
  <si>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</si>
  <si>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</si>
  <si>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</si>
  <si>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</si>
  <si>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</si>
  <si>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</si>
  <si>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</si>
  <si>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</si>
  <si>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</si>
  <si>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</si>
  <si>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</si>
  <si>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</si>
  <si>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</si>
  <si>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</si>
  <si>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</si>
  <si>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</si>
  <si>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</si>
  <si>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</si>
  <si>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</si>
  <si>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</si>
  <si>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</si>
  <si>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</si>
  <si>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</si>
  <si>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</si>
  <si>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</si>
  <si>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</si>
  <si>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</si>
  <si>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</si>
  <si>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</si>
  <si>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</si>
  <si>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</si>
  <si>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</si>
  <si>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</si>
  <si>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</si>
  <si>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</si>
  <si>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</si>
  <si>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</si>
  <si>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</si>
  <si>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</si>
  <si>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</si>
  <si>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</si>
  <si>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</si>
  <si>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</si>
  <si>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</si>
  <si>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</si>
  <si>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</si>
  <si>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</si>
  <si>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</si>
  <si>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</si>
  <si>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</si>
  <si>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</si>
  <si>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</si>
  <si>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</si>
  <si>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</si>
  <si>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</si>
  <si>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</si>
  <si>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</si>
  <si>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</si>
  <si>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</si>
  <si>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</si>
  <si>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</si>
  <si>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</si>
  <si>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</si>
  <si>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</si>
  <si>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</si>
  <si>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</si>
  <si>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</si>
  <si>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</si>
  <si>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</si>
  <si>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</si>
  <si>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</si>
  <si>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</si>
  <si>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</si>
  <si>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</si>
  <si>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</si>
  <si>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</si>
  <si>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</si>
  <si>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</si>
  <si>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</si>
  <si>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</si>
  <si>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</si>
  <si>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</si>
  <si>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</si>
  <si>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</si>
  <si>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</si>
  <si>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</si>
  <si>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</si>
  <si>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</si>
  <si>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</si>
  <si>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</si>
  <si>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</si>
  <si>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</si>
  <si>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</si>
  <si>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</si>
  <si>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</si>
  <si>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</si>
  <si>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</si>
  <si>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</si>
  <si>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</si>
  <si>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</si>
  <si>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</si>
  <si>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</si>
  <si>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</si>
  <si>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</si>
  <si>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</si>
  <si>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</si>
  <si>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</si>
  <si>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</si>
  <si>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</si>
  <si>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</si>
  <si>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</si>
  <si>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</si>
  <si>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</si>
  <si>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</si>
  <si>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</si>
  <si>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</si>
  <si>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</si>
  <si>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</si>
  <si>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</si>
  <si>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</si>
  <si>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</si>
  <si>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</si>
  <si>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</si>
  <si>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</si>
  <si>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</si>
  <si>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</si>
  <si>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</si>
  <si>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</si>
  <si>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</si>
  <si>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</si>
  <si>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</si>
  <si>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</si>
  <si>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</si>
  <si>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</si>
  <si>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</si>
  <si>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</si>
  <si>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</si>
  <si>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</si>
  <si>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</si>
  <si>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</si>
  <si>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</si>
  <si>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</si>
  <si>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</si>
  <si>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</si>
  <si>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</si>
  <si>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</si>
  <si>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</si>
  <si>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</si>
  <si>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</si>
  <si>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</si>
  <si>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</si>
  <si>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</si>
  <si>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</si>
  <si>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</si>
  <si>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</si>
  <si>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</si>
  <si>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</si>
  <si>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</si>
  <si>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</si>
  <si>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</si>
  <si>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</si>
  <si>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</si>
  <si>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</si>
  <si>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</si>
  <si>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</si>
  <si>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</si>
  <si>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</si>
  <si>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</si>
  <si>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</si>
  <si>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Examinar, verificar,evaluar la eficiencia y eficacia del Sistema de Control Interno, por medio de la ejecución de las auditorías, constatando el cumplimiento de la normatividad vigente, la integridad, seguridad,protección de los recursos y bienes del patrimonio público.</t>
  </si>
  <si>
    <t>Mantener actualizada la información de las urbanizaciones predios y/o construcciones del inventario general del espacio público y bienes fiscales del Distrito Capital, asegurando la calidad y oportunidad de los datos cartográficos y alfanuméricos.</t>
  </si>
  <si>
    <t>Defender el Patrimonio Inmobiliario Distrital a cargo del Departamento Administrativo de la Defensoria del Espacio público.</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</si>
  <si>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</si>
  <si>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</si>
  <si>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</si>
  <si>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</si>
  <si>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</si>
  <si>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</si>
  <si>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</si>
  <si>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</si>
  <si>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 xml:space="preserve">Disponer de herramientas tecnológicas que apoyen de manera eficiente y oportuna las labores misionales y estrategicas de la entidad. Según lo establecido en el Plan Operativo Anual de la entidad.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</si>
  <si>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</si>
  <si>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</si>
  <si>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</si>
  <si>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</si>
  <si>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</si>
  <si>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Inicia con el diseño y aprobación del Plan Anual de Auditoría-PAA y finaliza con el cargue de las acciones del aplicativo acciones correctivas,preventivas y de mejora -CPM.</t>
  </si>
  <si>
    <t>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</si>
  <si>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</si>
  <si>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</si>
  <si>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</si>
  <si>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</si>
  <si>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</si>
  <si>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</si>
  <si>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</si>
  <si>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</si>
  <si>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</si>
  <si>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</si>
  <si>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</si>
  <si>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</si>
  <si>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</si>
  <si>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</si>
  <si>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</si>
  <si>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</si>
  <si>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</si>
  <si>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</si>
  <si>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</si>
  <si>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</si>
  <si>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</si>
  <si>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</si>
  <si>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</si>
  <si>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</si>
  <si>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</si>
  <si>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</si>
  <si>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</si>
  <si>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</si>
  <si>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</si>
  <si>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</si>
  <si>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</si>
  <si>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</si>
  <si>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</si>
  <si>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</si>
  <si>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</si>
  <si>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</si>
  <si>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</si>
  <si>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</si>
  <si>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</si>
  <si>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</si>
  <si>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</si>
  <si>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</si>
  <si>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</si>
  <si>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</si>
  <si>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</si>
  <si>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</si>
  <si>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</si>
  <si>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</si>
  <si>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</si>
  <si>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</si>
  <si>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</si>
  <si>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</si>
  <si>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</si>
  <si>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</si>
  <si>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</si>
  <si>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</si>
  <si>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</si>
  <si>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</si>
  <si>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</si>
  <si>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</si>
  <si>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</si>
  <si>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</si>
  <si>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</si>
  <si>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</si>
  <si>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</si>
  <si>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</si>
  <si>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</si>
  <si>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</si>
  <si>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</si>
  <si>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</si>
  <si>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</si>
  <si>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</si>
  <si>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</si>
  <si>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</si>
  <si>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</si>
  <si>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</si>
  <si>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</si>
  <si>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</si>
  <si>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</si>
  <si>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</si>
  <si>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</si>
  <si>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</si>
  <si>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</si>
  <si>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</si>
  <si>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</si>
  <si>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</si>
  <si>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</si>
  <si>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</si>
  <si>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</si>
  <si>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</si>
  <si>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</si>
  <si>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</si>
  <si>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</si>
  <si>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</si>
  <si>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</si>
  <si>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</si>
  <si>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</si>
  <si>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</si>
  <si>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</si>
  <si>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</si>
  <si>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</si>
  <si>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</si>
  <si>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</si>
  <si>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</si>
  <si>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Enlaces de los procesos, Luis Fernando Arango - Profesional Universitario y Alexander Oliveros Paredes - Contratista.</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</si>
  <si>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</si>
  <si>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</si>
  <si>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</si>
  <si>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</si>
  <si>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</si>
  <si>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</si>
  <si>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</si>
  <si>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</si>
  <si>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</si>
  <si>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</si>
  <si>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</si>
  <si>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</si>
  <si>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</si>
  <si>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</si>
  <si>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</si>
  <si>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</si>
  <si>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</si>
  <si>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</si>
  <si>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</si>
  <si>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</si>
  <si>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</si>
  <si>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</si>
  <si>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</si>
  <si>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</si>
  <si>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</si>
  <si>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</si>
  <si>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</si>
  <si>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</si>
  <si>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</si>
  <si>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</si>
  <si>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</si>
  <si>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</si>
  <si>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</si>
  <si>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</si>
  <si>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</si>
  <si>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</si>
  <si>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</si>
  <si>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</si>
  <si>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</si>
  <si>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</si>
  <si>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</si>
  <si>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</si>
  <si>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</si>
  <si>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</si>
  <si>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</si>
  <si>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</si>
  <si>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</si>
  <si>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</si>
  <si>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</si>
  <si>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</si>
  <si>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</si>
  <si>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</si>
  <si>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</si>
  <si>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</si>
  <si>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</si>
  <si>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</si>
  <si>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</si>
  <si>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</si>
  <si>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</si>
  <si>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</si>
  <si>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</si>
  <si>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</si>
  <si>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</si>
  <si>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</si>
  <si>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</si>
  <si>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</si>
  <si>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</si>
  <si>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</si>
  <si>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</si>
  <si>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</si>
  <si>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</si>
  <si>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</si>
  <si>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</si>
  <si>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</si>
  <si>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</si>
  <si>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</si>
  <si>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</si>
  <si>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</si>
  <si>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</si>
  <si>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</si>
  <si>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</si>
  <si>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</si>
  <si>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</si>
  <si>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</si>
  <si>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</si>
  <si>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</si>
  <si>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</si>
  <si>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</si>
  <si>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</si>
  <si>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</si>
  <si>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</si>
  <si>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</si>
  <si>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</si>
  <si>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</si>
  <si>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</si>
  <si>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</si>
  <si>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</si>
  <si>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</si>
  <si>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</si>
  <si>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</si>
  <si>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</si>
  <si>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</si>
  <si>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</si>
  <si>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</si>
  <si>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</si>
  <si>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</si>
  <si>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</si>
  <si>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</si>
  <si>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</si>
  <si>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</si>
  <si>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</si>
  <si>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</si>
  <si>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</si>
  <si>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</si>
  <si>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</si>
  <si>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</si>
  <si>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</si>
  <si>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</si>
  <si>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</si>
  <si>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</si>
  <si>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</si>
  <si>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</si>
  <si>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</si>
  <si>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</si>
  <si>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</si>
  <si>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</si>
  <si>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</si>
  <si>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</si>
  <si>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</si>
  <si>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</si>
  <si>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</si>
  <si>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</si>
  <si>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</si>
  <si>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</si>
  <si>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</si>
  <si>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</si>
  <si>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</si>
  <si>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</si>
  <si>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</si>
  <si>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</si>
  <si>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</si>
  <si>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</si>
  <si>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</si>
  <si>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</si>
  <si>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</si>
  <si>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</si>
  <si>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</si>
  <si>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</si>
  <si>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</si>
  <si>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</si>
  <si>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</si>
  <si>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</si>
  <si>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</si>
  <si>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</si>
  <si>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</si>
  <si>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</si>
  <si>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</si>
  <si>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</si>
  <si>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</si>
  <si>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</si>
  <si>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</si>
  <si>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</si>
  <si>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</si>
  <si>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</si>
  <si>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Iniciar acciones administrativas y/o penales para subsanar el daño realizado.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</si>
  <si>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</si>
  <si>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</si>
  <si>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</si>
  <si>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</si>
  <si>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</si>
  <si>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</si>
  <si>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</si>
  <si>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</si>
  <si>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</si>
  <si>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</si>
  <si>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</si>
  <si>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</si>
  <si>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</si>
  <si>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</si>
  <si>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</si>
  <si>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</si>
  <si>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</si>
  <si>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</si>
  <si>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</si>
  <si>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</si>
  <si>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</si>
  <si>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</si>
  <si>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</si>
  <si>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</si>
  <si>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</si>
  <si>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</si>
  <si>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</si>
  <si>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</si>
  <si>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</si>
  <si>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</si>
  <si>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</si>
  <si>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</si>
  <si>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</si>
  <si>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</si>
  <si>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</si>
  <si>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</si>
  <si>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</si>
  <si>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</si>
  <si>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</si>
  <si>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</si>
  <si>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</si>
  <si>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</si>
  <si>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</si>
  <si>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</si>
  <si>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</si>
  <si>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</si>
  <si>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</si>
  <si>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</si>
  <si>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</si>
  <si>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</si>
  <si>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</si>
  <si>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</si>
  <si>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</si>
  <si>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</si>
  <si>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</si>
  <si>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</si>
  <si>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</si>
  <si>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</si>
  <si>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</si>
  <si>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</si>
  <si>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</si>
  <si>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</si>
  <si>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</si>
  <si>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</si>
  <si>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</si>
  <si>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</si>
  <si>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</si>
  <si>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</si>
  <si>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</si>
  <si>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</si>
  <si>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</si>
  <si>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</si>
  <si>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</si>
  <si>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</si>
  <si>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</si>
  <si>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</si>
  <si>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</si>
  <si>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</si>
  <si>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</si>
  <si>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</si>
  <si>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</si>
  <si>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</si>
  <si>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</si>
  <si>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</si>
  <si>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</si>
  <si>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</si>
  <si>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</si>
  <si>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</si>
  <si>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</si>
  <si>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</si>
  <si>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</si>
  <si>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</si>
  <si>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</si>
  <si>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</si>
  <si>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</si>
  <si>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</si>
  <si>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</si>
  <si>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</si>
  <si>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</si>
  <si>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</si>
  <si>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</si>
  <si>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</si>
  <si>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</si>
  <si>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</si>
  <si>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</si>
  <si>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</si>
  <si>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</si>
  <si>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</si>
  <si>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</si>
  <si>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</si>
  <si>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</si>
  <si>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</si>
  <si>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</si>
  <si>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</si>
  <si>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</si>
  <si>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</si>
  <si>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</si>
  <si>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</si>
  <si>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</si>
  <si>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</si>
  <si>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</si>
  <si>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</si>
  <si>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</si>
  <si>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</si>
  <si>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</si>
  <si>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</si>
  <si>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</si>
  <si>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</si>
  <si>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</si>
  <si>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</si>
  <si>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</si>
  <si>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</si>
  <si>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</si>
  <si>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</si>
  <si>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</si>
  <si>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</si>
  <si>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</si>
  <si>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</si>
  <si>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</si>
  <si>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</si>
  <si>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</si>
  <si>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</si>
  <si>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</si>
  <si>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</si>
  <si>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</si>
  <si>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</si>
  <si>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</si>
  <si>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</si>
  <si>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</si>
  <si>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</si>
  <si>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</si>
  <si>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</si>
  <si>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</si>
  <si>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</si>
  <si>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</si>
  <si>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</si>
  <si>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</si>
  <si>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</si>
  <si>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</si>
  <si>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</si>
  <si>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</si>
  <si>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</si>
  <si>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</si>
  <si>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</si>
  <si>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</si>
  <si>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</si>
  <si>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</si>
  <si>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</si>
  <si>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</si>
  <si>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</si>
  <si>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</si>
  <si>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</si>
  <si>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</si>
  <si>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</si>
  <si>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</si>
  <si>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</si>
  <si>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</si>
  <si>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</si>
  <si>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</si>
  <si>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</si>
  <si>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</si>
  <si>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</si>
  <si>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</si>
  <si>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</si>
  <si>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</si>
  <si>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</si>
  <si>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</si>
  <si>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</si>
  <si>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</si>
  <si>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</si>
  <si>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</si>
  <si>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</si>
  <si>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</si>
  <si>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</si>
  <si>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</si>
  <si>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</si>
  <si>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</si>
  <si>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</si>
  <si>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</si>
  <si>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</si>
  <si>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</si>
  <si>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</si>
  <si>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</si>
  <si>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</si>
  <si>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</si>
  <si>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</si>
  <si>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</si>
  <si>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</si>
  <si>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</si>
  <si>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</si>
  <si>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</si>
  <si>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</si>
  <si>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</si>
  <si>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</si>
  <si>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</si>
  <si>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</si>
  <si>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</si>
  <si>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</si>
  <si>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</si>
  <si>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</si>
  <si>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</si>
  <si>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</si>
  <si>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</si>
  <si>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</si>
  <si>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</si>
  <si>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</si>
  <si>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</si>
  <si>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</si>
  <si>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</si>
  <si>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</si>
  <si>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</si>
  <si>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</si>
  <si>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</si>
  <si>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</si>
  <si>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</si>
  <si>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</si>
  <si>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</si>
  <si>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</si>
  <si>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</si>
  <si>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</si>
  <si>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</si>
  <si>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</si>
  <si>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</si>
  <si>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</si>
  <si>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</si>
  <si>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</si>
  <si>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</si>
  <si>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</si>
  <si>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</si>
  <si>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</si>
  <si>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</si>
  <si>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</si>
  <si>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</si>
  <si>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</si>
  <si>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</si>
  <si>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</si>
  <si>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</si>
  <si>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1/01/2022</t>
  </si>
  <si>
    <t>31/12/2022</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</si>
  <si>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</si>
  <si>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</si>
  <si>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</si>
  <si>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</si>
  <si>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</si>
  <si>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</si>
  <si>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</si>
  <si>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</si>
  <si>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</si>
  <si>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</si>
  <si>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</si>
  <si>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</si>
  <si>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</si>
  <si>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</si>
  <si>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</si>
  <si>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</si>
  <si>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</si>
  <si>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 xml:space="preserve">Definir acciones de mejora según resultados de las auditorías
</t>
  </si>
  <si>
    <t>Informes de auditoria TI</t>
  </si>
  <si>
    <t>Asignar las carpetas públicas en nube para cada área.</t>
  </si>
  <si>
    <t>Realizar copias de respaldo de los servidores</t>
  </si>
  <si>
    <t>1. Políticas de dominio
2. Auditorias TI</t>
  </si>
  <si>
    <t>Número de copias realizadas</t>
  </si>
  <si>
    <t>Copias realizadas</t>
  </si>
  <si>
    <t>Auditorias realizadas</t>
  </si>
  <si>
    <t>Número de auditorias realizadas</t>
  </si>
  <si>
    <t>Contar con  nube para  ambientes productivos</t>
  </si>
  <si>
    <t>Realizar los Backups de los ambientes productivos y definir el PRD</t>
  </si>
  <si>
    <t>Contratos</t>
  </si>
  <si>
    <t xml:space="preserve">Aplicar el formato solicitud de cambio y actualizar el directorio Activo.
</t>
  </si>
  <si>
    <t>Formato de solicitud de cambio</t>
  </si>
  <si>
    <t>Directorio Activo</t>
  </si>
  <si>
    <t>Directorio realizado</t>
  </si>
  <si>
    <t>Número de directorios realizados</t>
  </si>
  <si>
    <t>Crear ambientes de pruebas y desarrollo, definiendo el proceso para control de cambios y realizar las pruebas en ambientes de prueba antes de desplegar en producción</t>
  </si>
  <si>
    <t>Pruebas realizadas</t>
  </si>
  <si>
    <t>Número de pruebas realizadas</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</si>
  <si>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</si>
  <si>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</si>
  <si>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</si>
  <si>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 xml:space="preserve">Contar con ambiente de producción en la nube y Contar con un Canal de comunicaciones redundante
</t>
  </si>
  <si>
    <t>Contratos nube y ETB</t>
  </si>
  <si>
    <t xml:space="preserve">Monitorear los canales  y  reporte de incidentes con el proveedor, informes de seguimiento
</t>
  </si>
  <si>
    <t>Mantener los sistemas actualizados., Utilizar soluciones como  firewall o VPN, Mantener las contraseñas seguras, Sensibilizar a los funcionarios los lineamientos, Vigilar el correo electrónico, Copias de seguridad y  Subir a la nube.</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</si>
  <si>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</si>
  <si>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</si>
  <si>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</si>
  <si>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</si>
  <si>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</si>
  <si>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</si>
  <si>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</si>
  <si>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</si>
  <si>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</si>
  <si>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</si>
  <si>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</si>
  <si>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</si>
  <si>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</si>
  <si>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</si>
  <si>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</si>
  <si>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</si>
  <si>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</si>
  <si>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</si>
  <si>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</si>
  <si>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</si>
  <si>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</si>
  <si>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</si>
  <si>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</si>
  <si>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</si>
  <si>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</si>
  <si>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</si>
  <si>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</si>
  <si>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</si>
  <si>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</si>
  <si>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</si>
  <si>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</si>
  <si>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</si>
  <si>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</si>
  <si>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</si>
  <si>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</si>
  <si>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</si>
  <si>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</si>
  <si>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</si>
  <si>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</si>
  <si>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</si>
  <si>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</si>
  <si>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</si>
  <si>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</si>
  <si>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</si>
  <si>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</si>
  <si>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</si>
  <si>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</si>
  <si>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</si>
  <si>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</si>
  <si>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</si>
  <si>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</si>
  <si>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</si>
  <si>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</si>
  <si>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</si>
  <si>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</si>
  <si>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</si>
  <si>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</si>
  <si>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</si>
  <si>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</si>
  <si>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</si>
  <si>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</si>
  <si>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</si>
  <si>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</si>
  <si>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</si>
  <si>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</si>
  <si>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</si>
  <si>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</si>
  <si>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</si>
  <si>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</si>
  <si>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</si>
  <si>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</si>
  <si>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</si>
  <si>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</si>
  <si>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</si>
  <si>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</si>
  <si>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</si>
  <si>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</si>
  <si>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</si>
  <si>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</si>
  <si>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</si>
  <si>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</si>
  <si>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</si>
  <si>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</si>
  <si>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</si>
  <si>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</si>
  <si>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</si>
  <si>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</si>
  <si>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</si>
  <si>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</si>
  <si>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</si>
  <si>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</si>
  <si>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</si>
  <si>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</si>
  <si>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</si>
  <si>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</si>
  <si>
    <t xml:space="preserve">Pérdida a nivel interno y externo de la credibilidad e imagen institucional  </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</si>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</sst>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05">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s>
  <cellStyleXfs count="13">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cellStyleXfs>
  <cellXfs count="884">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49"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vertical="center" wrapText="1"/>
      <protection locked="0"/>
    </xf>
    <xf numFmtId="0" fontId="7" fillId="0" borderId="1" xfId="0" applyFont="1" applyBorder="1" applyAlignment="1">
      <alignment horizontal="justify"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10" fillId="17"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7" fillId="0" borderId="1" xfId="0" applyFont="1" applyFill="1" applyBorder="1" applyAlignment="1">
      <alignment horizontal="justify" vertical="top"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4"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textRotation="90"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104" fillId="3" borderId="3" xfId="0" applyFont="1" applyFill="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0" fontId="104" fillId="3" borderId="5"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46" fillId="0" borderId="45" xfId="0" applyFont="1" applyBorder="1" applyAlignment="1">
      <alignment horizontal="center" vertical="center" wrapText="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2" fillId="17" borderId="1"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69"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3">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442840" y="84312"/>
          <a:ext cx="2808803"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66" activePane="bottomLeft" state="frozenSplit"/>
      <selection pane="bottomLeft" activeCell="E75" sqref="E75:K75"/>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435"/>
      <c r="B1" s="435"/>
      <c r="C1" s="435"/>
      <c r="D1" s="435"/>
      <c r="E1" s="435"/>
      <c r="F1" s="435"/>
      <c r="G1" s="435"/>
      <c r="H1" s="435"/>
      <c r="I1" s="435"/>
      <c r="J1" s="435"/>
      <c r="K1" s="435"/>
    </row>
    <row r="2" spans="1:11" s="6" customFormat="1" ht="30" customHeight="1">
      <c r="A2" s="435"/>
      <c r="B2" s="435"/>
      <c r="C2" s="435"/>
      <c r="D2" s="435"/>
      <c r="E2" s="435"/>
      <c r="F2" s="435"/>
      <c r="G2" s="435"/>
      <c r="H2" s="435"/>
      <c r="I2" s="435"/>
      <c r="J2" s="435"/>
      <c r="K2" s="435"/>
    </row>
    <row r="3" spans="1:11" ht="19.5" customHeight="1">
      <c r="A3" s="409" t="s">
        <v>21</v>
      </c>
      <c r="B3" s="409"/>
      <c r="C3" s="409"/>
      <c r="D3" s="409"/>
      <c r="E3" s="409" t="s">
        <v>22</v>
      </c>
      <c r="F3" s="409"/>
      <c r="G3" s="409"/>
      <c r="H3" s="409"/>
      <c r="I3" s="409"/>
      <c r="J3" s="409"/>
      <c r="K3" s="409"/>
    </row>
    <row r="4" spans="1:11" ht="19.5" customHeight="1">
      <c r="A4" s="413" t="s">
        <v>1005</v>
      </c>
      <c r="B4" s="414"/>
      <c r="C4" s="414"/>
      <c r="D4" s="414"/>
      <c r="E4" s="414"/>
      <c r="F4" s="414"/>
      <c r="G4" s="414"/>
      <c r="H4" s="414"/>
      <c r="I4" s="414"/>
      <c r="J4" s="414"/>
      <c r="K4" s="415"/>
    </row>
    <row r="5" spans="1:11" ht="95.5" customHeight="1">
      <c r="A5" s="411" t="s">
        <v>1006</v>
      </c>
      <c r="B5" s="411"/>
      <c r="C5" s="411"/>
      <c r="D5" s="411"/>
      <c r="E5" s="397" t="s">
        <v>1007</v>
      </c>
      <c r="F5" s="397"/>
      <c r="G5" s="397"/>
      <c r="H5" s="397"/>
      <c r="I5" s="397"/>
      <c r="J5" s="397"/>
      <c r="K5" s="397"/>
    </row>
    <row r="6" spans="1:11" ht="14.5" customHeight="1">
      <c r="A6" s="413" t="s">
        <v>23</v>
      </c>
      <c r="B6" s="414"/>
      <c r="C6" s="414"/>
      <c r="D6" s="414"/>
      <c r="E6" s="414"/>
      <c r="F6" s="414"/>
      <c r="G6" s="414"/>
      <c r="H6" s="414"/>
      <c r="I6" s="414"/>
      <c r="J6" s="414"/>
      <c r="K6" s="415"/>
    </row>
    <row r="7" spans="1:11" s="4" customFormat="1">
      <c r="A7" s="411" t="s">
        <v>82</v>
      </c>
      <c r="B7" s="411"/>
      <c r="C7" s="411"/>
      <c r="D7" s="411"/>
      <c r="E7" s="397" t="s">
        <v>105</v>
      </c>
      <c r="F7" s="397"/>
      <c r="G7" s="397"/>
      <c r="H7" s="397"/>
      <c r="I7" s="397"/>
      <c r="J7" s="397"/>
      <c r="K7" s="397"/>
    </row>
    <row r="8" spans="1:11" s="4" customFormat="1">
      <c r="A8" s="411" t="s">
        <v>83</v>
      </c>
      <c r="B8" s="411"/>
      <c r="C8" s="411"/>
      <c r="D8" s="411"/>
      <c r="E8" s="397" t="s">
        <v>853</v>
      </c>
      <c r="F8" s="397"/>
      <c r="G8" s="397"/>
      <c r="H8" s="397"/>
      <c r="I8" s="397"/>
      <c r="J8" s="397"/>
      <c r="K8" s="397"/>
    </row>
    <row r="9" spans="1:11">
      <c r="A9" s="412" t="s">
        <v>178</v>
      </c>
      <c r="B9" s="412"/>
      <c r="C9" s="412"/>
      <c r="D9" s="412"/>
      <c r="E9" s="412"/>
      <c r="F9" s="412"/>
      <c r="G9" s="412"/>
      <c r="H9" s="412"/>
      <c r="I9" s="412"/>
      <c r="J9" s="412"/>
      <c r="K9" s="412"/>
    </row>
    <row r="10" spans="1:11" s="4" customFormat="1">
      <c r="A10" s="410" t="s">
        <v>1367</v>
      </c>
      <c r="B10" s="410"/>
      <c r="C10" s="410"/>
      <c r="D10" s="410"/>
      <c r="E10" s="397" t="s">
        <v>1366</v>
      </c>
      <c r="F10" s="397"/>
      <c r="G10" s="397"/>
      <c r="H10" s="397"/>
      <c r="I10" s="397"/>
      <c r="J10" s="397"/>
      <c r="K10" s="397"/>
    </row>
    <row r="11" spans="1:11" s="4" customFormat="1">
      <c r="A11" s="410" t="s">
        <v>24</v>
      </c>
      <c r="B11" s="410"/>
      <c r="C11" s="410"/>
      <c r="D11" s="410"/>
      <c r="E11" s="397" t="s">
        <v>854</v>
      </c>
      <c r="F11" s="397"/>
      <c r="G11" s="397"/>
      <c r="H11" s="397"/>
      <c r="I11" s="397"/>
      <c r="J11" s="397"/>
      <c r="K11" s="397"/>
    </row>
    <row r="12" spans="1:11" s="4" customFormat="1">
      <c r="A12" s="410" t="s">
        <v>0</v>
      </c>
      <c r="B12" s="410"/>
      <c r="C12" s="410"/>
      <c r="D12" s="410"/>
      <c r="E12" s="397" t="s">
        <v>106</v>
      </c>
      <c r="F12" s="397"/>
      <c r="G12" s="397"/>
      <c r="H12" s="397"/>
      <c r="I12" s="397"/>
      <c r="J12" s="397"/>
      <c r="K12" s="397"/>
    </row>
    <row r="13" spans="1:11" s="4" customFormat="1" ht="22" customHeight="1">
      <c r="A13" s="411" t="s">
        <v>849</v>
      </c>
      <c r="B13" s="411"/>
      <c r="C13" s="411"/>
      <c r="D13" s="411"/>
      <c r="E13" s="397" t="s">
        <v>850</v>
      </c>
      <c r="F13" s="397"/>
      <c r="G13" s="397"/>
      <c r="H13" s="397"/>
      <c r="I13" s="397"/>
      <c r="J13" s="397"/>
      <c r="K13" s="397"/>
    </row>
    <row r="14" spans="1:11" s="4" customFormat="1" ht="43.5" customHeight="1">
      <c r="A14" s="411" t="s">
        <v>99</v>
      </c>
      <c r="B14" s="411"/>
      <c r="C14" s="411"/>
      <c r="D14" s="411"/>
      <c r="E14" s="397" t="s">
        <v>855</v>
      </c>
      <c r="F14" s="397"/>
      <c r="G14" s="397"/>
      <c r="H14" s="397"/>
      <c r="I14" s="397"/>
      <c r="J14" s="397"/>
      <c r="K14" s="397"/>
    </row>
    <row r="15" spans="1:11" s="4" customFormat="1">
      <c r="A15" s="410" t="s">
        <v>25</v>
      </c>
      <c r="B15" s="410"/>
      <c r="C15" s="410"/>
      <c r="D15" s="410"/>
      <c r="E15" s="397" t="s">
        <v>856</v>
      </c>
      <c r="F15" s="397"/>
      <c r="G15" s="397"/>
      <c r="H15" s="397"/>
      <c r="I15" s="397"/>
      <c r="J15" s="397"/>
      <c r="K15" s="397"/>
    </row>
    <row r="16" spans="1:11" s="4" customFormat="1">
      <c r="A16" s="410" t="s">
        <v>1368</v>
      </c>
      <c r="B16" s="410"/>
      <c r="C16" s="410"/>
      <c r="D16" s="410"/>
      <c r="E16" s="397" t="s">
        <v>1369</v>
      </c>
      <c r="F16" s="397"/>
      <c r="G16" s="397"/>
      <c r="H16" s="397"/>
      <c r="I16" s="397"/>
      <c r="J16" s="397"/>
      <c r="K16" s="397"/>
    </row>
    <row r="17" spans="1:11" s="4" customFormat="1" ht="154.5" customHeight="1">
      <c r="A17" s="410" t="s">
        <v>228</v>
      </c>
      <c r="B17" s="410"/>
      <c r="C17" s="410"/>
      <c r="D17" s="410"/>
      <c r="E17" s="397" t="s">
        <v>891</v>
      </c>
      <c r="F17" s="397"/>
      <c r="G17" s="397"/>
      <c r="H17" s="397"/>
      <c r="I17" s="397"/>
      <c r="J17" s="397"/>
      <c r="K17" s="397"/>
    </row>
    <row r="18" spans="1:11" s="4" customFormat="1" ht="90.65" customHeight="1">
      <c r="A18" s="410" t="s">
        <v>2</v>
      </c>
      <c r="B18" s="410"/>
      <c r="C18" s="410"/>
      <c r="D18" s="410"/>
      <c r="E18" s="397" t="s">
        <v>894</v>
      </c>
      <c r="F18" s="397"/>
      <c r="G18" s="397"/>
      <c r="H18" s="397"/>
      <c r="I18" s="397"/>
      <c r="J18" s="397"/>
      <c r="K18" s="397"/>
    </row>
    <row r="19" spans="1:11" s="4" customFormat="1" ht="45.65" customHeight="1">
      <c r="A19" s="410" t="s">
        <v>227</v>
      </c>
      <c r="B19" s="410"/>
      <c r="C19" s="410"/>
      <c r="D19" s="410"/>
      <c r="E19" s="397" t="s">
        <v>895</v>
      </c>
      <c r="F19" s="397"/>
      <c r="G19" s="397"/>
      <c r="H19" s="397"/>
      <c r="I19" s="397"/>
      <c r="J19" s="397"/>
      <c r="K19" s="397"/>
    </row>
    <row r="20" spans="1:11" s="4" customFormat="1" ht="76" customHeight="1">
      <c r="A20" s="410" t="s">
        <v>883</v>
      </c>
      <c r="B20" s="410"/>
      <c r="C20" s="410"/>
      <c r="D20" s="410"/>
      <c r="E20" s="397" t="s">
        <v>896</v>
      </c>
      <c r="F20" s="397"/>
      <c r="G20" s="397"/>
      <c r="H20" s="397"/>
      <c r="I20" s="397"/>
      <c r="J20" s="397"/>
      <c r="K20" s="397"/>
    </row>
    <row r="21" spans="1:11" s="4" customFormat="1" ht="265" customHeight="1">
      <c r="A21" s="410" t="s">
        <v>835</v>
      </c>
      <c r="B21" s="410"/>
      <c r="C21" s="410"/>
      <c r="D21" s="410"/>
      <c r="E21" s="425" t="s">
        <v>1529</v>
      </c>
      <c r="F21" s="425"/>
      <c r="G21" s="425"/>
      <c r="H21" s="425"/>
      <c r="I21" s="425"/>
      <c r="J21" s="425"/>
      <c r="K21" s="425"/>
    </row>
    <row r="22" spans="1:11" s="4" customFormat="1" ht="61" customHeight="1">
      <c r="A22" s="410" t="s">
        <v>229</v>
      </c>
      <c r="B22" s="410"/>
      <c r="C22" s="410"/>
      <c r="D22" s="410"/>
      <c r="E22" s="397" t="s">
        <v>857</v>
      </c>
      <c r="F22" s="397"/>
      <c r="G22" s="397"/>
      <c r="H22" s="397"/>
      <c r="I22" s="397"/>
      <c r="J22" s="397"/>
      <c r="K22" s="397"/>
    </row>
    <row r="23" spans="1:11" s="4" customFormat="1" ht="155.5" customHeight="1">
      <c r="A23" s="410" t="s">
        <v>26</v>
      </c>
      <c r="B23" s="410"/>
      <c r="C23" s="410"/>
      <c r="D23" s="410"/>
      <c r="E23" s="397" t="s">
        <v>858</v>
      </c>
      <c r="F23" s="397"/>
      <c r="G23" s="397"/>
      <c r="H23" s="397"/>
      <c r="I23" s="397"/>
      <c r="J23" s="397"/>
      <c r="K23" s="397"/>
    </row>
    <row r="24" spans="1:11" s="4" customFormat="1" ht="72.650000000000006" customHeight="1">
      <c r="A24" s="410" t="s">
        <v>897</v>
      </c>
      <c r="B24" s="410"/>
      <c r="C24" s="410"/>
      <c r="D24" s="410"/>
      <c r="E24" s="397" t="s">
        <v>902</v>
      </c>
      <c r="F24" s="397"/>
      <c r="G24" s="397"/>
      <c r="H24" s="397"/>
      <c r="I24" s="397"/>
      <c r="J24" s="397"/>
      <c r="K24" s="397"/>
    </row>
    <row r="25" spans="1:11" s="4" customFormat="1" ht="45.65" customHeight="1">
      <c r="A25" s="426" t="s">
        <v>842</v>
      </c>
      <c r="B25" s="427" t="s">
        <v>449</v>
      </c>
      <c r="C25" s="427"/>
      <c r="D25" s="427"/>
      <c r="E25" s="424" t="s">
        <v>859</v>
      </c>
      <c r="F25" s="424"/>
      <c r="G25" s="424"/>
      <c r="H25" s="424"/>
      <c r="I25" s="424"/>
      <c r="J25" s="424"/>
      <c r="K25" s="424"/>
    </row>
    <row r="26" spans="1:11" s="4" customFormat="1" ht="58.5" customHeight="1">
      <c r="A26" s="426"/>
      <c r="B26" s="427" t="s">
        <v>450</v>
      </c>
      <c r="C26" s="427"/>
      <c r="D26" s="427"/>
      <c r="E26" s="424" t="s">
        <v>860</v>
      </c>
      <c r="F26" s="424"/>
      <c r="G26" s="424"/>
      <c r="H26" s="424"/>
      <c r="I26" s="424"/>
      <c r="J26" s="424"/>
      <c r="K26" s="424"/>
    </row>
    <row r="27" spans="1:11" s="4" customFormat="1" ht="35.5" customHeight="1">
      <c r="A27" s="426"/>
      <c r="B27" s="427" t="s">
        <v>846</v>
      </c>
      <c r="C27" s="427"/>
      <c r="D27" s="427"/>
      <c r="E27" s="424" t="s">
        <v>851</v>
      </c>
      <c r="F27" s="424"/>
      <c r="G27" s="424"/>
      <c r="H27" s="424"/>
      <c r="I27" s="424"/>
      <c r="J27" s="424"/>
      <c r="K27" s="424"/>
    </row>
    <row r="28" spans="1:11" s="4" customFormat="1" ht="52.5" customHeight="1">
      <c r="A28" s="426"/>
      <c r="B28" s="427" t="s">
        <v>847</v>
      </c>
      <c r="C28" s="427"/>
      <c r="D28" s="427"/>
      <c r="E28" s="424" t="s">
        <v>852</v>
      </c>
      <c r="F28" s="424"/>
      <c r="G28" s="424"/>
      <c r="H28" s="424"/>
      <c r="I28" s="424"/>
      <c r="J28" s="424"/>
      <c r="K28" s="424"/>
    </row>
    <row r="29" spans="1:11">
      <c r="A29" s="412" t="s">
        <v>177</v>
      </c>
      <c r="B29" s="412"/>
      <c r="C29" s="412"/>
      <c r="D29" s="412"/>
      <c r="E29" s="412"/>
      <c r="F29" s="412"/>
      <c r="G29" s="412"/>
      <c r="H29" s="412"/>
      <c r="I29" s="412"/>
      <c r="J29" s="412"/>
      <c r="K29" s="412"/>
    </row>
    <row r="30" spans="1:11" s="4" customFormat="1" ht="37" customHeight="1">
      <c r="A30" s="429" t="s">
        <v>333</v>
      </c>
      <c r="B30" s="437" t="s">
        <v>845</v>
      </c>
      <c r="C30" s="437"/>
      <c r="D30" s="156" t="s">
        <v>355</v>
      </c>
      <c r="E30" s="397" t="s">
        <v>861</v>
      </c>
      <c r="F30" s="397"/>
      <c r="G30" s="397"/>
      <c r="H30" s="397"/>
      <c r="I30" s="397"/>
      <c r="J30" s="397"/>
      <c r="K30" s="397"/>
    </row>
    <row r="31" spans="1:11" s="4" customFormat="1" ht="37" customHeight="1">
      <c r="A31" s="429"/>
      <c r="B31" s="437"/>
      <c r="C31" s="437"/>
      <c r="D31" s="156" t="s">
        <v>252</v>
      </c>
      <c r="E31" s="397" t="s">
        <v>862</v>
      </c>
      <c r="F31" s="397"/>
      <c r="G31" s="397"/>
      <c r="H31" s="397"/>
      <c r="I31" s="397"/>
      <c r="J31" s="397"/>
      <c r="K31" s="397"/>
    </row>
    <row r="32" spans="1:11" s="4" customFormat="1" ht="42.65" customHeight="1">
      <c r="A32" s="429"/>
      <c r="B32" s="437"/>
      <c r="C32" s="437"/>
      <c r="D32" s="156" t="s">
        <v>356</v>
      </c>
      <c r="E32" s="397" t="s">
        <v>863</v>
      </c>
      <c r="F32" s="397"/>
      <c r="G32" s="397"/>
      <c r="H32" s="397"/>
      <c r="I32" s="397"/>
      <c r="J32" s="397"/>
      <c r="K32" s="397"/>
    </row>
    <row r="33" spans="1:11" s="4" customFormat="1" ht="37" customHeight="1">
      <c r="A33" s="429"/>
      <c r="B33" s="437"/>
      <c r="C33" s="437"/>
      <c r="D33" s="156" t="s">
        <v>297</v>
      </c>
      <c r="E33" s="397" t="s">
        <v>884</v>
      </c>
      <c r="F33" s="397"/>
      <c r="G33" s="397"/>
      <c r="H33" s="397"/>
      <c r="I33" s="397"/>
      <c r="J33" s="397"/>
      <c r="K33" s="397"/>
    </row>
    <row r="34" spans="1:11" s="4" customFormat="1" ht="37" customHeight="1">
      <c r="A34" s="429"/>
      <c r="B34" s="437"/>
      <c r="C34" s="437"/>
      <c r="D34" s="156" t="s">
        <v>360</v>
      </c>
      <c r="E34" s="397" t="s">
        <v>864</v>
      </c>
      <c r="F34" s="397"/>
      <c r="G34" s="397"/>
      <c r="H34" s="397"/>
      <c r="I34" s="397"/>
      <c r="J34" s="397"/>
      <c r="K34" s="397"/>
    </row>
    <row r="35" spans="1:11" s="4" customFormat="1" ht="37" customHeight="1">
      <c r="A35" s="429"/>
      <c r="B35" s="437"/>
      <c r="C35" s="437"/>
      <c r="D35" s="156" t="s">
        <v>252</v>
      </c>
      <c r="E35" s="397" t="s">
        <v>865</v>
      </c>
      <c r="F35" s="397"/>
      <c r="G35" s="397"/>
      <c r="H35" s="397"/>
      <c r="I35" s="397"/>
      <c r="J35" s="397"/>
      <c r="K35" s="397"/>
    </row>
    <row r="36" spans="1:11" s="4" customFormat="1" ht="37" customHeight="1">
      <c r="A36" s="429"/>
      <c r="B36" s="437"/>
      <c r="C36" s="437"/>
      <c r="D36" s="156" t="s">
        <v>311</v>
      </c>
      <c r="E36" s="397" t="s">
        <v>866</v>
      </c>
      <c r="F36" s="397"/>
      <c r="G36" s="397"/>
      <c r="H36" s="397"/>
      <c r="I36" s="397"/>
      <c r="J36" s="397"/>
      <c r="K36" s="397"/>
    </row>
    <row r="37" spans="1:11" s="4" customFormat="1" ht="104.5" customHeight="1">
      <c r="A37" s="429"/>
      <c r="B37" s="431" t="s">
        <v>344</v>
      </c>
      <c r="C37" s="431"/>
      <c r="D37" s="173" t="s">
        <v>1</v>
      </c>
      <c r="E37" s="408" t="s">
        <v>867</v>
      </c>
      <c r="F37" s="408"/>
      <c r="G37" s="408"/>
      <c r="H37" s="408"/>
      <c r="I37" s="408"/>
      <c r="J37" s="408"/>
      <c r="K37" s="408"/>
    </row>
    <row r="38" spans="1:11" s="4" customFormat="1" ht="169.5" customHeight="1">
      <c r="A38" s="429"/>
      <c r="B38" s="431"/>
      <c r="C38" s="431"/>
      <c r="D38" s="173" t="s">
        <v>2</v>
      </c>
      <c r="E38" s="408" t="s">
        <v>1008</v>
      </c>
      <c r="F38" s="408"/>
      <c r="G38" s="408"/>
      <c r="H38" s="408"/>
      <c r="I38" s="408"/>
      <c r="J38" s="408"/>
      <c r="K38" s="408"/>
    </row>
    <row r="39" spans="1:11" s="4" customFormat="1" ht="89.5" customHeight="1">
      <c r="A39" s="429"/>
      <c r="B39" s="431"/>
      <c r="C39" s="431"/>
      <c r="D39" s="173" t="s">
        <v>3</v>
      </c>
      <c r="E39" s="408" t="s">
        <v>907</v>
      </c>
      <c r="F39" s="408"/>
      <c r="G39" s="408"/>
      <c r="H39" s="408"/>
      <c r="I39" s="408"/>
      <c r="J39" s="408"/>
      <c r="K39" s="408"/>
    </row>
    <row r="40" spans="1:11" s="4" customFormat="1" ht="89.5" customHeight="1">
      <c r="A40" s="405" t="s">
        <v>179</v>
      </c>
      <c r="B40" s="405" t="s">
        <v>339</v>
      </c>
      <c r="C40" s="433" t="s">
        <v>5</v>
      </c>
      <c r="D40" s="179" t="s">
        <v>904</v>
      </c>
      <c r="E40" s="397" t="s">
        <v>905</v>
      </c>
      <c r="F40" s="397"/>
      <c r="G40" s="397"/>
      <c r="H40" s="397"/>
      <c r="I40" s="397"/>
      <c r="J40" s="397"/>
      <c r="K40" s="397"/>
    </row>
    <row r="41" spans="1:11" s="4" customFormat="1" ht="130.5" customHeight="1">
      <c r="A41" s="406"/>
      <c r="B41" s="406"/>
      <c r="C41" s="434"/>
      <c r="D41" s="170" t="s">
        <v>4</v>
      </c>
      <c r="E41" s="397" t="s">
        <v>903</v>
      </c>
      <c r="F41" s="397"/>
      <c r="G41" s="397"/>
      <c r="H41" s="397"/>
      <c r="I41" s="397"/>
      <c r="J41" s="397"/>
      <c r="K41" s="397"/>
    </row>
    <row r="42" spans="1:11" s="4" customFormat="1">
      <c r="A42" s="406"/>
      <c r="B42" s="406"/>
      <c r="C42" s="416" t="s">
        <v>361</v>
      </c>
      <c r="D42" s="416"/>
      <c r="E42" s="432" t="s">
        <v>868</v>
      </c>
      <c r="F42" s="432"/>
      <c r="G42" s="432"/>
      <c r="H42" s="432"/>
      <c r="I42" s="432"/>
      <c r="J42" s="432"/>
      <c r="K42" s="432"/>
    </row>
    <row r="43" spans="1:11" s="4" customFormat="1" ht="168.65" customHeight="1">
      <c r="A43" s="406"/>
      <c r="B43" s="406"/>
      <c r="C43" s="416" t="s">
        <v>318</v>
      </c>
      <c r="D43" s="170" t="s">
        <v>331</v>
      </c>
      <c r="E43" s="432" t="s">
        <v>1009</v>
      </c>
      <c r="F43" s="432"/>
      <c r="G43" s="432"/>
      <c r="H43" s="432"/>
      <c r="I43" s="432"/>
      <c r="J43" s="432"/>
      <c r="K43" s="432"/>
    </row>
    <row r="44" spans="1:11" s="4" customFormat="1" ht="61.5" customHeight="1">
      <c r="A44" s="406"/>
      <c r="B44" s="407"/>
      <c r="C44" s="416"/>
      <c r="D44" s="170" t="s">
        <v>332</v>
      </c>
      <c r="E44" s="432" t="s">
        <v>869</v>
      </c>
      <c r="F44" s="432"/>
      <c r="G44" s="432"/>
      <c r="H44" s="432"/>
      <c r="I44" s="432"/>
      <c r="J44" s="432"/>
      <c r="K44" s="432"/>
    </row>
    <row r="45" spans="1:11" s="4" customFormat="1" ht="29.15" customHeight="1">
      <c r="A45" s="406"/>
      <c r="B45" s="416" t="s">
        <v>843</v>
      </c>
      <c r="C45" s="416"/>
      <c r="D45" s="170" t="s">
        <v>357</v>
      </c>
      <c r="E45" s="432" t="s">
        <v>871</v>
      </c>
      <c r="F45" s="432"/>
      <c r="G45" s="432"/>
      <c r="H45" s="432"/>
      <c r="I45" s="432"/>
      <c r="J45" s="432"/>
      <c r="K45" s="432"/>
    </row>
    <row r="46" spans="1:11" s="4" customFormat="1" ht="29">
      <c r="A46" s="406"/>
      <c r="B46" s="416"/>
      <c r="C46" s="416"/>
      <c r="D46" s="170" t="s">
        <v>870</v>
      </c>
      <c r="E46" s="432" t="s">
        <v>872</v>
      </c>
      <c r="F46" s="432"/>
      <c r="G46" s="432"/>
      <c r="H46" s="432"/>
      <c r="I46" s="432"/>
      <c r="J46" s="432"/>
      <c r="K46" s="432"/>
    </row>
    <row r="47" spans="1:11" s="4" customFormat="1">
      <c r="A47" s="406"/>
      <c r="B47" s="416"/>
      <c r="C47" s="416"/>
      <c r="D47" s="170" t="s">
        <v>252</v>
      </c>
      <c r="E47" s="432" t="s">
        <v>873</v>
      </c>
      <c r="F47" s="432"/>
      <c r="G47" s="432"/>
      <c r="H47" s="432"/>
      <c r="I47" s="432"/>
      <c r="J47" s="432"/>
      <c r="K47" s="432"/>
    </row>
    <row r="48" spans="1:11" s="4" customFormat="1" ht="29">
      <c r="A48" s="406"/>
      <c r="B48" s="416"/>
      <c r="C48" s="416"/>
      <c r="D48" s="170" t="s">
        <v>358</v>
      </c>
      <c r="E48" s="432" t="s">
        <v>874</v>
      </c>
      <c r="F48" s="432"/>
      <c r="G48" s="432"/>
      <c r="H48" s="432"/>
      <c r="I48" s="432"/>
      <c r="J48" s="432"/>
      <c r="K48" s="432"/>
    </row>
    <row r="49" spans="1:11" s="4" customFormat="1">
      <c r="A49" s="406"/>
      <c r="B49" s="416"/>
      <c r="C49" s="416"/>
      <c r="D49" s="170" t="s">
        <v>252</v>
      </c>
      <c r="E49" s="432" t="s">
        <v>875</v>
      </c>
      <c r="F49" s="432"/>
      <c r="G49" s="432"/>
      <c r="H49" s="432"/>
      <c r="I49" s="432"/>
      <c r="J49" s="432"/>
      <c r="K49" s="432"/>
    </row>
    <row r="50" spans="1:11" s="4" customFormat="1" ht="29">
      <c r="A50" s="406"/>
      <c r="B50" s="416"/>
      <c r="C50" s="416"/>
      <c r="D50" s="170" t="s">
        <v>359</v>
      </c>
      <c r="E50" s="432" t="s">
        <v>876</v>
      </c>
      <c r="F50" s="432"/>
      <c r="G50" s="432"/>
      <c r="H50" s="432"/>
      <c r="I50" s="432"/>
      <c r="J50" s="432"/>
      <c r="K50" s="432"/>
    </row>
    <row r="51" spans="1:11" s="4" customFormat="1" ht="109.5" customHeight="1">
      <c r="A51" s="406"/>
      <c r="B51" s="436" t="s">
        <v>344</v>
      </c>
      <c r="C51" s="436"/>
      <c r="D51" s="171" t="s">
        <v>1</v>
      </c>
      <c r="E51" s="408" t="s">
        <v>103</v>
      </c>
      <c r="F51" s="408"/>
      <c r="G51" s="408"/>
      <c r="H51" s="408"/>
      <c r="I51" s="408"/>
      <c r="J51" s="408"/>
      <c r="K51" s="408"/>
    </row>
    <row r="52" spans="1:11" s="4" customFormat="1" ht="131.5" customHeight="1">
      <c r="A52" s="406"/>
      <c r="B52" s="436"/>
      <c r="C52" s="436"/>
      <c r="D52" s="171" t="s">
        <v>2</v>
      </c>
      <c r="E52" s="408" t="s">
        <v>1010</v>
      </c>
      <c r="F52" s="408"/>
      <c r="G52" s="408"/>
      <c r="H52" s="408"/>
      <c r="I52" s="408"/>
      <c r="J52" s="408"/>
      <c r="K52" s="408"/>
    </row>
    <row r="53" spans="1:11" s="4" customFormat="1" ht="94" customHeight="1">
      <c r="A53" s="407"/>
      <c r="B53" s="436"/>
      <c r="C53" s="436"/>
      <c r="D53" s="173" t="s">
        <v>3</v>
      </c>
      <c r="E53" s="408" t="s">
        <v>906</v>
      </c>
      <c r="F53" s="408"/>
      <c r="G53" s="408"/>
      <c r="H53" s="408"/>
      <c r="I53" s="408"/>
      <c r="J53" s="408"/>
      <c r="K53" s="408"/>
    </row>
    <row r="54" spans="1:11" s="4" customFormat="1" ht="76" customHeight="1">
      <c r="A54" s="430" t="s">
        <v>885</v>
      </c>
      <c r="B54" s="430"/>
      <c r="C54" s="430"/>
      <c r="D54" s="430"/>
      <c r="E54" s="425" t="s">
        <v>840</v>
      </c>
      <c r="F54" s="425"/>
      <c r="G54" s="425"/>
      <c r="H54" s="425"/>
      <c r="I54" s="425"/>
      <c r="J54" s="425"/>
      <c r="K54" s="425"/>
    </row>
    <row r="55" spans="1:11">
      <c r="A55" s="428" t="s">
        <v>340</v>
      </c>
      <c r="B55" s="428"/>
      <c r="C55" s="428"/>
      <c r="D55" s="428"/>
      <c r="E55" s="428"/>
      <c r="F55" s="428"/>
      <c r="G55" s="428"/>
      <c r="H55" s="428"/>
      <c r="I55" s="428"/>
      <c r="J55" s="428"/>
      <c r="K55" s="428"/>
    </row>
    <row r="56" spans="1:11" s="4" customFormat="1" ht="35.5" customHeight="1">
      <c r="A56" s="399" t="s">
        <v>343</v>
      </c>
      <c r="B56" s="405" t="s">
        <v>342</v>
      </c>
      <c r="C56" s="403" t="s">
        <v>341</v>
      </c>
      <c r="D56" s="404"/>
      <c r="E56" s="397" t="s">
        <v>92</v>
      </c>
      <c r="F56" s="397"/>
      <c r="G56" s="397"/>
      <c r="H56" s="397"/>
      <c r="I56" s="397"/>
      <c r="J56" s="397"/>
      <c r="K56" s="397"/>
    </row>
    <row r="57" spans="1:11" s="4" customFormat="1" ht="35.5" customHeight="1">
      <c r="A57" s="400"/>
      <c r="B57" s="406"/>
      <c r="C57" s="403" t="s">
        <v>14</v>
      </c>
      <c r="D57" s="404"/>
      <c r="E57" s="397" t="s">
        <v>116</v>
      </c>
      <c r="F57" s="397"/>
      <c r="G57" s="397"/>
      <c r="H57" s="397"/>
      <c r="I57" s="397"/>
      <c r="J57" s="397"/>
      <c r="K57" s="397"/>
    </row>
    <row r="58" spans="1:11" s="4" customFormat="1" ht="35.5" customHeight="1">
      <c r="A58" s="400"/>
      <c r="B58" s="407"/>
      <c r="C58" s="403" t="s">
        <v>100</v>
      </c>
      <c r="D58" s="404"/>
      <c r="E58" s="397" t="s">
        <v>115</v>
      </c>
      <c r="F58" s="397"/>
      <c r="G58" s="397"/>
      <c r="H58" s="397"/>
      <c r="I58" s="397"/>
      <c r="J58" s="397"/>
      <c r="K58" s="397"/>
    </row>
    <row r="59" spans="1:11" s="4" customFormat="1" ht="35.5" customHeight="1">
      <c r="A59" s="400"/>
      <c r="B59" s="398" t="s">
        <v>180</v>
      </c>
      <c r="C59" s="403" t="s">
        <v>117</v>
      </c>
      <c r="D59" s="404"/>
      <c r="E59" s="397" t="s">
        <v>878</v>
      </c>
      <c r="F59" s="397"/>
      <c r="G59" s="397"/>
      <c r="H59" s="397"/>
      <c r="I59" s="397"/>
      <c r="J59" s="397"/>
      <c r="K59" s="397"/>
    </row>
    <row r="60" spans="1:11" s="4" customFormat="1" ht="35.5" customHeight="1">
      <c r="A60" s="400"/>
      <c r="B60" s="398"/>
      <c r="C60" s="403" t="s">
        <v>84</v>
      </c>
      <c r="D60" s="404"/>
      <c r="E60" s="397" t="s">
        <v>879</v>
      </c>
      <c r="F60" s="397"/>
      <c r="G60" s="397"/>
      <c r="H60" s="397"/>
      <c r="I60" s="397"/>
      <c r="J60" s="397"/>
      <c r="K60" s="397"/>
    </row>
    <row r="61" spans="1:11" s="4" customFormat="1" ht="35.5" customHeight="1">
      <c r="A61" s="400"/>
      <c r="B61" s="398"/>
      <c r="C61" s="403" t="s">
        <v>85</v>
      </c>
      <c r="D61" s="404"/>
      <c r="E61" s="397" t="s">
        <v>880</v>
      </c>
      <c r="F61" s="397"/>
      <c r="G61" s="397"/>
      <c r="H61" s="397"/>
      <c r="I61" s="397"/>
      <c r="J61" s="397"/>
      <c r="K61" s="397"/>
    </row>
    <row r="62" spans="1:11" s="4" customFormat="1" ht="48" customHeight="1">
      <c r="A62" s="400"/>
      <c r="B62" s="402" t="s">
        <v>239</v>
      </c>
      <c r="C62" s="403" t="s">
        <v>238</v>
      </c>
      <c r="D62" s="404"/>
      <c r="E62" s="397" t="s">
        <v>881</v>
      </c>
      <c r="F62" s="397"/>
      <c r="G62" s="397"/>
      <c r="H62" s="397"/>
      <c r="I62" s="397"/>
      <c r="J62" s="397"/>
      <c r="K62" s="397"/>
    </row>
    <row r="63" spans="1:11" s="4" customFormat="1" ht="48" customHeight="1">
      <c r="A63" s="401"/>
      <c r="B63" s="402"/>
      <c r="C63" s="403" t="s">
        <v>886</v>
      </c>
      <c r="D63" s="404"/>
      <c r="E63" s="397" t="s">
        <v>877</v>
      </c>
      <c r="F63" s="397"/>
      <c r="G63" s="397"/>
      <c r="H63" s="397"/>
      <c r="I63" s="397"/>
      <c r="J63" s="397"/>
      <c r="K63" s="397"/>
    </row>
    <row r="64" spans="1:11" s="4" customFormat="1" ht="30" customHeight="1">
      <c r="A64" s="402" t="s">
        <v>27</v>
      </c>
      <c r="B64" s="402"/>
      <c r="C64" s="402"/>
      <c r="D64" s="402"/>
      <c r="E64" s="397" t="s">
        <v>93</v>
      </c>
      <c r="F64" s="397"/>
      <c r="G64" s="397"/>
      <c r="H64" s="397"/>
      <c r="I64" s="397"/>
      <c r="J64" s="397"/>
      <c r="K64" s="397"/>
    </row>
    <row r="65" spans="1:11">
      <c r="A65" s="417" t="s">
        <v>19</v>
      </c>
      <c r="B65" s="417"/>
      <c r="C65" s="417"/>
      <c r="D65" s="417"/>
      <c r="E65" s="417"/>
      <c r="F65" s="417"/>
      <c r="G65" s="417"/>
      <c r="H65" s="417"/>
      <c r="I65" s="417"/>
      <c r="J65" s="417"/>
      <c r="K65" s="417"/>
    </row>
    <row r="66" spans="1:11">
      <c r="A66" s="411" t="s">
        <v>909</v>
      </c>
      <c r="B66" s="411"/>
      <c r="C66" s="411"/>
      <c r="D66" s="411"/>
      <c r="E66" s="418" t="s">
        <v>910</v>
      </c>
      <c r="F66" s="418"/>
      <c r="G66" s="418"/>
      <c r="H66" s="418"/>
      <c r="I66" s="418"/>
      <c r="J66" s="418"/>
      <c r="K66" s="418"/>
    </row>
    <row r="67" spans="1:11" s="4" customFormat="1" ht="33" customHeight="1">
      <c r="A67" s="411" t="s">
        <v>16</v>
      </c>
      <c r="B67" s="411"/>
      <c r="C67" s="411"/>
      <c r="D67" s="411"/>
      <c r="E67" s="418" t="s">
        <v>94</v>
      </c>
      <c r="F67" s="418"/>
      <c r="G67" s="418"/>
      <c r="H67" s="418"/>
      <c r="I67" s="418"/>
      <c r="J67" s="418"/>
      <c r="K67" s="418"/>
    </row>
    <row r="68" spans="1:11" s="4" customFormat="1" ht="33" customHeight="1">
      <c r="A68" s="419" t="s">
        <v>934</v>
      </c>
      <c r="B68" s="421" t="s">
        <v>935</v>
      </c>
      <c r="C68" s="422"/>
      <c r="D68" s="423"/>
      <c r="E68" s="418" t="s">
        <v>937</v>
      </c>
      <c r="F68" s="418"/>
      <c r="G68" s="418"/>
      <c r="H68" s="418"/>
      <c r="I68" s="418"/>
      <c r="J68" s="418"/>
      <c r="K68" s="418"/>
    </row>
    <row r="69" spans="1:11" s="4" customFormat="1" ht="33" customHeight="1">
      <c r="A69" s="420"/>
      <c r="B69" s="421" t="s">
        <v>936</v>
      </c>
      <c r="C69" s="422"/>
      <c r="D69" s="423"/>
      <c r="E69" s="418" t="s">
        <v>938</v>
      </c>
      <c r="F69" s="418"/>
      <c r="G69" s="418"/>
      <c r="H69" s="418"/>
      <c r="I69" s="418"/>
      <c r="J69" s="418"/>
      <c r="K69" s="418"/>
    </row>
    <row r="70" spans="1:11" s="4" customFormat="1" ht="29.15" customHeight="1">
      <c r="A70" s="410" t="s">
        <v>17</v>
      </c>
      <c r="B70" s="410"/>
      <c r="C70" s="410"/>
      <c r="D70" s="410"/>
      <c r="E70" s="397" t="s">
        <v>101</v>
      </c>
      <c r="F70" s="397"/>
      <c r="G70" s="397"/>
      <c r="H70" s="397"/>
      <c r="I70" s="397"/>
      <c r="J70" s="397"/>
      <c r="K70" s="397"/>
    </row>
    <row r="71" spans="1:11" s="4" customFormat="1" ht="49.5" customHeight="1">
      <c r="A71" s="410" t="s">
        <v>96</v>
      </c>
      <c r="B71" s="410"/>
      <c r="C71" s="410"/>
      <c r="D71" s="410"/>
      <c r="E71" s="397" t="s">
        <v>97</v>
      </c>
      <c r="F71" s="397"/>
      <c r="G71" s="397"/>
      <c r="H71" s="397"/>
      <c r="I71" s="397"/>
      <c r="J71" s="397"/>
      <c r="K71" s="397"/>
    </row>
    <row r="72" spans="1:11" s="4" customFormat="1">
      <c r="A72" s="410" t="s">
        <v>18</v>
      </c>
      <c r="B72" s="410"/>
      <c r="C72" s="410"/>
      <c r="D72" s="410"/>
      <c r="E72" s="397" t="s">
        <v>95</v>
      </c>
      <c r="F72" s="397"/>
      <c r="G72" s="397"/>
      <c r="H72" s="397"/>
      <c r="I72" s="397"/>
      <c r="J72" s="397"/>
      <c r="K72" s="397"/>
    </row>
    <row r="73" spans="1:11" s="4" customFormat="1" ht="31" customHeight="1">
      <c r="A73" s="416" t="s">
        <v>74</v>
      </c>
      <c r="B73" s="416" t="s">
        <v>75</v>
      </c>
      <c r="C73" s="416"/>
      <c r="D73" s="416"/>
      <c r="E73" s="397" t="s">
        <v>104</v>
      </c>
      <c r="F73" s="397"/>
      <c r="G73" s="397"/>
      <c r="H73" s="397"/>
      <c r="I73" s="397"/>
      <c r="J73" s="397"/>
      <c r="K73" s="397"/>
    </row>
    <row r="74" spans="1:11" s="4" customFormat="1" ht="31" customHeight="1">
      <c r="A74" s="416"/>
      <c r="B74" s="416" t="s">
        <v>77</v>
      </c>
      <c r="C74" s="416"/>
      <c r="D74" s="416"/>
      <c r="E74" s="397" t="s">
        <v>102</v>
      </c>
      <c r="F74" s="397"/>
      <c r="G74" s="397"/>
      <c r="H74" s="397"/>
      <c r="I74" s="397"/>
      <c r="J74" s="397"/>
      <c r="K74" s="397"/>
    </row>
    <row r="75" spans="1:11" s="4" customFormat="1" ht="54.65" customHeight="1">
      <c r="A75" s="416"/>
      <c r="B75" s="416" t="s">
        <v>76</v>
      </c>
      <c r="C75" s="416"/>
      <c r="D75" s="416"/>
      <c r="E75" s="397" t="s">
        <v>882</v>
      </c>
      <c r="F75" s="397"/>
      <c r="G75" s="397"/>
      <c r="H75" s="397"/>
      <c r="I75" s="397"/>
      <c r="J75" s="397"/>
      <c r="K75" s="397"/>
    </row>
  </sheetData>
  <mergeCells count="134">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819" t="s">
        <v>833</v>
      </c>
      <c r="B1" s="819"/>
    </row>
    <row r="2" spans="1:2" ht="15" thickBot="1">
      <c r="A2" s="818" t="s">
        <v>521</v>
      </c>
      <c r="B2" s="818"/>
    </row>
    <row r="3" spans="1:2" ht="15" thickBot="1">
      <c r="A3" s="160" t="s">
        <v>522</v>
      </c>
      <c r="B3" s="161" t="s">
        <v>523</v>
      </c>
    </row>
    <row r="4" spans="1:2">
      <c r="A4" s="162" t="s">
        <v>524</v>
      </c>
      <c r="B4" s="163" t="s">
        <v>779</v>
      </c>
    </row>
    <row r="5" spans="1:2" ht="15" thickBot="1">
      <c r="A5" s="163" t="s">
        <v>525</v>
      </c>
      <c r="B5" s="163" t="s">
        <v>780</v>
      </c>
    </row>
    <row r="6" spans="1:2" ht="15" thickBot="1">
      <c r="A6" s="818" t="s">
        <v>526</v>
      </c>
      <c r="B6" s="818"/>
    </row>
    <row r="7" spans="1:2" ht="15" thickBot="1">
      <c r="A7" s="160" t="s">
        <v>527</v>
      </c>
      <c r="B7" s="161" t="s">
        <v>528</v>
      </c>
    </row>
    <row r="8" spans="1:2">
      <c r="A8" s="162" t="s">
        <v>529</v>
      </c>
      <c r="B8" s="162" t="s">
        <v>781</v>
      </c>
    </row>
    <row r="9" spans="1:2">
      <c r="A9" s="163" t="s">
        <v>530</v>
      </c>
      <c r="B9" s="163" t="s">
        <v>531</v>
      </c>
    </row>
    <row r="10" spans="1:2">
      <c r="A10" s="163" t="s">
        <v>532</v>
      </c>
      <c r="B10" s="163" t="s">
        <v>782</v>
      </c>
    </row>
    <row r="11" spans="1:2">
      <c r="A11" s="163" t="s">
        <v>533</v>
      </c>
      <c r="B11" s="163" t="s">
        <v>534</v>
      </c>
    </row>
    <row r="12" spans="1:2" ht="15" thickBot="1">
      <c r="A12" s="163" t="s">
        <v>535</v>
      </c>
      <c r="B12" s="163" t="s">
        <v>783</v>
      </c>
    </row>
    <row r="13" spans="1:2" ht="15" thickBot="1">
      <c r="A13" s="161" t="s">
        <v>536</v>
      </c>
      <c r="B13" s="161" t="s">
        <v>537</v>
      </c>
    </row>
    <row r="14" spans="1:2">
      <c r="A14" s="163" t="s">
        <v>538</v>
      </c>
      <c r="B14" s="162" t="s">
        <v>539</v>
      </c>
    </row>
    <row r="15" spans="1:2" ht="15" thickBot="1">
      <c r="A15" s="164" t="s">
        <v>540</v>
      </c>
      <c r="B15" s="164" t="s">
        <v>541</v>
      </c>
    </row>
    <row r="16" spans="1:2" ht="15" thickBot="1">
      <c r="A16" s="818" t="s">
        <v>542</v>
      </c>
      <c r="B16" s="818"/>
    </row>
    <row r="17" spans="1:2" ht="15" thickBot="1">
      <c r="A17" s="160" t="s">
        <v>543</v>
      </c>
      <c r="B17" s="161" t="s">
        <v>544</v>
      </c>
    </row>
    <row r="18" spans="1:2">
      <c r="A18" s="162" t="s">
        <v>545</v>
      </c>
      <c r="B18" s="162" t="s">
        <v>546</v>
      </c>
    </row>
    <row r="19" spans="1:2" ht="15" thickBot="1">
      <c r="A19" s="163" t="s">
        <v>547</v>
      </c>
      <c r="B19" s="163" t="s">
        <v>548</v>
      </c>
    </row>
    <row r="20" spans="1:2" ht="15" thickBot="1">
      <c r="A20" s="161" t="s">
        <v>549</v>
      </c>
      <c r="B20" s="161" t="s">
        <v>550</v>
      </c>
    </row>
    <row r="21" spans="1:2">
      <c r="A21" s="162" t="s">
        <v>551</v>
      </c>
      <c r="B21" s="162" t="s">
        <v>552</v>
      </c>
    </row>
    <row r="22" spans="1:2">
      <c r="A22" s="163" t="s">
        <v>553</v>
      </c>
      <c r="B22" s="163" t="s">
        <v>784</v>
      </c>
    </row>
    <row r="23" spans="1:2" ht="15" thickBot="1">
      <c r="A23" s="163" t="s">
        <v>554</v>
      </c>
      <c r="B23" s="163" t="s">
        <v>555</v>
      </c>
    </row>
    <row r="24" spans="1:2" ht="15" thickBot="1">
      <c r="A24" s="161" t="s">
        <v>556</v>
      </c>
      <c r="B24" s="161" t="s">
        <v>557</v>
      </c>
    </row>
    <row r="25" spans="1:2" ht="15" thickBot="1">
      <c r="A25" s="162" t="s">
        <v>558</v>
      </c>
      <c r="B25" s="162" t="s">
        <v>559</v>
      </c>
    </row>
    <row r="26" spans="1:2" ht="15" thickBot="1">
      <c r="A26" s="818" t="s">
        <v>560</v>
      </c>
      <c r="B26" s="818"/>
    </row>
    <row r="27" spans="1:2" ht="15" thickBot="1">
      <c r="A27" s="160" t="s">
        <v>561</v>
      </c>
      <c r="B27" s="161" t="s">
        <v>562</v>
      </c>
    </row>
    <row r="28" spans="1:2">
      <c r="A28" s="162" t="s">
        <v>563</v>
      </c>
      <c r="B28" s="162" t="s">
        <v>564</v>
      </c>
    </row>
    <row r="29" spans="1:2">
      <c r="A29" s="163" t="s">
        <v>565</v>
      </c>
      <c r="B29" s="163" t="s">
        <v>566</v>
      </c>
    </row>
    <row r="30" spans="1:2">
      <c r="A30" s="163" t="s">
        <v>567</v>
      </c>
      <c r="B30" s="163" t="s">
        <v>786</v>
      </c>
    </row>
    <row r="31" spans="1:2" ht="15" thickBot="1">
      <c r="A31" s="163" t="s">
        <v>568</v>
      </c>
      <c r="B31" s="163" t="s">
        <v>569</v>
      </c>
    </row>
    <row r="32" spans="1:2" ht="15" thickBot="1">
      <c r="A32" s="161" t="s">
        <v>570</v>
      </c>
      <c r="B32" s="161" t="s">
        <v>785</v>
      </c>
    </row>
    <row r="33" spans="1:2">
      <c r="A33" s="162" t="s">
        <v>571</v>
      </c>
      <c r="B33" s="162" t="s">
        <v>785</v>
      </c>
    </row>
    <row r="34" spans="1:2">
      <c r="A34" s="163" t="s">
        <v>572</v>
      </c>
      <c r="B34" s="163" t="s">
        <v>787</v>
      </c>
    </row>
    <row r="35" spans="1:2" ht="15" thickBot="1">
      <c r="A35" s="164" t="s">
        <v>573</v>
      </c>
      <c r="B35" s="164" t="s">
        <v>574</v>
      </c>
    </row>
    <row r="36" spans="1:2" ht="15" thickBot="1">
      <c r="A36" s="160" t="s">
        <v>575</v>
      </c>
      <c r="B36" s="161" t="s">
        <v>576</v>
      </c>
    </row>
    <row r="37" spans="1:2">
      <c r="A37" s="162" t="s">
        <v>577</v>
      </c>
      <c r="B37" s="162" t="s">
        <v>788</v>
      </c>
    </row>
    <row r="38" spans="1:2">
      <c r="A38" s="163" t="s">
        <v>578</v>
      </c>
      <c r="B38" s="163" t="s">
        <v>789</v>
      </c>
    </row>
    <row r="39" spans="1:2" ht="15" thickBot="1">
      <c r="A39" s="163" t="s">
        <v>579</v>
      </c>
      <c r="B39" s="163" t="s">
        <v>790</v>
      </c>
    </row>
    <row r="40" spans="1:2" ht="15" thickBot="1">
      <c r="A40" s="818" t="s">
        <v>580</v>
      </c>
      <c r="B40" s="818"/>
    </row>
    <row r="41" spans="1:2" ht="15" thickBot="1">
      <c r="A41" s="160" t="s">
        <v>581</v>
      </c>
      <c r="B41" s="161" t="s">
        <v>582</v>
      </c>
    </row>
    <row r="42" spans="1:2">
      <c r="A42" s="163" t="s">
        <v>583</v>
      </c>
      <c r="B42" s="162" t="s">
        <v>584</v>
      </c>
    </row>
    <row r="43" spans="1:2" ht="15" thickBot="1">
      <c r="A43" s="164" t="s">
        <v>585</v>
      </c>
      <c r="B43" s="164" t="s">
        <v>586</v>
      </c>
    </row>
    <row r="44" spans="1:2" ht="15" thickBot="1">
      <c r="A44" s="160" t="s">
        <v>587</v>
      </c>
      <c r="B44" s="161" t="s">
        <v>588</v>
      </c>
    </row>
    <row r="45" spans="1:2">
      <c r="A45" s="163" t="s">
        <v>589</v>
      </c>
      <c r="B45" s="162" t="s">
        <v>590</v>
      </c>
    </row>
    <row r="46" spans="1:2">
      <c r="A46" s="163" t="s">
        <v>591</v>
      </c>
      <c r="B46" s="163" t="s">
        <v>592</v>
      </c>
    </row>
    <row r="47" spans="1:2">
      <c r="A47" s="163" t="s">
        <v>593</v>
      </c>
      <c r="B47" s="163" t="s">
        <v>791</v>
      </c>
    </row>
    <row r="48" spans="1:2">
      <c r="A48" s="163" t="s">
        <v>594</v>
      </c>
      <c r="B48" s="163" t="s">
        <v>792</v>
      </c>
    </row>
    <row r="49" spans="1:2">
      <c r="A49" s="163" t="s">
        <v>595</v>
      </c>
      <c r="B49" s="163" t="s">
        <v>793</v>
      </c>
    </row>
    <row r="50" spans="1:2" ht="15" thickBot="1">
      <c r="A50" s="163" t="s">
        <v>596</v>
      </c>
      <c r="B50" s="163" t="s">
        <v>597</v>
      </c>
    </row>
    <row r="51" spans="1:2" ht="15" thickBot="1">
      <c r="A51" s="161" t="s">
        <v>598</v>
      </c>
      <c r="B51" s="161" t="s">
        <v>599</v>
      </c>
    </row>
    <row r="52" spans="1:2" ht="15" thickBot="1">
      <c r="A52" s="162" t="s">
        <v>600</v>
      </c>
      <c r="B52" s="162" t="s">
        <v>601</v>
      </c>
    </row>
    <row r="53" spans="1:2" ht="15" thickBot="1">
      <c r="A53" s="161" t="s">
        <v>602</v>
      </c>
      <c r="B53" s="161" t="s">
        <v>603</v>
      </c>
    </row>
    <row r="54" spans="1:2">
      <c r="A54" s="162" t="s">
        <v>604</v>
      </c>
      <c r="B54" s="162" t="s">
        <v>605</v>
      </c>
    </row>
    <row r="55" spans="1:2">
      <c r="A55" s="163" t="s">
        <v>606</v>
      </c>
      <c r="B55" s="163" t="s">
        <v>607</v>
      </c>
    </row>
    <row r="56" spans="1:2">
      <c r="A56" s="163" t="s">
        <v>608</v>
      </c>
      <c r="B56" s="163" t="s">
        <v>794</v>
      </c>
    </row>
    <row r="57" spans="1:2">
      <c r="A57" s="163" t="s">
        <v>609</v>
      </c>
      <c r="B57" s="163" t="s">
        <v>610</v>
      </c>
    </row>
    <row r="58" spans="1:2" ht="15" thickBot="1">
      <c r="A58" s="163" t="s">
        <v>611</v>
      </c>
      <c r="B58" s="163" t="s">
        <v>795</v>
      </c>
    </row>
    <row r="59" spans="1:2" ht="15" thickBot="1">
      <c r="A59" s="818" t="s">
        <v>796</v>
      </c>
      <c r="B59" s="818"/>
    </row>
    <row r="60" spans="1:2" ht="15" thickBot="1">
      <c r="A60" s="160" t="s">
        <v>612</v>
      </c>
      <c r="B60" s="160" t="s">
        <v>613</v>
      </c>
    </row>
    <row r="61" spans="1:2">
      <c r="A61" s="163" t="s">
        <v>614</v>
      </c>
      <c r="B61" s="163" t="s">
        <v>615</v>
      </c>
    </row>
    <row r="62" spans="1:2" ht="15" thickBot="1">
      <c r="A62" s="163" t="s">
        <v>616</v>
      </c>
      <c r="B62" s="163" t="s">
        <v>617</v>
      </c>
    </row>
    <row r="63" spans="1:2" ht="15" thickBot="1">
      <c r="A63" s="818" t="s">
        <v>618</v>
      </c>
      <c r="B63" s="818"/>
    </row>
    <row r="64" spans="1:2">
      <c r="A64" s="160" t="s">
        <v>619</v>
      </c>
      <c r="B64" s="160" t="s">
        <v>620</v>
      </c>
    </row>
    <row r="65" spans="1:2">
      <c r="A65" s="162" t="s">
        <v>621</v>
      </c>
      <c r="B65" s="162" t="s">
        <v>622</v>
      </c>
    </row>
    <row r="66" spans="1:2">
      <c r="A66" s="163" t="s">
        <v>623</v>
      </c>
      <c r="B66" s="163" t="s">
        <v>624</v>
      </c>
    </row>
    <row r="67" spans="1:2">
      <c r="A67" s="163" t="s">
        <v>625</v>
      </c>
      <c r="B67" s="163" t="s">
        <v>797</v>
      </c>
    </row>
    <row r="68" spans="1:2">
      <c r="A68" s="163" t="s">
        <v>626</v>
      </c>
      <c r="B68" s="163" t="s">
        <v>627</v>
      </c>
    </row>
    <row r="69" spans="1:2">
      <c r="A69" s="163" t="s">
        <v>628</v>
      </c>
      <c r="B69" s="163" t="s">
        <v>629</v>
      </c>
    </row>
    <row r="70" spans="1:2" ht="15" thickBot="1">
      <c r="A70" s="163" t="s">
        <v>630</v>
      </c>
      <c r="B70" s="163" t="s">
        <v>631</v>
      </c>
    </row>
    <row r="71" spans="1:2" ht="15" thickBot="1">
      <c r="A71" s="161" t="s">
        <v>632</v>
      </c>
      <c r="B71" s="161" t="s">
        <v>633</v>
      </c>
    </row>
    <row r="72" spans="1:2">
      <c r="A72" s="162" t="s">
        <v>634</v>
      </c>
      <c r="B72" s="162" t="s">
        <v>798</v>
      </c>
    </row>
    <row r="73" spans="1:2">
      <c r="A73" s="163" t="s">
        <v>635</v>
      </c>
      <c r="B73" s="163" t="s">
        <v>636</v>
      </c>
    </row>
    <row r="74" spans="1:2">
      <c r="A74" s="163" t="s">
        <v>637</v>
      </c>
      <c r="B74" s="163" t="s">
        <v>638</v>
      </c>
    </row>
    <row r="75" spans="1:2">
      <c r="A75" s="163" t="s">
        <v>639</v>
      </c>
      <c r="B75" s="163" t="s">
        <v>799</v>
      </c>
    </row>
    <row r="76" spans="1:2">
      <c r="A76" s="163" t="s">
        <v>640</v>
      </c>
      <c r="B76" s="163" t="s">
        <v>641</v>
      </c>
    </row>
    <row r="77" spans="1:2">
      <c r="A77" s="163" t="s">
        <v>642</v>
      </c>
      <c r="B77" s="163" t="s">
        <v>643</v>
      </c>
    </row>
    <row r="78" spans="1:2">
      <c r="A78" s="163" t="s">
        <v>644</v>
      </c>
      <c r="B78" s="163" t="s">
        <v>645</v>
      </c>
    </row>
    <row r="79" spans="1:2">
      <c r="A79" s="163" t="s">
        <v>646</v>
      </c>
      <c r="B79" s="163" t="s">
        <v>800</v>
      </c>
    </row>
    <row r="80" spans="1:2" ht="15" thickBot="1">
      <c r="A80" s="163" t="s">
        <v>647</v>
      </c>
      <c r="B80" s="163" t="s">
        <v>648</v>
      </c>
    </row>
    <row r="81" spans="1:2" ht="15" thickBot="1">
      <c r="A81" s="818" t="s">
        <v>801</v>
      </c>
      <c r="B81" s="818"/>
    </row>
    <row r="82" spans="1:2" ht="15" thickBot="1">
      <c r="A82" s="160" t="s">
        <v>649</v>
      </c>
      <c r="B82" s="160" t="s">
        <v>650</v>
      </c>
    </row>
    <row r="83" spans="1:2">
      <c r="A83" s="162" t="s">
        <v>651</v>
      </c>
      <c r="B83" s="163" t="s">
        <v>802</v>
      </c>
    </row>
    <row r="84" spans="1:2">
      <c r="A84" s="163" t="s">
        <v>652</v>
      </c>
      <c r="B84" s="163" t="s">
        <v>653</v>
      </c>
    </row>
    <row r="85" spans="1:2">
      <c r="A85" s="163" t="s">
        <v>654</v>
      </c>
      <c r="B85" s="163" t="s">
        <v>655</v>
      </c>
    </row>
    <row r="86" spans="1:2" ht="15" thickBot="1">
      <c r="A86" s="163" t="s">
        <v>656</v>
      </c>
      <c r="B86" s="163" t="s">
        <v>803</v>
      </c>
    </row>
    <row r="87" spans="1:2" ht="15" thickBot="1">
      <c r="A87" s="161" t="s">
        <v>657</v>
      </c>
      <c r="B87" s="161" t="s">
        <v>658</v>
      </c>
    </row>
    <row r="88" spans="1:2" ht="15" thickBot="1">
      <c r="A88" s="162" t="s">
        <v>659</v>
      </c>
      <c r="B88" s="162" t="s">
        <v>660</v>
      </c>
    </row>
    <row r="89" spans="1:2" ht="15" thickBot="1">
      <c r="A89" s="161" t="s">
        <v>661</v>
      </c>
      <c r="B89" s="161" t="s">
        <v>662</v>
      </c>
    </row>
    <row r="90" spans="1:2" ht="15" thickBot="1">
      <c r="A90" s="162" t="s">
        <v>663</v>
      </c>
      <c r="B90" s="162" t="s">
        <v>664</v>
      </c>
    </row>
    <row r="91" spans="1:2" ht="15" thickBot="1">
      <c r="A91" s="161" t="s">
        <v>665</v>
      </c>
      <c r="B91" s="161" t="s">
        <v>666</v>
      </c>
    </row>
    <row r="92" spans="1:2">
      <c r="A92" s="162" t="s">
        <v>667</v>
      </c>
      <c r="B92" s="162" t="s">
        <v>668</v>
      </c>
    </row>
    <row r="93" spans="1:2">
      <c r="A93" s="163" t="s">
        <v>669</v>
      </c>
      <c r="B93" s="163" t="s">
        <v>670</v>
      </c>
    </row>
    <row r="94" spans="1:2">
      <c r="A94" s="163" t="s">
        <v>671</v>
      </c>
      <c r="B94" s="163" t="s">
        <v>804</v>
      </c>
    </row>
    <row r="95" spans="1:2" ht="15" thickBot="1">
      <c r="A95" s="163" t="s">
        <v>672</v>
      </c>
      <c r="B95" s="163" t="s">
        <v>673</v>
      </c>
    </row>
    <row r="96" spans="1:2" ht="15" thickBot="1">
      <c r="A96" s="161" t="s">
        <v>674</v>
      </c>
      <c r="B96" s="161" t="s">
        <v>675</v>
      </c>
    </row>
    <row r="97" spans="1:2" ht="15" thickBot="1">
      <c r="A97" s="162" t="s">
        <v>676</v>
      </c>
      <c r="B97" s="163" t="s">
        <v>805</v>
      </c>
    </row>
    <row r="98" spans="1:2" ht="15" thickBot="1">
      <c r="A98" s="161" t="s">
        <v>677</v>
      </c>
      <c r="B98" s="161" t="s">
        <v>678</v>
      </c>
    </row>
    <row r="99" spans="1:2">
      <c r="A99" s="162" t="s">
        <v>679</v>
      </c>
      <c r="B99" s="162" t="s">
        <v>680</v>
      </c>
    </row>
    <row r="100" spans="1:2" ht="15" thickBot="1">
      <c r="A100" s="163" t="s">
        <v>681</v>
      </c>
      <c r="B100" s="163" t="s">
        <v>806</v>
      </c>
    </row>
    <row r="101" spans="1:2" ht="15" thickBot="1">
      <c r="A101" s="161" t="s">
        <v>682</v>
      </c>
      <c r="B101" s="161" t="s">
        <v>683</v>
      </c>
    </row>
    <row r="102" spans="1:2" ht="15" thickBot="1">
      <c r="A102" s="162" t="s">
        <v>684</v>
      </c>
      <c r="B102" s="162" t="s">
        <v>685</v>
      </c>
    </row>
    <row r="103" spans="1:2" ht="15" thickBot="1">
      <c r="A103" s="818" t="s">
        <v>686</v>
      </c>
      <c r="B103" s="818"/>
    </row>
    <row r="104" spans="1:2" ht="15" thickBot="1">
      <c r="A104" s="160" t="s">
        <v>687</v>
      </c>
      <c r="B104" s="160" t="s">
        <v>688</v>
      </c>
    </row>
    <row r="105" spans="1:2">
      <c r="A105" s="162" t="s">
        <v>689</v>
      </c>
      <c r="B105" s="162" t="s">
        <v>690</v>
      </c>
    </row>
    <row r="106" spans="1:2">
      <c r="A106" s="163" t="s">
        <v>691</v>
      </c>
      <c r="B106" s="163" t="s">
        <v>692</v>
      </c>
    </row>
    <row r="107" spans="1:2" ht="15" thickBot="1">
      <c r="A107" s="163" t="s">
        <v>693</v>
      </c>
      <c r="B107" s="163" t="s">
        <v>694</v>
      </c>
    </row>
    <row r="108" spans="1:2" ht="15" thickBot="1">
      <c r="A108" s="161" t="s">
        <v>695</v>
      </c>
      <c r="B108" s="161" t="s">
        <v>696</v>
      </c>
    </row>
    <row r="109" spans="1:2">
      <c r="A109" s="162" t="s">
        <v>697</v>
      </c>
      <c r="B109" s="163" t="s">
        <v>807</v>
      </c>
    </row>
    <row r="110" spans="1:2">
      <c r="A110" s="163" t="s">
        <v>698</v>
      </c>
      <c r="B110" s="163" t="s">
        <v>808</v>
      </c>
    </row>
    <row r="111" spans="1:2">
      <c r="A111" s="163" t="s">
        <v>699</v>
      </c>
      <c r="B111" s="163" t="s">
        <v>700</v>
      </c>
    </row>
    <row r="112" spans="1:2" ht="15" thickBot="1">
      <c r="A112" s="164" t="s">
        <v>701</v>
      </c>
      <c r="B112" s="164" t="s">
        <v>809</v>
      </c>
    </row>
    <row r="113" spans="1:2" ht="15" thickBot="1">
      <c r="A113" s="818" t="s">
        <v>702</v>
      </c>
      <c r="B113" s="818"/>
    </row>
    <row r="114" spans="1:2" ht="15" thickBot="1">
      <c r="A114" s="160" t="s">
        <v>703</v>
      </c>
      <c r="B114" s="160" t="s">
        <v>704</v>
      </c>
    </row>
    <row r="115" spans="1:2">
      <c r="A115" s="162" t="s">
        <v>705</v>
      </c>
      <c r="B115" s="163" t="s">
        <v>810</v>
      </c>
    </row>
    <row r="116" spans="1:2">
      <c r="A116" s="163" t="s">
        <v>706</v>
      </c>
      <c r="B116" s="163" t="s">
        <v>811</v>
      </c>
    </row>
    <row r="117" spans="1:2">
      <c r="A117" s="163" t="s">
        <v>707</v>
      </c>
      <c r="B117" s="163" t="s">
        <v>812</v>
      </c>
    </row>
    <row r="118" spans="1:2" ht="15" thickBot="1">
      <c r="A118" s="160" t="s">
        <v>708</v>
      </c>
      <c r="B118" s="160" t="s">
        <v>709</v>
      </c>
    </row>
    <row r="119" spans="1:2">
      <c r="A119" s="163" t="s">
        <v>710</v>
      </c>
      <c r="B119" s="163" t="s">
        <v>711</v>
      </c>
    </row>
    <row r="120" spans="1:2">
      <c r="A120" s="163" t="s">
        <v>712</v>
      </c>
      <c r="B120" s="163" t="s">
        <v>813</v>
      </c>
    </row>
    <row r="121" spans="1:2">
      <c r="A121" s="163" t="s">
        <v>713</v>
      </c>
      <c r="B121" s="163" t="s">
        <v>814</v>
      </c>
    </row>
    <row r="122" spans="1:2">
      <c r="A122" s="163" t="s">
        <v>714</v>
      </c>
      <c r="B122" s="163" t="s">
        <v>815</v>
      </c>
    </row>
    <row r="123" spans="1:2">
      <c r="A123" s="163" t="s">
        <v>715</v>
      </c>
      <c r="B123" s="163" t="s">
        <v>816</v>
      </c>
    </row>
    <row r="124" spans="1:2">
      <c r="A124" s="163" t="s">
        <v>716</v>
      </c>
      <c r="B124" s="163" t="s">
        <v>717</v>
      </c>
    </row>
    <row r="125" spans="1:2">
      <c r="A125" s="163" t="s">
        <v>718</v>
      </c>
      <c r="B125" s="163" t="s">
        <v>817</v>
      </c>
    </row>
    <row r="126" spans="1:2">
      <c r="A126" s="163" t="s">
        <v>719</v>
      </c>
      <c r="B126" s="163" t="s">
        <v>818</v>
      </c>
    </row>
    <row r="127" spans="1:2">
      <c r="A127" s="163" t="s">
        <v>720</v>
      </c>
      <c r="B127" s="163" t="s">
        <v>721</v>
      </c>
    </row>
    <row r="128" spans="1:2" ht="15" thickBot="1">
      <c r="A128" s="161" t="s">
        <v>722</v>
      </c>
      <c r="B128" s="161" t="s">
        <v>723</v>
      </c>
    </row>
    <row r="129" spans="1:2" ht="15" thickBot="1">
      <c r="A129" s="164" t="s">
        <v>724</v>
      </c>
      <c r="B129" s="164" t="s">
        <v>725</v>
      </c>
    </row>
    <row r="130" spans="1:2" ht="15" thickBot="1">
      <c r="A130" s="818" t="s">
        <v>819</v>
      </c>
      <c r="B130" s="818"/>
    </row>
    <row r="131" spans="1:2" ht="15" thickBot="1">
      <c r="A131" s="160" t="s">
        <v>726</v>
      </c>
      <c r="B131" s="160" t="s">
        <v>727</v>
      </c>
    </row>
    <row r="132" spans="1:2">
      <c r="A132" s="162" t="s">
        <v>728</v>
      </c>
      <c r="B132" s="163" t="s">
        <v>820</v>
      </c>
    </row>
    <row r="133" spans="1:2">
      <c r="A133" s="163" t="s">
        <v>729</v>
      </c>
      <c r="B133" s="163" t="s">
        <v>730</v>
      </c>
    </row>
    <row r="134" spans="1:2" ht="15" thickBot="1">
      <c r="A134" s="165" t="s">
        <v>731</v>
      </c>
      <c r="B134" s="164" t="s">
        <v>832</v>
      </c>
    </row>
    <row r="135" spans="1:2" ht="15" thickBot="1">
      <c r="A135" s="161" t="s">
        <v>732</v>
      </c>
      <c r="B135" s="160" t="s">
        <v>733</v>
      </c>
    </row>
    <row r="136" spans="1:2">
      <c r="A136" s="162" t="s">
        <v>734</v>
      </c>
      <c r="B136" s="163" t="s">
        <v>821</v>
      </c>
    </row>
    <row r="137" spans="1:2" ht="15" thickBot="1">
      <c r="A137" s="163" t="s">
        <v>735</v>
      </c>
      <c r="B137" s="163" t="s">
        <v>736</v>
      </c>
    </row>
    <row r="138" spans="1:2" ht="15" thickBot="1">
      <c r="A138" s="818" t="s">
        <v>737</v>
      </c>
      <c r="B138" s="818"/>
    </row>
    <row r="139" spans="1:2" ht="15" thickBot="1">
      <c r="A139" s="160" t="s">
        <v>738</v>
      </c>
      <c r="B139" s="160" t="s">
        <v>739</v>
      </c>
    </row>
    <row r="140" spans="1:2">
      <c r="A140" s="162" t="s">
        <v>740</v>
      </c>
      <c r="B140" s="162" t="s">
        <v>741</v>
      </c>
    </row>
    <row r="141" spans="1:2">
      <c r="A141" s="163" t="s">
        <v>742</v>
      </c>
      <c r="B141" s="163" t="s">
        <v>822</v>
      </c>
    </row>
    <row r="142" spans="1:2">
      <c r="A142" s="163" t="s">
        <v>743</v>
      </c>
      <c r="B142" s="163" t="s">
        <v>744</v>
      </c>
    </row>
    <row r="143" spans="1:2">
      <c r="A143" s="163" t="s">
        <v>745</v>
      </c>
      <c r="B143" s="163" t="s">
        <v>823</v>
      </c>
    </row>
    <row r="144" spans="1:2">
      <c r="A144" s="163" t="s">
        <v>746</v>
      </c>
      <c r="B144" s="163" t="s">
        <v>747</v>
      </c>
    </row>
    <row r="145" spans="1:2">
      <c r="A145" s="163" t="s">
        <v>748</v>
      </c>
      <c r="B145" s="163" t="s">
        <v>824</v>
      </c>
    </row>
    <row r="146" spans="1:2" ht="15" thickBot="1">
      <c r="A146" s="163" t="s">
        <v>749</v>
      </c>
      <c r="B146" s="163" t="s">
        <v>750</v>
      </c>
    </row>
    <row r="147" spans="1:2" ht="15" thickBot="1">
      <c r="A147" s="166"/>
      <c r="B147" s="166"/>
    </row>
    <row r="148" spans="1:2" ht="15" thickBot="1">
      <c r="A148" s="818" t="s">
        <v>751</v>
      </c>
      <c r="B148" s="818"/>
    </row>
    <row r="149" spans="1:2">
      <c r="A149" s="820" t="s">
        <v>752</v>
      </c>
      <c r="B149" s="167" t="s">
        <v>825</v>
      </c>
    </row>
    <row r="150" spans="1:2" ht="15" thickBot="1">
      <c r="A150" s="821"/>
      <c r="B150" s="160"/>
    </row>
    <row r="151" spans="1:2">
      <c r="A151" s="162" t="s">
        <v>753</v>
      </c>
      <c r="B151" s="163" t="s">
        <v>826</v>
      </c>
    </row>
    <row r="152" spans="1:2">
      <c r="A152" s="163" t="s">
        <v>754</v>
      </c>
      <c r="B152" s="163" t="s">
        <v>755</v>
      </c>
    </row>
    <row r="153" spans="1:2" ht="15" thickBot="1">
      <c r="A153" s="163" t="s">
        <v>756</v>
      </c>
      <c r="B153" s="163" t="s">
        <v>827</v>
      </c>
    </row>
    <row r="154" spans="1:2" ht="15" thickBot="1">
      <c r="A154" s="161" t="s">
        <v>757</v>
      </c>
      <c r="B154" s="161" t="s">
        <v>758</v>
      </c>
    </row>
    <row r="155" spans="1:2" ht="15" thickBot="1">
      <c r="A155" s="162" t="s">
        <v>759</v>
      </c>
      <c r="B155" s="163" t="s">
        <v>828</v>
      </c>
    </row>
    <row r="156" spans="1:2" ht="15" thickBot="1">
      <c r="A156" s="818" t="s">
        <v>760</v>
      </c>
      <c r="B156" s="818"/>
    </row>
    <row r="157" spans="1:2" ht="15" thickBot="1">
      <c r="A157" s="160" t="s">
        <v>761</v>
      </c>
      <c r="B157" s="160" t="s">
        <v>762</v>
      </c>
    </row>
    <row r="158" spans="1:2">
      <c r="A158" s="162" t="s">
        <v>763</v>
      </c>
      <c r="B158" s="163" t="s">
        <v>829</v>
      </c>
    </row>
    <row r="159" spans="1:2">
      <c r="A159" s="163" t="s">
        <v>764</v>
      </c>
      <c r="B159" s="163" t="s">
        <v>765</v>
      </c>
    </row>
    <row r="160" spans="1:2">
      <c r="A160" s="163" t="s">
        <v>766</v>
      </c>
      <c r="B160" s="163" t="s">
        <v>767</v>
      </c>
    </row>
    <row r="161" spans="1:2">
      <c r="A161" s="163" t="s">
        <v>768</v>
      </c>
      <c r="B161" s="163" t="s">
        <v>769</v>
      </c>
    </row>
    <row r="162" spans="1:2" ht="15" thickBot="1">
      <c r="A162" s="163" t="s">
        <v>770</v>
      </c>
      <c r="B162" s="163" t="s">
        <v>830</v>
      </c>
    </row>
    <row r="163" spans="1:2" ht="15" thickBot="1">
      <c r="A163" s="161" t="s">
        <v>771</v>
      </c>
      <c r="B163" s="161" t="s">
        <v>772</v>
      </c>
    </row>
    <row r="164" spans="1:2">
      <c r="A164" s="162" t="s">
        <v>773</v>
      </c>
      <c r="B164" s="162" t="s">
        <v>774</v>
      </c>
    </row>
    <row r="165" spans="1:2">
      <c r="A165" s="165" t="s">
        <v>775</v>
      </c>
      <c r="B165" s="165" t="s">
        <v>776</v>
      </c>
    </row>
    <row r="166" spans="1:2" ht="15" thickBot="1">
      <c r="A166" s="168" t="s">
        <v>777</v>
      </c>
      <c r="B166" s="168" t="s">
        <v>831</v>
      </c>
    </row>
    <row r="167" spans="1:2" ht="15" thickTop="1">
      <c r="A167" s="169" t="s">
        <v>778</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823" t="s">
        <v>276</v>
      </c>
      <c r="C1" s="823"/>
      <c r="D1" s="823"/>
    </row>
    <row r="2" spans="2:4" ht="19.5" customHeight="1">
      <c r="B2" s="823"/>
      <c r="C2" s="823"/>
      <c r="D2" s="823"/>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822" t="s">
        <v>291</v>
      </c>
      <c r="C10" s="822"/>
      <c r="D10" s="822"/>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823" t="s">
        <v>275</v>
      </c>
      <c r="C1" s="823"/>
      <c r="D1" s="823"/>
    </row>
    <row r="2" spans="2:4">
      <c r="B2" s="823"/>
      <c r="C2" s="823"/>
      <c r="D2" s="823"/>
    </row>
    <row r="3" spans="2:4">
      <c r="B3" s="10" t="s">
        <v>30</v>
      </c>
      <c r="C3" s="10" t="s">
        <v>273</v>
      </c>
      <c r="D3" s="10" t="s">
        <v>274</v>
      </c>
    </row>
    <row r="4" spans="2:4" ht="29">
      <c r="B4" s="13" t="s">
        <v>258</v>
      </c>
      <c r="C4" s="31" t="s">
        <v>263</v>
      </c>
      <c r="D4" s="65" t="s">
        <v>264</v>
      </c>
    </row>
    <row r="5" spans="2:4" ht="43.5">
      <c r="B5" s="11" t="s">
        <v>259</v>
      </c>
      <c r="C5" s="31" t="s">
        <v>265</v>
      </c>
      <c r="D5" s="65" t="s">
        <v>266</v>
      </c>
    </row>
    <row r="6" spans="2:4" ht="29">
      <c r="B6" s="14" t="s">
        <v>260</v>
      </c>
      <c r="C6" s="31" t="s">
        <v>267</v>
      </c>
      <c r="D6" s="65" t="s">
        <v>268</v>
      </c>
    </row>
    <row r="7" spans="2:4" ht="43.5">
      <c r="B7" s="15" t="s">
        <v>261</v>
      </c>
      <c r="C7" s="31" t="s">
        <v>269</v>
      </c>
      <c r="D7" s="65" t="s">
        <v>270</v>
      </c>
    </row>
    <row r="8" spans="2:4" ht="29">
      <c r="B8" s="16" t="s">
        <v>262</v>
      </c>
      <c r="C8" s="31" t="s">
        <v>271</v>
      </c>
      <c r="D8" s="65" t="s">
        <v>272</v>
      </c>
    </row>
    <row r="10" spans="2:4" ht="53.5" customHeight="1">
      <c r="B10" s="824" t="s">
        <v>292</v>
      </c>
      <c r="C10" s="824"/>
      <c r="D10" s="824"/>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833" t="s">
        <v>181</v>
      </c>
      <c r="B1" s="834"/>
      <c r="C1" s="834"/>
      <c r="D1" s="834"/>
    </row>
    <row r="2" spans="1:4" ht="21">
      <c r="A2" s="47" t="s">
        <v>182</v>
      </c>
      <c r="B2" s="48" t="s">
        <v>207</v>
      </c>
      <c r="C2" s="47" t="s">
        <v>208</v>
      </c>
      <c r="D2" s="47" t="s">
        <v>209</v>
      </c>
    </row>
    <row r="3" spans="1:4" ht="31" customHeight="1">
      <c r="A3" s="835" t="s">
        <v>183</v>
      </c>
      <c r="B3" s="836">
        <v>5</v>
      </c>
      <c r="C3" s="49" t="s">
        <v>211</v>
      </c>
      <c r="D3" s="50" t="s">
        <v>184</v>
      </c>
    </row>
    <row r="4" spans="1:4" ht="31" customHeight="1">
      <c r="A4" s="835"/>
      <c r="B4" s="836"/>
      <c r="C4" s="51" t="s">
        <v>210</v>
      </c>
      <c r="D4" s="52" t="s">
        <v>185</v>
      </c>
    </row>
    <row r="5" spans="1:4" ht="31" customHeight="1">
      <c r="A5" s="835"/>
      <c r="B5" s="836"/>
      <c r="C5" s="51" t="s">
        <v>212</v>
      </c>
      <c r="D5" s="52" t="s">
        <v>186</v>
      </c>
    </row>
    <row r="6" spans="1:4" ht="31" customHeight="1">
      <c r="A6" s="835"/>
      <c r="B6" s="836"/>
      <c r="C6" s="53"/>
      <c r="D6" s="52" t="s">
        <v>187</v>
      </c>
    </row>
    <row r="7" spans="1:4" ht="31" customHeight="1">
      <c r="A7" s="837" t="s">
        <v>188</v>
      </c>
      <c r="B7" s="830">
        <v>4</v>
      </c>
      <c r="C7" s="50" t="s">
        <v>213</v>
      </c>
      <c r="D7" s="50" t="s">
        <v>190</v>
      </c>
    </row>
    <row r="8" spans="1:4" ht="31" customHeight="1">
      <c r="A8" s="837"/>
      <c r="B8" s="831"/>
      <c r="C8" s="52" t="s">
        <v>214</v>
      </c>
      <c r="D8" s="52" t="s">
        <v>191</v>
      </c>
    </row>
    <row r="9" spans="1:4" ht="31" customHeight="1">
      <c r="A9" s="837"/>
      <c r="B9" s="831"/>
      <c r="C9" s="52" t="s">
        <v>189</v>
      </c>
      <c r="D9" s="52" t="s">
        <v>192</v>
      </c>
    </row>
    <row r="10" spans="1:4" ht="31" customHeight="1">
      <c r="A10" s="837"/>
      <c r="B10" s="832"/>
      <c r="C10" s="54"/>
      <c r="D10" s="52" t="s">
        <v>193</v>
      </c>
    </row>
    <row r="11" spans="1:4" ht="31" customHeight="1">
      <c r="A11" s="838" t="s">
        <v>40</v>
      </c>
      <c r="B11" s="830">
        <v>3</v>
      </c>
      <c r="C11" s="49" t="s">
        <v>215</v>
      </c>
      <c r="D11" s="50" t="s">
        <v>195</v>
      </c>
    </row>
    <row r="12" spans="1:4" ht="31" customHeight="1">
      <c r="A12" s="838"/>
      <c r="B12" s="831"/>
      <c r="C12" s="51" t="s">
        <v>216</v>
      </c>
      <c r="D12" s="52" t="s">
        <v>196</v>
      </c>
    </row>
    <row r="13" spans="1:4" ht="31" customHeight="1">
      <c r="A13" s="838"/>
      <c r="B13" s="831"/>
      <c r="C13" s="51" t="s">
        <v>194</v>
      </c>
      <c r="D13" s="52" t="s">
        <v>197</v>
      </c>
    </row>
    <row r="14" spans="1:4" ht="31" customHeight="1">
      <c r="A14" s="838"/>
      <c r="B14" s="832"/>
      <c r="C14" s="53"/>
      <c r="D14" s="52" t="s">
        <v>198</v>
      </c>
    </row>
    <row r="15" spans="1:4" ht="31" customHeight="1">
      <c r="A15" s="828" t="s">
        <v>199</v>
      </c>
      <c r="B15" s="825">
        <v>2</v>
      </c>
      <c r="C15" s="50" t="s">
        <v>217</v>
      </c>
      <c r="D15" s="55" t="s">
        <v>219</v>
      </c>
    </row>
    <row r="16" spans="1:4" ht="31" customHeight="1">
      <c r="A16" s="828"/>
      <c r="B16" s="826"/>
      <c r="C16" s="52" t="s">
        <v>218</v>
      </c>
      <c r="D16" s="56" t="s">
        <v>220</v>
      </c>
    </row>
    <row r="17" spans="1:4" ht="31" customHeight="1">
      <c r="A17" s="828"/>
      <c r="B17" s="826"/>
      <c r="C17" s="52" t="s">
        <v>200</v>
      </c>
      <c r="D17" s="56" t="s">
        <v>221</v>
      </c>
    </row>
    <row r="18" spans="1:4" ht="31" customHeight="1">
      <c r="A18" s="828"/>
      <c r="B18" s="827"/>
      <c r="C18" s="57"/>
      <c r="D18" s="56" t="s">
        <v>201</v>
      </c>
    </row>
    <row r="19" spans="1:4" ht="31" customHeight="1">
      <c r="A19" s="829" t="s">
        <v>383</v>
      </c>
      <c r="B19" s="830">
        <v>1</v>
      </c>
      <c r="C19" s="50" t="s">
        <v>202</v>
      </c>
      <c r="D19" s="55" t="s">
        <v>222</v>
      </c>
    </row>
    <row r="20" spans="1:4" ht="31" customHeight="1">
      <c r="A20" s="829"/>
      <c r="B20" s="831"/>
      <c r="C20" s="52" t="s">
        <v>203</v>
      </c>
      <c r="D20" s="56" t="s">
        <v>223</v>
      </c>
    </row>
    <row r="21" spans="1:4" ht="31" customHeight="1">
      <c r="A21" s="829"/>
      <c r="B21" s="831"/>
      <c r="C21" s="52" t="s">
        <v>204</v>
      </c>
      <c r="D21" s="56" t="s">
        <v>205</v>
      </c>
    </row>
    <row r="22" spans="1:4" ht="31" customHeight="1">
      <c r="A22" s="829"/>
      <c r="B22" s="832"/>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823" t="s">
        <v>369</v>
      </c>
      <c r="C2" s="823"/>
      <c r="D2" s="823"/>
      <c r="E2" s="823"/>
    </row>
    <row r="3" spans="2:5" ht="15.75" customHeight="1">
      <c r="B3" s="10" t="s">
        <v>370</v>
      </c>
      <c r="C3" s="10" t="s">
        <v>30</v>
      </c>
      <c r="D3" s="10" t="s">
        <v>371</v>
      </c>
      <c r="E3" s="10" t="s">
        <v>372</v>
      </c>
    </row>
    <row r="4" spans="2:5" ht="57" customHeight="1">
      <c r="B4" s="102">
        <v>5</v>
      </c>
      <c r="C4" s="16" t="s">
        <v>352</v>
      </c>
      <c r="D4" s="100" t="s">
        <v>373</v>
      </c>
      <c r="E4" s="100" t="s">
        <v>374</v>
      </c>
    </row>
    <row r="5" spans="2:5" ht="57" customHeight="1">
      <c r="B5" s="102">
        <v>4</v>
      </c>
      <c r="C5" s="15" t="s">
        <v>351</v>
      </c>
      <c r="D5" s="100" t="s">
        <v>375</v>
      </c>
      <c r="E5" s="100" t="s">
        <v>376</v>
      </c>
    </row>
    <row r="6" spans="2:5" ht="57" customHeight="1">
      <c r="B6" s="102">
        <v>3</v>
      </c>
      <c r="C6" s="14" t="s">
        <v>350</v>
      </c>
      <c r="D6" s="100" t="s">
        <v>377</v>
      </c>
      <c r="E6" s="100" t="s">
        <v>378</v>
      </c>
    </row>
    <row r="7" spans="2:5" ht="57" customHeight="1">
      <c r="B7" s="102">
        <v>2</v>
      </c>
      <c r="C7" s="13" t="s">
        <v>349</v>
      </c>
      <c r="D7" s="100" t="s">
        <v>379</v>
      </c>
      <c r="E7" s="100" t="s">
        <v>380</v>
      </c>
    </row>
    <row r="8" spans="2:5" ht="57" customHeight="1">
      <c r="B8" s="102">
        <v>1</v>
      </c>
      <c r="C8" s="11" t="s">
        <v>348</v>
      </c>
      <c r="D8" s="100" t="s">
        <v>381</v>
      </c>
      <c r="E8" s="100" t="s">
        <v>382</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840" t="s">
        <v>427</v>
      </c>
      <c r="C1" s="840"/>
      <c r="D1" s="840"/>
      <c r="E1" s="840"/>
      <c r="F1" s="840"/>
    </row>
    <row r="2" spans="2:6" ht="15.5">
      <c r="B2" s="136"/>
      <c r="C2" s="136"/>
      <c r="D2" s="136"/>
      <c r="E2" s="136"/>
      <c r="F2" s="136"/>
    </row>
    <row r="3" spans="2:6" ht="16" customHeight="1">
      <c r="B3" s="841" t="s">
        <v>428</v>
      </c>
      <c r="C3" s="841"/>
      <c r="D3" s="841"/>
      <c r="E3" s="137" t="s">
        <v>429</v>
      </c>
      <c r="F3" s="137" t="s">
        <v>430</v>
      </c>
    </row>
    <row r="4" spans="2:6" ht="31">
      <c r="B4" s="842" t="s">
        <v>431</v>
      </c>
      <c r="C4" s="842" t="s">
        <v>432</v>
      </c>
      <c r="D4" s="138" t="s">
        <v>314</v>
      </c>
      <c r="E4" s="139" t="s">
        <v>433</v>
      </c>
      <c r="F4" s="140">
        <v>0.25</v>
      </c>
    </row>
    <row r="5" spans="2:6" ht="46.5">
      <c r="B5" s="842"/>
      <c r="C5" s="842"/>
      <c r="D5" s="141" t="s">
        <v>315</v>
      </c>
      <c r="E5" s="142" t="s">
        <v>434</v>
      </c>
      <c r="F5" s="143">
        <v>0.15</v>
      </c>
    </row>
    <row r="6" spans="2:6" ht="46.5">
      <c r="B6" s="842"/>
      <c r="C6" s="842"/>
      <c r="D6" s="141" t="s">
        <v>316</v>
      </c>
      <c r="E6" s="142" t="s">
        <v>435</v>
      </c>
      <c r="F6" s="143">
        <v>0.1</v>
      </c>
    </row>
    <row r="7" spans="2:6" ht="62">
      <c r="B7" s="842"/>
      <c r="C7" s="843" t="s">
        <v>237</v>
      </c>
      <c r="D7" s="141" t="s">
        <v>320</v>
      </c>
      <c r="E7" s="142" t="s">
        <v>436</v>
      </c>
      <c r="F7" s="143">
        <v>0.25</v>
      </c>
    </row>
    <row r="8" spans="2:6" ht="31">
      <c r="B8" s="842"/>
      <c r="C8" s="843"/>
      <c r="D8" s="141" t="s">
        <v>319</v>
      </c>
      <c r="E8" s="142" t="s">
        <v>437</v>
      </c>
      <c r="F8" s="143">
        <v>0.15</v>
      </c>
    </row>
    <row r="9" spans="2:6" ht="46.5">
      <c r="B9" s="844" t="s">
        <v>438</v>
      </c>
      <c r="C9" s="843" t="s">
        <v>322</v>
      </c>
      <c r="D9" s="141" t="s">
        <v>323</v>
      </c>
      <c r="E9" s="142" t="s">
        <v>439</v>
      </c>
      <c r="F9" s="144" t="s">
        <v>440</v>
      </c>
    </row>
    <row r="10" spans="2:6" ht="46.5">
      <c r="B10" s="844"/>
      <c r="C10" s="843"/>
      <c r="D10" s="141" t="s">
        <v>324</v>
      </c>
      <c r="E10" s="142" t="s">
        <v>441</v>
      </c>
      <c r="F10" s="144" t="s">
        <v>440</v>
      </c>
    </row>
    <row r="11" spans="2:6" ht="46.5">
      <c r="B11" s="844"/>
      <c r="C11" s="843" t="s">
        <v>325</v>
      </c>
      <c r="D11" s="141" t="s">
        <v>327</v>
      </c>
      <c r="E11" s="142" t="s">
        <v>442</v>
      </c>
      <c r="F11" s="144" t="s">
        <v>440</v>
      </c>
    </row>
    <row r="12" spans="2:6" ht="46.5">
      <c r="B12" s="844"/>
      <c r="C12" s="843"/>
      <c r="D12" s="141" t="s">
        <v>328</v>
      </c>
      <c r="E12" s="142" t="s">
        <v>443</v>
      </c>
      <c r="F12" s="144" t="s">
        <v>440</v>
      </c>
    </row>
    <row r="13" spans="2:6" ht="31">
      <c r="B13" s="844"/>
      <c r="C13" s="843" t="s">
        <v>326</v>
      </c>
      <c r="D13" s="141" t="s">
        <v>444</v>
      </c>
      <c r="E13" s="142" t="s">
        <v>445</v>
      </c>
      <c r="F13" s="144" t="s">
        <v>440</v>
      </c>
    </row>
    <row r="14" spans="2:6" ht="15.5">
      <c r="B14" s="844"/>
      <c r="C14" s="843"/>
      <c r="D14" s="141" t="s">
        <v>446</v>
      </c>
      <c r="E14" s="142" t="s">
        <v>447</v>
      </c>
      <c r="F14" s="144" t="s">
        <v>440</v>
      </c>
    </row>
    <row r="15" spans="2:6" ht="49.5" customHeight="1">
      <c r="B15" s="839" t="s">
        <v>448</v>
      </c>
      <c r="C15" s="839"/>
      <c r="D15" s="839"/>
      <c r="E15" s="839"/>
      <c r="F15" s="839"/>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846" t="s">
        <v>369</v>
      </c>
      <c r="C2" s="847" t="s">
        <v>385</v>
      </c>
      <c r="D2" s="847"/>
      <c r="E2" s="847"/>
      <c r="F2" s="847"/>
      <c r="G2" s="847"/>
    </row>
    <row r="3" spans="1:7" ht="27" customHeight="1">
      <c r="B3" s="846"/>
      <c r="C3" s="104" t="s">
        <v>386</v>
      </c>
      <c r="D3" s="104" t="s">
        <v>387</v>
      </c>
      <c r="E3" s="104" t="s">
        <v>388</v>
      </c>
      <c r="F3" s="104" t="s">
        <v>389</v>
      </c>
      <c r="G3" s="104" t="s">
        <v>390</v>
      </c>
    </row>
    <row r="4" spans="1:7" ht="31.5" customHeight="1">
      <c r="B4" s="845" t="s">
        <v>391</v>
      </c>
      <c r="C4" s="105" t="s">
        <v>392</v>
      </c>
      <c r="D4" s="106" t="s">
        <v>393</v>
      </c>
      <c r="E4" s="107" t="s">
        <v>394</v>
      </c>
      <c r="F4" s="108" t="s">
        <v>395</v>
      </c>
      <c r="G4" s="109" t="s">
        <v>396</v>
      </c>
    </row>
    <row r="5" spans="1:7" ht="31.5" customHeight="1">
      <c r="B5" s="845"/>
      <c r="C5" s="110" t="s">
        <v>397</v>
      </c>
      <c r="D5" s="111" t="s">
        <v>397</v>
      </c>
      <c r="E5" s="112" t="s">
        <v>398</v>
      </c>
      <c r="F5" s="113" t="s">
        <v>398</v>
      </c>
      <c r="G5" s="114" t="s">
        <v>398</v>
      </c>
    </row>
    <row r="6" spans="1:7" ht="31.5" customHeight="1">
      <c r="B6" s="845" t="s">
        <v>399</v>
      </c>
      <c r="C6" s="115" t="s">
        <v>400</v>
      </c>
      <c r="D6" s="116" t="s">
        <v>401</v>
      </c>
      <c r="E6" s="117" t="s">
        <v>402</v>
      </c>
      <c r="F6" s="118" t="s">
        <v>403</v>
      </c>
      <c r="G6" s="119" t="s">
        <v>404</v>
      </c>
    </row>
    <row r="7" spans="1:7" ht="31.5" customHeight="1">
      <c r="B7" s="845"/>
      <c r="C7" s="115" t="s">
        <v>405</v>
      </c>
      <c r="D7" s="116" t="s">
        <v>397</v>
      </c>
      <c r="E7" s="117" t="s">
        <v>397</v>
      </c>
      <c r="F7" s="118" t="s">
        <v>398</v>
      </c>
      <c r="G7" s="119" t="s">
        <v>398</v>
      </c>
    </row>
    <row r="8" spans="1:7" ht="31.5" customHeight="1">
      <c r="B8" s="845" t="s">
        <v>406</v>
      </c>
      <c r="C8" s="120" t="s">
        <v>407</v>
      </c>
      <c r="D8" s="121" t="s">
        <v>408</v>
      </c>
      <c r="E8" s="122" t="s">
        <v>409</v>
      </c>
      <c r="F8" s="108" t="s">
        <v>402</v>
      </c>
      <c r="G8" s="109" t="s">
        <v>394</v>
      </c>
    </row>
    <row r="9" spans="1:7" ht="31.5" customHeight="1">
      <c r="B9" s="845"/>
      <c r="C9" s="123" t="s">
        <v>410</v>
      </c>
      <c r="D9" s="124" t="s">
        <v>405</v>
      </c>
      <c r="E9" s="125" t="s">
        <v>397</v>
      </c>
      <c r="F9" s="113" t="s">
        <v>398</v>
      </c>
      <c r="G9" s="114" t="s">
        <v>398</v>
      </c>
    </row>
    <row r="10" spans="1:7" ht="31.5" customHeight="1">
      <c r="B10" s="845" t="s">
        <v>411</v>
      </c>
      <c r="C10" s="126" t="s">
        <v>412</v>
      </c>
      <c r="D10" s="127" t="s">
        <v>400</v>
      </c>
      <c r="E10" s="115" t="s">
        <v>408</v>
      </c>
      <c r="F10" s="116" t="s">
        <v>401</v>
      </c>
      <c r="G10" s="119" t="s">
        <v>393</v>
      </c>
    </row>
    <row r="11" spans="1:7" ht="31.5" customHeight="1">
      <c r="B11" s="845"/>
      <c r="C11" s="126" t="s">
        <v>410</v>
      </c>
      <c r="D11" s="127" t="s">
        <v>410</v>
      </c>
      <c r="E11" s="115" t="s">
        <v>405</v>
      </c>
      <c r="F11" s="116" t="s">
        <v>397</v>
      </c>
      <c r="G11" s="119" t="s">
        <v>398</v>
      </c>
    </row>
    <row r="12" spans="1:7" ht="31.5" customHeight="1">
      <c r="A12" s="103" t="s">
        <v>39</v>
      </c>
      <c r="B12" s="845" t="s">
        <v>413</v>
      </c>
      <c r="C12" s="120" t="s">
        <v>414</v>
      </c>
      <c r="D12" s="128" t="s">
        <v>412</v>
      </c>
      <c r="E12" s="129" t="s">
        <v>407</v>
      </c>
      <c r="F12" s="106" t="s">
        <v>400</v>
      </c>
      <c r="G12" s="130" t="s">
        <v>392</v>
      </c>
    </row>
    <row r="13" spans="1:7" ht="31.5" customHeight="1">
      <c r="B13" s="845"/>
      <c r="C13" s="123" t="s">
        <v>410</v>
      </c>
      <c r="D13" s="131" t="s">
        <v>410</v>
      </c>
      <c r="E13" s="132" t="s">
        <v>405</v>
      </c>
      <c r="F13" s="111" t="s">
        <v>397</v>
      </c>
      <c r="G13" s="133" t="s">
        <v>397</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848" t="s">
        <v>425</v>
      </c>
      <c r="C2" s="848"/>
    </row>
    <row r="3" spans="2:3" ht="45.75" customHeight="1">
      <c r="B3" s="281" t="s">
        <v>245</v>
      </c>
      <c r="C3" s="9" t="s">
        <v>417</v>
      </c>
    </row>
    <row r="4" spans="2:3" ht="45.75" customHeight="1">
      <c r="B4" s="281" t="s">
        <v>246</v>
      </c>
      <c r="C4" s="9" t="s">
        <v>418</v>
      </c>
    </row>
    <row r="5" spans="2:3" ht="68.5" customHeight="1">
      <c r="B5" s="281" t="s">
        <v>247</v>
      </c>
      <c r="C5" s="9" t="s">
        <v>419</v>
      </c>
    </row>
    <row r="6" spans="2:3" ht="45.75" customHeight="1">
      <c r="B6" s="281" t="s">
        <v>248</v>
      </c>
      <c r="C6" s="9" t="s">
        <v>420</v>
      </c>
    </row>
    <row r="7" spans="2:3" ht="45.75" customHeight="1">
      <c r="B7" s="281" t="s">
        <v>249</v>
      </c>
      <c r="C7" s="9" t="s">
        <v>421</v>
      </c>
    </row>
    <row r="8" spans="2:3" ht="45.75" customHeight="1">
      <c r="B8" s="281" t="s">
        <v>424</v>
      </c>
      <c r="C8" s="9" t="s">
        <v>422</v>
      </c>
    </row>
    <row r="9" spans="2:3" ht="45.75" customHeight="1">
      <c r="B9" s="281" t="s">
        <v>250</v>
      </c>
      <c r="C9" s="9" t="s">
        <v>423</v>
      </c>
    </row>
    <row r="10" spans="2:3" ht="45.75" customHeight="1">
      <c r="B10" s="281" t="s">
        <v>112</v>
      </c>
      <c r="C10" s="9" t="s">
        <v>29</v>
      </c>
    </row>
    <row r="11" spans="2:3" ht="52">
      <c r="B11" s="281"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851" t="s">
        <v>41</v>
      </c>
      <c r="C2" s="852"/>
      <c r="D2" s="852"/>
      <c r="E2" s="852"/>
      <c r="F2" s="853"/>
    </row>
    <row r="3" spans="2:6" ht="18.75" customHeight="1">
      <c r="B3" s="854" t="s">
        <v>42</v>
      </c>
      <c r="C3" s="855"/>
      <c r="D3" s="768" t="s">
        <v>43</v>
      </c>
      <c r="E3" s="768"/>
      <c r="F3" s="859"/>
    </row>
    <row r="4" spans="2:6" ht="18.75" customHeight="1">
      <c r="B4" s="856"/>
      <c r="C4" s="402"/>
      <c r="D4" s="418" t="s">
        <v>44</v>
      </c>
      <c r="E4" s="418"/>
      <c r="F4" s="860"/>
    </row>
    <row r="5" spans="2:6" ht="18.75" customHeight="1">
      <c r="B5" s="856"/>
      <c r="C5" s="402"/>
      <c r="D5" s="418" t="s">
        <v>45</v>
      </c>
      <c r="E5" s="418"/>
      <c r="F5" s="860"/>
    </row>
    <row r="6" spans="2:6" ht="18.75" customHeight="1">
      <c r="B6" s="856"/>
      <c r="C6" s="402"/>
      <c r="D6" s="418" t="s">
        <v>46</v>
      </c>
      <c r="E6" s="418"/>
      <c r="F6" s="860"/>
    </row>
    <row r="7" spans="2:6" ht="18.75" customHeight="1">
      <c r="B7" s="856"/>
      <c r="C7" s="402"/>
      <c r="D7" s="418" t="s">
        <v>47</v>
      </c>
      <c r="E7" s="418"/>
      <c r="F7" s="860"/>
    </row>
    <row r="8" spans="2:6" ht="18.75" customHeight="1">
      <c r="B8" s="856"/>
      <c r="C8" s="402"/>
      <c r="D8" s="418" t="s">
        <v>48</v>
      </c>
      <c r="E8" s="418"/>
      <c r="F8" s="860"/>
    </row>
    <row r="9" spans="2:6" ht="18.75" customHeight="1">
      <c r="B9" s="856"/>
      <c r="C9" s="402"/>
      <c r="D9" s="418" t="s">
        <v>49</v>
      </c>
      <c r="E9" s="418"/>
      <c r="F9" s="860"/>
    </row>
    <row r="10" spans="2:6" ht="18.75" customHeight="1" thickBot="1">
      <c r="B10" s="857"/>
      <c r="C10" s="858"/>
      <c r="D10" s="861" t="s">
        <v>50</v>
      </c>
      <c r="E10" s="861"/>
      <c r="F10" s="862"/>
    </row>
    <row r="11" spans="2:6" ht="18.75" customHeight="1">
      <c r="B11" s="868" t="s">
        <v>51</v>
      </c>
      <c r="C11" s="869"/>
      <c r="D11" s="874" t="s">
        <v>15</v>
      </c>
      <c r="E11" s="874"/>
      <c r="F11" s="875"/>
    </row>
    <row r="12" spans="2:6" ht="18.75" customHeight="1">
      <c r="B12" s="870"/>
      <c r="C12" s="871"/>
      <c r="D12" s="849" t="s">
        <v>52</v>
      </c>
      <c r="E12" s="849"/>
      <c r="F12" s="850"/>
    </row>
    <row r="13" spans="2:6" ht="18.75" customHeight="1">
      <c r="B13" s="870"/>
      <c r="C13" s="871"/>
      <c r="D13" s="849" t="s">
        <v>53</v>
      </c>
      <c r="E13" s="849"/>
      <c r="F13" s="850"/>
    </row>
    <row r="14" spans="2:6" ht="18.75" customHeight="1">
      <c r="B14" s="870"/>
      <c r="C14" s="871"/>
      <c r="D14" s="849" t="s">
        <v>54</v>
      </c>
      <c r="E14" s="849"/>
      <c r="F14" s="850"/>
    </row>
    <row r="15" spans="2:6" ht="18.75" customHeight="1">
      <c r="B15" s="870"/>
      <c r="C15" s="871"/>
      <c r="D15" s="849" t="s">
        <v>55</v>
      </c>
      <c r="E15" s="849"/>
      <c r="F15" s="850"/>
    </row>
    <row r="16" spans="2:6" ht="18.75" customHeight="1">
      <c r="B16" s="870"/>
      <c r="C16" s="871"/>
      <c r="D16" s="849" t="s">
        <v>56</v>
      </c>
      <c r="E16" s="849"/>
      <c r="F16" s="850"/>
    </row>
    <row r="17" spans="2:6" ht="18.75" customHeight="1">
      <c r="B17" s="870"/>
      <c r="C17" s="871"/>
      <c r="D17" s="849" t="s">
        <v>57</v>
      </c>
      <c r="E17" s="849"/>
      <c r="F17" s="850"/>
    </row>
    <row r="18" spans="2:6" ht="18.75" customHeight="1">
      <c r="B18" s="870"/>
      <c r="C18" s="871"/>
      <c r="D18" s="849" t="s">
        <v>58</v>
      </c>
      <c r="E18" s="849"/>
      <c r="F18" s="850"/>
    </row>
    <row r="19" spans="2:6" ht="18.75" customHeight="1">
      <c r="B19" s="870"/>
      <c r="C19" s="871"/>
      <c r="D19" s="849" t="s">
        <v>59</v>
      </c>
      <c r="E19" s="849"/>
      <c r="F19" s="850"/>
    </row>
    <row r="20" spans="2:6" ht="18.75" customHeight="1">
      <c r="B20" s="870"/>
      <c r="C20" s="871"/>
      <c r="D20" s="849" t="s">
        <v>60</v>
      </c>
      <c r="E20" s="849"/>
      <c r="F20" s="850"/>
    </row>
    <row r="21" spans="2:6" ht="18.75" customHeight="1">
      <c r="B21" s="870"/>
      <c r="C21" s="871"/>
      <c r="D21" s="849" t="s">
        <v>61</v>
      </c>
      <c r="E21" s="849"/>
      <c r="F21" s="850"/>
    </row>
    <row r="22" spans="2:6" ht="18.75" customHeight="1">
      <c r="B22" s="870"/>
      <c r="C22" s="871"/>
      <c r="D22" s="849" t="s">
        <v>62</v>
      </c>
      <c r="E22" s="849"/>
      <c r="F22" s="850"/>
    </row>
    <row r="23" spans="2:6" ht="18.75" customHeight="1">
      <c r="B23" s="870"/>
      <c r="C23" s="871"/>
      <c r="D23" s="849" t="s">
        <v>63</v>
      </c>
      <c r="E23" s="849"/>
      <c r="F23" s="850"/>
    </row>
    <row r="24" spans="2:6" ht="18.75" customHeight="1" thickBot="1">
      <c r="B24" s="872"/>
      <c r="C24" s="873"/>
      <c r="D24" s="863" t="s">
        <v>64</v>
      </c>
      <c r="E24" s="863"/>
      <c r="F24" s="864"/>
    </row>
    <row r="25" spans="2:6" ht="18.75" customHeight="1">
      <c r="B25" s="865" t="s">
        <v>65</v>
      </c>
      <c r="C25" s="420"/>
      <c r="D25" s="866" t="s">
        <v>66</v>
      </c>
      <c r="E25" s="866"/>
      <c r="F25" s="867"/>
    </row>
    <row r="26" spans="2:6" ht="18.75" customHeight="1" thickBot="1">
      <c r="B26" s="857"/>
      <c r="C26" s="858"/>
      <c r="D26" s="861" t="s">
        <v>67</v>
      </c>
      <c r="E26" s="861"/>
      <c r="F26" s="862"/>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876" t="s">
        <v>6</v>
      </c>
      <c r="C3" s="18" t="s">
        <v>415</v>
      </c>
    </row>
    <row r="4" spans="2:3" ht="43.5" customHeight="1" thickBot="1">
      <c r="B4" s="877"/>
      <c r="C4" s="19" t="s">
        <v>70</v>
      </c>
    </row>
    <row r="5" spans="2:3">
      <c r="B5" s="878" t="s">
        <v>7</v>
      </c>
      <c r="C5" s="18" t="s">
        <v>337</v>
      </c>
    </row>
    <row r="6" spans="2:3" ht="58.5" customHeight="1" thickBot="1">
      <c r="B6" s="879"/>
      <c r="C6" s="19" t="s">
        <v>71</v>
      </c>
    </row>
    <row r="7" spans="2:3">
      <c r="B7" s="880" t="s">
        <v>8</v>
      </c>
      <c r="C7" s="18" t="s">
        <v>416</v>
      </c>
    </row>
    <row r="8" spans="2:3" ht="57.75" customHeight="1" thickBot="1">
      <c r="B8" s="881"/>
      <c r="C8" s="19" t="s">
        <v>72</v>
      </c>
    </row>
    <row r="9" spans="2:3">
      <c r="B9" s="882" t="s">
        <v>9</v>
      </c>
      <c r="C9" s="18" t="s">
        <v>338</v>
      </c>
    </row>
    <row r="10" spans="2:3" ht="38.25" customHeight="1" thickBot="1">
      <c r="B10" s="883"/>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88"/>
  <sheetViews>
    <sheetView showGridLines="0" tabSelected="1" view="pageBreakPreview" topLeftCell="A9" zoomScale="40" zoomScaleNormal="70" zoomScaleSheetLayoutView="40" workbookViewId="0">
      <pane ySplit="460" activePane="bottomLeft"/>
      <selection activeCell="BD9" sqref="BD9"/>
      <selection pane="bottomLeft" activeCell="A4" sqref="A4:U4"/>
    </sheetView>
  </sheetViews>
  <sheetFormatPr baseColWidth="10" defaultColWidth="11.1796875" defaultRowHeight="14.5"/>
  <cols>
    <col min="1" max="1" width="6.26953125" style="227" customWidth="1"/>
    <col min="2" max="2" width="9.7265625" style="226" customWidth="1"/>
    <col min="3" max="6" width="13.81640625" style="227" customWidth="1"/>
    <col min="7" max="7" width="7.90625" style="227" customWidth="1"/>
    <col min="8" max="8" width="7.54296875" style="225" hidden="1" customWidth="1"/>
    <col min="9" max="9" width="39.6328125" style="288" customWidth="1"/>
    <col min="10" max="10" width="12.453125" style="227" customWidth="1"/>
    <col min="11" max="11" width="33.90625" style="227" customWidth="1"/>
    <col min="12" max="12" width="39" style="227" customWidth="1"/>
    <col min="13" max="13" width="43" style="227" customWidth="1"/>
    <col min="14" max="14" width="11.1796875" style="227" customWidth="1"/>
    <col min="15" max="15" width="11.1796875" style="227"/>
    <col min="16" max="16" width="10.453125" style="228" customWidth="1"/>
    <col min="17" max="21" width="9.81640625" style="227" customWidth="1"/>
    <col min="22" max="23" width="3.453125" style="227" customWidth="1"/>
    <col min="24" max="24" width="19.26953125" style="227" customWidth="1"/>
    <col min="25" max="27" width="3.453125" style="227" customWidth="1"/>
    <col min="28" max="28" width="3.7265625" style="229" customWidth="1"/>
    <col min="29" max="30" width="6.453125" style="230" customWidth="1"/>
    <col min="31" max="31" width="4.1796875" style="229" customWidth="1"/>
    <col min="32" max="32" width="4.7265625" style="229" customWidth="1"/>
    <col min="33" max="33" width="35" style="227" customWidth="1"/>
    <col min="34" max="34" width="15.81640625" style="227" customWidth="1"/>
    <col min="35" max="36" width="4.1796875" style="185" customWidth="1"/>
    <col min="37" max="37" width="4.1796875" style="227" customWidth="1"/>
    <col min="38" max="39" width="4.1796875" style="185" customWidth="1"/>
    <col min="40" max="40" width="5.7265625" style="185" customWidth="1"/>
    <col min="41" max="41" width="4.1796875" style="227" customWidth="1"/>
    <col min="42" max="45" width="3.453125" style="227" customWidth="1"/>
    <col min="46" max="46" width="3.7265625" style="229" customWidth="1"/>
    <col min="47" max="48" width="6.453125" style="185" customWidth="1"/>
    <col min="49" max="49" width="4.1796875" style="227" customWidth="1"/>
    <col min="50" max="50" width="11.81640625" style="228" customWidth="1"/>
    <col min="51" max="51" width="31.54296875" style="231" customWidth="1"/>
    <col min="52" max="52" width="22.1796875" style="228" customWidth="1"/>
    <col min="53" max="54" width="16.54296875" style="231" customWidth="1"/>
    <col min="55" max="56" width="16.54296875" style="348" customWidth="1"/>
    <col min="57" max="57" width="21.1796875" style="228" customWidth="1"/>
    <col min="58" max="58" width="21.7265625" style="232" customWidth="1"/>
    <col min="59" max="59" width="20.7265625" style="231" customWidth="1"/>
    <col min="60" max="60" width="16.54296875" style="231" customWidth="1"/>
    <col min="61" max="63" width="16.54296875" style="185" customWidth="1"/>
    <col min="64" max="64" width="16.54296875" style="233" customWidth="1"/>
    <col min="65" max="65" width="16.54296875" style="228" customWidth="1"/>
    <col min="66" max="66" width="19.81640625" style="231" customWidth="1"/>
    <col min="67" max="69" width="16.54296875" style="228" customWidth="1"/>
    <col min="70" max="16384" width="11.1796875" style="227"/>
  </cols>
  <sheetData>
    <row r="1" spans="1:89" s="185" customFormat="1" ht="82.5" customHeight="1">
      <c r="B1" s="242"/>
      <c r="H1" s="241"/>
      <c r="O1" s="243"/>
      <c r="AB1" s="230"/>
      <c r="AC1" s="230"/>
      <c r="AD1" s="230"/>
      <c r="AE1" s="230"/>
      <c r="AF1" s="230"/>
      <c r="AS1" s="230"/>
      <c r="AY1" s="233"/>
      <c r="AZ1" s="243"/>
      <c r="BC1" s="344"/>
      <c r="BD1" s="344"/>
      <c r="BE1" s="244"/>
      <c r="BF1" s="243"/>
    </row>
    <row r="2" spans="1:89" s="241" customFormat="1" ht="17.25" customHeight="1">
      <c r="A2" s="639" t="s">
        <v>941</v>
      </c>
      <c r="B2" s="639"/>
      <c r="C2" s="639"/>
      <c r="D2" s="639"/>
      <c r="E2" s="639"/>
      <c r="F2" s="639"/>
      <c r="G2" s="639"/>
      <c r="H2" s="639"/>
      <c r="I2" s="639"/>
      <c r="J2" s="639"/>
      <c r="K2" s="639"/>
      <c r="L2" s="639"/>
      <c r="M2" s="639"/>
      <c r="N2" s="639"/>
      <c r="O2" s="639"/>
      <c r="P2" s="640"/>
      <c r="Q2" s="617" t="s">
        <v>942</v>
      </c>
      <c r="R2" s="617"/>
      <c r="S2" s="617"/>
      <c r="T2" s="617"/>
      <c r="U2" s="617"/>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62"/>
      <c r="BA2" s="663"/>
      <c r="BB2" s="663"/>
      <c r="BC2" s="663"/>
      <c r="BD2" s="663"/>
      <c r="BE2" s="663"/>
      <c r="BF2" s="663"/>
      <c r="BG2" s="663"/>
      <c r="BH2" s="663"/>
      <c r="BI2" s="663"/>
      <c r="BJ2" s="663"/>
      <c r="BK2" s="663"/>
      <c r="BL2" s="663"/>
      <c r="BM2" s="663"/>
      <c r="BN2" s="663"/>
      <c r="BO2" s="663"/>
      <c r="BP2" s="663"/>
      <c r="BQ2" s="663"/>
    </row>
    <row r="3" spans="1:89" s="185" customFormat="1" ht="14.25" customHeight="1" thickBot="1">
      <c r="A3" s="632" t="s">
        <v>943</v>
      </c>
      <c r="B3" s="632"/>
      <c r="C3" s="182">
        <v>3</v>
      </c>
      <c r="D3" s="657" t="s">
        <v>81</v>
      </c>
      <c r="E3" s="658"/>
      <c r="F3" s="658"/>
      <c r="G3" s="658"/>
      <c r="H3" s="659"/>
      <c r="I3" s="296">
        <v>44736</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9"/>
      <c r="AZ3" s="183"/>
      <c r="BA3" s="183"/>
      <c r="BB3" s="183"/>
      <c r="BC3" s="345"/>
      <c r="BD3" s="345"/>
      <c r="BE3" s="183"/>
      <c r="BF3" s="183"/>
      <c r="BG3" s="183"/>
      <c r="BH3" s="183"/>
      <c r="BI3" s="183"/>
      <c r="BJ3" s="183"/>
      <c r="BK3" s="183"/>
      <c r="BL3" s="183"/>
      <c r="BM3" s="183"/>
    </row>
    <row r="4" spans="1:89" s="186" customFormat="1" ht="14.5" customHeight="1" thickBot="1">
      <c r="A4" s="641" t="s">
        <v>312</v>
      </c>
      <c r="B4" s="642"/>
      <c r="C4" s="642"/>
      <c r="D4" s="642"/>
      <c r="E4" s="642"/>
      <c r="F4" s="642"/>
      <c r="G4" s="642"/>
      <c r="H4" s="642"/>
      <c r="I4" s="642"/>
      <c r="J4" s="642"/>
      <c r="K4" s="642"/>
      <c r="L4" s="642"/>
      <c r="M4" s="642"/>
      <c r="N4" s="642"/>
      <c r="O4" s="642"/>
      <c r="P4" s="642"/>
      <c r="Q4" s="642"/>
      <c r="R4" s="642"/>
      <c r="S4" s="642"/>
      <c r="T4" s="642"/>
      <c r="U4" s="643"/>
      <c r="V4" s="553" t="s">
        <v>313</v>
      </c>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5"/>
      <c r="AY4" s="535" t="s">
        <v>340</v>
      </c>
      <c r="AZ4" s="536"/>
      <c r="BA4" s="536"/>
      <c r="BB4" s="536"/>
      <c r="BC4" s="536"/>
      <c r="BD4" s="536"/>
      <c r="BE4" s="536"/>
      <c r="BF4" s="536"/>
      <c r="BG4" s="537"/>
      <c r="BH4" s="548" t="s">
        <v>19</v>
      </c>
      <c r="BI4" s="549"/>
      <c r="BJ4" s="549"/>
      <c r="BK4" s="549"/>
      <c r="BL4" s="549"/>
      <c r="BM4" s="549"/>
      <c r="BN4" s="549"/>
      <c r="BO4" s="549"/>
      <c r="BP4" s="549"/>
      <c r="BQ4" s="550"/>
    </row>
    <row r="5" spans="1:89" s="186" customFormat="1" ht="31" customHeight="1" thickBot="1">
      <c r="A5" s="629" t="s">
        <v>1370</v>
      </c>
      <c r="B5" s="577" t="s">
        <v>24</v>
      </c>
      <c r="C5" s="591" t="s">
        <v>0</v>
      </c>
      <c r="D5" s="582" t="s">
        <v>848</v>
      </c>
      <c r="E5" s="582" t="s">
        <v>99</v>
      </c>
      <c r="F5" s="591" t="s">
        <v>25</v>
      </c>
      <c r="G5" s="588" t="s">
        <v>1368</v>
      </c>
      <c r="H5" s="588" t="s">
        <v>1368</v>
      </c>
      <c r="I5" s="585" t="s">
        <v>228</v>
      </c>
      <c r="J5" s="582" t="s">
        <v>893</v>
      </c>
      <c r="K5" s="582" t="s">
        <v>892</v>
      </c>
      <c r="L5" s="582" t="s">
        <v>1011</v>
      </c>
      <c r="M5" s="591" t="s">
        <v>1012</v>
      </c>
      <c r="N5" s="591" t="s">
        <v>229</v>
      </c>
      <c r="O5" s="591" t="s">
        <v>26</v>
      </c>
      <c r="P5" s="608" t="s">
        <v>901</v>
      </c>
      <c r="Q5" s="594" t="s">
        <v>953</v>
      </c>
      <c r="R5" s="595"/>
      <c r="S5" s="595"/>
      <c r="T5" s="595"/>
      <c r="U5" s="596"/>
      <c r="V5" s="558" t="s">
        <v>333</v>
      </c>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60"/>
      <c r="AX5" s="556" t="s">
        <v>1013</v>
      </c>
      <c r="AY5" s="540" t="s">
        <v>343</v>
      </c>
      <c r="AZ5" s="541"/>
      <c r="BA5" s="541"/>
      <c r="BB5" s="541"/>
      <c r="BC5" s="541"/>
      <c r="BD5" s="541"/>
      <c r="BE5" s="541"/>
      <c r="BF5" s="541"/>
      <c r="BG5" s="538" t="s">
        <v>844</v>
      </c>
      <c r="BH5" s="546" t="s">
        <v>908</v>
      </c>
      <c r="BI5" s="527" t="s">
        <v>16</v>
      </c>
      <c r="BJ5" s="551" t="s">
        <v>934</v>
      </c>
      <c r="BK5" s="552"/>
      <c r="BL5" s="525" t="s">
        <v>17</v>
      </c>
      <c r="BM5" s="532" t="s">
        <v>20</v>
      </c>
      <c r="BN5" s="525" t="s">
        <v>18</v>
      </c>
      <c r="BO5" s="529" t="s">
        <v>74</v>
      </c>
      <c r="BP5" s="530"/>
      <c r="BQ5" s="531"/>
    </row>
    <row r="6" spans="1:89" s="186" customFormat="1" ht="14.5" customHeight="1">
      <c r="A6" s="630"/>
      <c r="B6" s="578"/>
      <c r="C6" s="542"/>
      <c r="D6" s="583"/>
      <c r="E6" s="583"/>
      <c r="F6" s="543"/>
      <c r="G6" s="589"/>
      <c r="H6" s="589"/>
      <c r="I6" s="586"/>
      <c r="J6" s="583"/>
      <c r="K6" s="583"/>
      <c r="L6" s="583"/>
      <c r="M6" s="542"/>
      <c r="N6" s="542"/>
      <c r="O6" s="542"/>
      <c r="P6" s="609"/>
      <c r="Q6" s="597" t="s">
        <v>899</v>
      </c>
      <c r="R6" s="599" t="s">
        <v>450</v>
      </c>
      <c r="S6" s="599" t="s">
        <v>900</v>
      </c>
      <c r="T6" s="599" t="s">
        <v>847</v>
      </c>
      <c r="U6" s="615" t="s">
        <v>954</v>
      </c>
      <c r="V6" s="611" t="s">
        <v>841</v>
      </c>
      <c r="W6" s="612"/>
      <c r="X6" s="612"/>
      <c r="Y6" s="612"/>
      <c r="Z6" s="612"/>
      <c r="AA6" s="612"/>
      <c r="AB6" s="613"/>
      <c r="AC6" s="567" t="s">
        <v>344</v>
      </c>
      <c r="AD6" s="568"/>
      <c r="AE6" s="569"/>
      <c r="AF6" s="602" t="s">
        <v>339</v>
      </c>
      <c r="AG6" s="603"/>
      <c r="AH6" s="603"/>
      <c r="AI6" s="603"/>
      <c r="AJ6" s="603"/>
      <c r="AK6" s="603"/>
      <c r="AL6" s="603"/>
      <c r="AM6" s="603"/>
      <c r="AN6" s="604"/>
      <c r="AO6" s="558" t="s">
        <v>843</v>
      </c>
      <c r="AP6" s="559"/>
      <c r="AQ6" s="559"/>
      <c r="AR6" s="559"/>
      <c r="AS6" s="559"/>
      <c r="AT6" s="560"/>
      <c r="AU6" s="567" t="s">
        <v>344</v>
      </c>
      <c r="AV6" s="568"/>
      <c r="AW6" s="569"/>
      <c r="AX6" s="557"/>
      <c r="AY6" s="544" t="s">
        <v>342</v>
      </c>
      <c r="AZ6" s="545"/>
      <c r="BA6" s="545"/>
      <c r="BB6" s="542" t="s">
        <v>180</v>
      </c>
      <c r="BC6" s="542"/>
      <c r="BD6" s="542"/>
      <c r="BE6" s="543" t="s">
        <v>239</v>
      </c>
      <c r="BF6" s="543"/>
      <c r="BG6" s="538"/>
      <c r="BH6" s="547"/>
      <c r="BI6" s="528"/>
      <c r="BJ6" s="551"/>
      <c r="BK6" s="552"/>
      <c r="BL6" s="526"/>
      <c r="BM6" s="532"/>
      <c r="BN6" s="526"/>
      <c r="BO6" s="532" t="s">
        <v>75</v>
      </c>
      <c r="BP6" s="532" t="s">
        <v>77</v>
      </c>
      <c r="BQ6" s="533" t="s">
        <v>76</v>
      </c>
    </row>
    <row r="7" spans="1:89" s="186" customFormat="1" ht="14.5" customHeight="1">
      <c r="A7" s="630"/>
      <c r="B7" s="578"/>
      <c r="C7" s="542"/>
      <c r="D7" s="583"/>
      <c r="E7" s="583"/>
      <c r="F7" s="543"/>
      <c r="G7" s="589"/>
      <c r="H7" s="589"/>
      <c r="I7" s="586"/>
      <c r="J7" s="583"/>
      <c r="K7" s="583"/>
      <c r="L7" s="583"/>
      <c r="M7" s="542"/>
      <c r="N7" s="542"/>
      <c r="O7" s="542"/>
      <c r="P7" s="609"/>
      <c r="Q7" s="597"/>
      <c r="R7" s="599"/>
      <c r="S7" s="599"/>
      <c r="T7" s="599"/>
      <c r="U7" s="615"/>
      <c r="V7" s="544"/>
      <c r="W7" s="545"/>
      <c r="X7" s="545"/>
      <c r="Y7" s="545"/>
      <c r="Z7" s="545"/>
      <c r="AA7" s="545"/>
      <c r="AB7" s="614"/>
      <c r="AC7" s="570"/>
      <c r="AD7" s="571"/>
      <c r="AE7" s="572"/>
      <c r="AF7" s="601" t="s">
        <v>5</v>
      </c>
      <c r="AG7" s="542"/>
      <c r="AH7" s="605" t="s">
        <v>361</v>
      </c>
      <c r="AI7" s="580" t="s">
        <v>318</v>
      </c>
      <c r="AJ7" s="580"/>
      <c r="AK7" s="580"/>
      <c r="AL7" s="580"/>
      <c r="AM7" s="580"/>
      <c r="AN7" s="581"/>
      <c r="AO7" s="561"/>
      <c r="AP7" s="562"/>
      <c r="AQ7" s="562"/>
      <c r="AR7" s="562"/>
      <c r="AS7" s="562"/>
      <c r="AT7" s="563"/>
      <c r="AU7" s="570"/>
      <c r="AV7" s="571"/>
      <c r="AW7" s="572"/>
      <c r="AX7" s="557"/>
      <c r="AY7" s="544"/>
      <c r="AZ7" s="545"/>
      <c r="BA7" s="545"/>
      <c r="BB7" s="542"/>
      <c r="BC7" s="542"/>
      <c r="BD7" s="542"/>
      <c r="BE7" s="543"/>
      <c r="BF7" s="543"/>
      <c r="BG7" s="538"/>
      <c r="BH7" s="547"/>
      <c r="BI7" s="528"/>
      <c r="BJ7" s="551"/>
      <c r="BK7" s="552"/>
      <c r="BL7" s="526"/>
      <c r="BM7" s="532"/>
      <c r="BN7" s="526"/>
      <c r="BO7" s="532"/>
      <c r="BP7" s="532"/>
      <c r="BQ7" s="533"/>
    </row>
    <row r="8" spans="1:89" s="186" customFormat="1" ht="25.5" customHeight="1">
      <c r="A8" s="630"/>
      <c r="B8" s="578"/>
      <c r="C8" s="542"/>
      <c r="D8" s="583"/>
      <c r="E8" s="583"/>
      <c r="F8" s="543"/>
      <c r="G8" s="589"/>
      <c r="H8" s="589"/>
      <c r="I8" s="586"/>
      <c r="J8" s="583"/>
      <c r="K8" s="583"/>
      <c r="L8" s="583"/>
      <c r="M8" s="542"/>
      <c r="N8" s="542"/>
      <c r="O8" s="542"/>
      <c r="P8" s="609"/>
      <c r="Q8" s="597"/>
      <c r="R8" s="599"/>
      <c r="S8" s="599"/>
      <c r="T8" s="599"/>
      <c r="U8" s="615"/>
      <c r="V8" s="544"/>
      <c r="W8" s="545"/>
      <c r="X8" s="545"/>
      <c r="Y8" s="545"/>
      <c r="Z8" s="545"/>
      <c r="AA8" s="545"/>
      <c r="AB8" s="614"/>
      <c r="AC8" s="573"/>
      <c r="AD8" s="574"/>
      <c r="AE8" s="575"/>
      <c r="AF8" s="601"/>
      <c r="AG8" s="542"/>
      <c r="AH8" s="606"/>
      <c r="AI8" s="580" t="s">
        <v>331</v>
      </c>
      <c r="AJ8" s="580"/>
      <c r="AK8" s="580"/>
      <c r="AL8" s="580" t="s">
        <v>332</v>
      </c>
      <c r="AM8" s="580"/>
      <c r="AN8" s="581"/>
      <c r="AO8" s="564"/>
      <c r="AP8" s="565"/>
      <c r="AQ8" s="565"/>
      <c r="AR8" s="565"/>
      <c r="AS8" s="565"/>
      <c r="AT8" s="566"/>
      <c r="AU8" s="573"/>
      <c r="AV8" s="574"/>
      <c r="AW8" s="575"/>
      <c r="AX8" s="557"/>
      <c r="AY8" s="544"/>
      <c r="AZ8" s="545"/>
      <c r="BA8" s="545"/>
      <c r="BB8" s="542"/>
      <c r="BC8" s="542"/>
      <c r="BD8" s="542"/>
      <c r="BE8" s="543"/>
      <c r="BF8" s="543"/>
      <c r="BG8" s="538"/>
      <c r="BH8" s="547"/>
      <c r="BI8" s="528"/>
      <c r="BJ8" s="529"/>
      <c r="BK8" s="527"/>
      <c r="BL8" s="526"/>
      <c r="BM8" s="532"/>
      <c r="BN8" s="526"/>
      <c r="BO8" s="532"/>
      <c r="BP8" s="532"/>
      <c r="BQ8" s="533"/>
    </row>
    <row r="9" spans="1:89" s="204" customFormat="1" ht="43" customHeight="1" thickBot="1">
      <c r="A9" s="631"/>
      <c r="B9" s="579"/>
      <c r="C9" s="593"/>
      <c r="D9" s="584"/>
      <c r="E9" s="584"/>
      <c r="F9" s="592"/>
      <c r="G9" s="590"/>
      <c r="H9" s="590"/>
      <c r="I9" s="587"/>
      <c r="J9" s="584"/>
      <c r="K9" s="584"/>
      <c r="L9" s="584"/>
      <c r="M9" s="593"/>
      <c r="N9" s="593"/>
      <c r="O9" s="593"/>
      <c r="P9" s="610"/>
      <c r="Q9" s="598"/>
      <c r="R9" s="600"/>
      <c r="S9" s="600"/>
      <c r="T9" s="600"/>
      <c r="U9" s="616"/>
      <c r="V9" s="187" t="s">
        <v>355</v>
      </c>
      <c r="W9" s="188" t="s">
        <v>252</v>
      </c>
      <c r="X9" s="188" t="s">
        <v>898</v>
      </c>
      <c r="Y9" s="189" t="s">
        <v>297</v>
      </c>
      <c r="Z9" s="189" t="s">
        <v>360</v>
      </c>
      <c r="AA9" s="189" t="s">
        <v>252</v>
      </c>
      <c r="AB9" s="190" t="s">
        <v>311</v>
      </c>
      <c r="AC9" s="191" t="s">
        <v>1</v>
      </c>
      <c r="AD9" s="192" t="s">
        <v>354</v>
      </c>
      <c r="AE9" s="193" t="s">
        <v>3</v>
      </c>
      <c r="AF9" s="194" t="s">
        <v>36</v>
      </c>
      <c r="AG9" s="195" t="s">
        <v>236</v>
      </c>
      <c r="AH9" s="607"/>
      <c r="AI9" s="196" t="s">
        <v>317</v>
      </c>
      <c r="AJ9" s="196" t="s">
        <v>237</v>
      </c>
      <c r="AK9" s="197" t="s">
        <v>321</v>
      </c>
      <c r="AL9" s="197" t="s">
        <v>322</v>
      </c>
      <c r="AM9" s="197" t="s">
        <v>325</v>
      </c>
      <c r="AN9" s="198" t="s">
        <v>326</v>
      </c>
      <c r="AO9" s="199" t="s">
        <v>933</v>
      </c>
      <c r="AP9" s="200" t="s">
        <v>870</v>
      </c>
      <c r="AQ9" s="188" t="s">
        <v>252</v>
      </c>
      <c r="AR9" s="189" t="s">
        <v>358</v>
      </c>
      <c r="AS9" s="189" t="s">
        <v>252</v>
      </c>
      <c r="AT9" s="190" t="s">
        <v>359</v>
      </c>
      <c r="AU9" s="191" t="s">
        <v>1</v>
      </c>
      <c r="AV9" s="192" t="s">
        <v>354</v>
      </c>
      <c r="AW9" s="193" t="s">
        <v>3</v>
      </c>
      <c r="AX9" s="557"/>
      <c r="AY9" s="298" t="s">
        <v>341</v>
      </c>
      <c r="AZ9" s="297" t="s">
        <v>14</v>
      </c>
      <c r="BA9" s="201" t="s">
        <v>100</v>
      </c>
      <c r="BB9" s="201" t="s">
        <v>117</v>
      </c>
      <c r="BC9" s="346" t="s">
        <v>79</v>
      </c>
      <c r="BD9" s="346" t="s">
        <v>80</v>
      </c>
      <c r="BE9" s="202" t="s">
        <v>238</v>
      </c>
      <c r="BF9" s="202" t="s">
        <v>886</v>
      </c>
      <c r="BG9" s="539"/>
      <c r="BH9" s="547"/>
      <c r="BI9" s="528"/>
      <c r="BJ9" s="203" t="s">
        <v>935</v>
      </c>
      <c r="BK9" s="203" t="s">
        <v>936</v>
      </c>
      <c r="BL9" s="526"/>
      <c r="BM9" s="525"/>
      <c r="BN9" s="526"/>
      <c r="BO9" s="525"/>
      <c r="BP9" s="525"/>
      <c r="BQ9" s="534"/>
    </row>
    <row r="10" spans="1:89" s="214" customFormat="1" ht="130.5" customHeight="1">
      <c r="A10" s="645">
        <v>1</v>
      </c>
      <c r="B10" s="520" t="s">
        <v>939</v>
      </c>
      <c r="C10" s="523" t="str">
        <f>IFERROR((VLOOKUP($B10,'Listados Datos'!$D$3:$E$16,2,FALSE))," ")</f>
        <v>Direccionar la planificación y coordinar de manera integral la 
gestión de la entidad, garantizando el logro de compromisos 
distritales e institucionales.</v>
      </c>
      <c r="D10" s="523" t="str">
        <f>IFERROR((VLOOKUP($B10,'Listados Datos'!$D$3:$F$16,3,FALSE))," ")</f>
        <v>Inicia con el ejercicio de coherencia institucional de la entidad y
finaliza con la evaluación a la ejecución de las políticas,
estrategias, planes, programas y proyectos. Aplica a todos los
procesos de la Entidad.</v>
      </c>
      <c r="E10" s="472" t="s">
        <v>1050</v>
      </c>
      <c r="F10" s="466" t="s">
        <v>966</v>
      </c>
      <c r="G10" s="496">
        <v>1</v>
      </c>
      <c r="H10" s="385">
        <f>+G10</f>
        <v>1</v>
      </c>
      <c r="I10" s="469" t="s">
        <v>1051</v>
      </c>
      <c r="J10" s="466" t="s">
        <v>244</v>
      </c>
      <c r="K10" s="466" t="s">
        <v>1051</v>
      </c>
      <c r="L10" s="466" t="s">
        <v>1057</v>
      </c>
      <c r="M10" s="472"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72" t="s">
        <v>108</v>
      </c>
      <c r="O10" s="472" t="s">
        <v>836</v>
      </c>
      <c r="P10" s="475">
        <v>12</v>
      </c>
      <c r="Q10" s="478"/>
      <c r="R10" s="481"/>
      <c r="S10" s="481"/>
      <c r="T10" s="481"/>
      <c r="U10" s="481"/>
      <c r="V10" s="483" t="str">
        <f>IF(ISBLANK(AC10),(IF(P10&lt;=0,"",IF(P10&lt;=2,"Muy Baja",IF(P10&lt;=24,"Baja",IF(P10&lt;=500,"Media",IF(P10&lt;=5000,"Alta","Muy Alta"))))))," ")</f>
        <v>Baja</v>
      </c>
      <c r="W10" s="441">
        <f>IF(ISBLANK(AC10),(IF(V10="","",IF(V10="Muy Baja",20%,IF(V10="Baja",40%,IF(V10="Media",60%,IF(V10="Alta",80%,IF(V10="Muy Alta",100%,0)))))))," ")</f>
        <v>0.4</v>
      </c>
      <c r="X10" s="486" t="s">
        <v>1657</v>
      </c>
      <c r="Y10" s="489" t="str">
        <f>IF(X10&gt;0,IF(NOT(ISERROR(MATCH(X10,'Listados Datos'!$N$3:$N$4,0))),'Listados Datos'!$N$6&amp;"Por favor no seleccionar este criterios de impacto (Afectación Económica o presupuestal y/o Pérdida Reputacional)",'Listados Datos'!$N$7),"")</f>
        <v>✔</v>
      </c>
      <c r="Z10" s="438" t="str">
        <f>IF(OR(X10='Listados Datos'!$R$3,X10='Listados Datos'!$S$3),"Leve",IF(OR(X10='Listados Datos'!$R$4,X10='Listados Datos'!$S$4),"Menor",IF(OR(X10='Listados Datos'!$R$5,X10='Listados Datos'!$S$5),"Moderado",IF(OR(X10='Listados Datos'!$R$6,X10='Listados Datos'!$S$6),"Mayor",IF(OR(X10='Listados Datos'!$R$7,X10='Listados Datos'!$S$7),"Catastrófico","")))))</f>
        <v/>
      </c>
      <c r="AA10" s="441" t="str">
        <f>IF(Z10="","",IF(Z10="Leve",20%,IF(Z10="Menor",40%,IF(Z10="Moderado",60%,IF(Z10="Mayor",80%,IF(Z10="Catastrófico",100%,0))))))</f>
        <v/>
      </c>
      <c r="AB10" s="444"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
      </c>
      <c r="AC10" s="447"/>
      <c r="AD10" s="450"/>
      <c r="AE10" s="453"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206" t="s">
        <v>1123</v>
      </c>
      <c r="AH10" s="234" t="str">
        <f t="shared" ref="AH10:AH33" si="1">IF(OR(AI10="Preventivo",AI10="Detectivo"),"Probabilidad",IF(AI10="Correctivo","Impacto",""))</f>
        <v>Probabilidad</v>
      </c>
      <c r="AI10" s="340" t="s">
        <v>314</v>
      </c>
      <c r="AJ10" s="340" t="s">
        <v>319</v>
      </c>
      <c r="AK10" s="235" t="str">
        <f t="shared" ref="AK10" si="2">IF(AND(AI10="Preventivo",AJ10="Automático"),"50%",IF(AND(AI10="Preventivo",AJ10="Manual"),"40%",IF(AND(AI10="Detectivo",AJ10="Automático"),"40%",IF(AND(AI10="Detectivo",AJ10="Manual"),"30%",IF(AND(AI10="Correctivo",AJ10="Automático"),"35%",IF(AND(AI10="Correctivo",AJ10="Manual"),"25%",""))))))</f>
        <v>40%</v>
      </c>
      <c r="AL10" s="341" t="s">
        <v>323</v>
      </c>
      <c r="AM10" s="341" t="s">
        <v>327</v>
      </c>
      <c r="AN10" s="342" t="s">
        <v>330</v>
      </c>
      <c r="AO10" s="236">
        <f>IF(ISBLANK(AD10),(IFERROR(IF(AH10="Probabilidad",(W10-(+W10*AK10)),IF(AH10="Impacto",W10,"")),""))," ")</f>
        <v>0.24</v>
      </c>
      <c r="AP10" s="174" t="str">
        <f>IF(ISBLANK(AD10), (IFERROR(IF(AO10="","",IF(AO10&lt;=0.2,"Muy Baja",IF(AO10&lt;=0.4,"Baja",IF(AO10&lt;=0.6,"Media",IF(AO10&lt;=0.8,"Alta","Muy Alta"))))),""))," ")</f>
        <v>Baja</v>
      </c>
      <c r="AQ10" s="237">
        <f t="shared" ref="AQ10:AQ11" si="3">+AO10</f>
        <v>0.24</v>
      </c>
      <c r="AR10" s="238" t="str">
        <f t="shared" ref="AR10" si="4">IFERROR(IF(AS10="","",IF(AS10&lt;=0.2,"Leve",IF(AS10&lt;=0.4,"Menor",IF(AS10&lt;=0.6,"Moderado",IF(AS10&lt;=0.8,"Mayor","Catastrófico"))))),"")</f>
        <v/>
      </c>
      <c r="AS10" s="237" t="str">
        <f>IFERROR(IF(AH10="Impacto",(AA10-(+AA10*AK10)),IF(AH10="Probabilidad",AA10,"")),"")</f>
        <v/>
      </c>
      <c r="AT10" s="239"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
      </c>
      <c r="AU10" s="456"/>
      <c r="AV10" s="459" t="str">
        <f>IF(ISBLANK(AD10), " ", AD10)</f>
        <v xml:space="preserve"> </v>
      </c>
      <c r="AW10" s="453"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462" t="s">
        <v>337</v>
      </c>
      <c r="AY10" s="343" t="s">
        <v>1132</v>
      </c>
      <c r="AZ10" s="209" t="s">
        <v>1064</v>
      </c>
      <c r="BA10" s="207" t="s">
        <v>970</v>
      </c>
      <c r="BB10" s="207" t="s">
        <v>1063</v>
      </c>
      <c r="BC10" s="208">
        <v>44562</v>
      </c>
      <c r="BD10" s="208">
        <v>44926</v>
      </c>
      <c r="BE10" s="208" t="s">
        <v>1064</v>
      </c>
      <c r="BF10" s="209" t="s">
        <v>1075</v>
      </c>
      <c r="BG10" s="509" t="s">
        <v>1065</v>
      </c>
      <c r="BH10" s="210"/>
      <c r="BI10" s="210"/>
      <c r="BJ10" s="210"/>
      <c r="BK10" s="210"/>
      <c r="BL10" s="207"/>
      <c r="BM10" s="207"/>
      <c r="BN10" s="207"/>
      <c r="BO10" s="211"/>
      <c r="BP10" s="211"/>
      <c r="BQ10" s="212"/>
      <c r="BR10" s="213"/>
      <c r="BS10" s="213" t="str" cm="1">
        <f t="array" ref="BS10">IF(AND('MAPA DE RIESGOS'!$AP10="Muy Alta",'MAPA DE RIESGOS'!$AR10="Leve"),CONCATENATE("R",'MAPA DE RIESGOS'!$H10:$H15,"C",'MAPA DE RIESGOS'!$AF10),"")</f>
        <v/>
      </c>
      <c r="BT10" s="213"/>
      <c r="BU10" s="213"/>
      <c r="BV10" s="213"/>
      <c r="BW10" s="213"/>
      <c r="BX10" s="213"/>
      <c r="BY10" s="213"/>
      <c r="BZ10" s="213"/>
      <c r="CA10" s="213"/>
      <c r="CB10" s="213"/>
      <c r="CC10" s="213"/>
      <c r="CD10" s="213"/>
      <c r="CE10" s="213"/>
      <c r="CF10" s="213"/>
      <c r="CG10" s="213"/>
      <c r="CH10" s="213"/>
      <c r="CI10" s="213"/>
      <c r="CJ10" s="213"/>
      <c r="CK10" s="213"/>
    </row>
    <row r="11" spans="1:89" s="214" customFormat="1" ht="28.5" hidden="1" customHeight="1">
      <c r="A11" s="645"/>
      <c r="B11" s="520"/>
      <c r="C11" s="523"/>
      <c r="D11" s="523"/>
      <c r="E11" s="472"/>
      <c r="F11" s="466"/>
      <c r="G11" s="494"/>
      <c r="H11" s="386">
        <v>1</v>
      </c>
      <c r="I11" s="469"/>
      <c r="J11" s="466"/>
      <c r="K11" s="466"/>
      <c r="L11" s="466"/>
      <c r="M11" s="472"/>
      <c r="N11" s="472"/>
      <c r="O11" s="472"/>
      <c r="P11" s="475"/>
      <c r="Q11" s="478"/>
      <c r="R11" s="481"/>
      <c r="S11" s="481"/>
      <c r="T11" s="481"/>
      <c r="U11" s="481"/>
      <c r="V11" s="484"/>
      <c r="W11" s="442"/>
      <c r="X11" s="487"/>
      <c r="Y11" s="490"/>
      <c r="Z11" s="439"/>
      <c r="AA11" s="442"/>
      <c r="AB11" s="445"/>
      <c r="AC11" s="448"/>
      <c r="AD11" s="451"/>
      <c r="AE11" s="454"/>
      <c r="AF11" s="205">
        <v>2</v>
      </c>
      <c r="AG11" s="206"/>
      <c r="AH11" s="234" t="str">
        <f t="shared" si="1"/>
        <v/>
      </c>
      <c r="AI11" s="340"/>
      <c r="AJ11" s="340"/>
      <c r="AK11" s="235" t="str">
        <f t="shared" ref="AK11:AK12" si="7">IF(AND(AI11="Preventivo",AJ11="Automático"),"50%",IF(AND(AI11="Preventivo",AJ11="Manual"),"40%",IF(AND(AI11="Detectivo",AJ11="Automático"),"40%",IF(AND(AI11="Detectivo",AJ11="Manual"),"30%",IF(AND(AI11="Correctivo",AJ11="Automático"),"35%",IF(AND(AI11="Correctivo",AJ11="Manual"),"25%",""))))))</f>
        <v/>
      </c>
      <c r="AL11" s="341"/>
      <c r="AM11" s="341"/>
      <c r="AN11" s="342"/>
      <c r="AO11" s="236" t="str">
        <f>IF(ISBLANK(AD10),(IFERROR(IF(AND(AH10="Probabilidad",AH11="Probabilidad"),(AQ10-(+AQ10*AK11)),IF(AH11="Probabilidad",(W10-(+W10*AK11)),IF(AH11="Impacto",AQ10,""))),""))," ")</f>
        <v/>
      </c>
      <c r="AP11" s="174" t="str">
        <f>IF(ISBLANK(AD10),(IFERROR(IF(AO11="","",IF(AO11&lt;=0.2,"Muy Baja",IF(AO11&lt;=0.4,"Baja",IF(AO11&lt;=0.6,"Media",IF(AO11&lt;=0.8,"Alta","Muy Alta"))))),""))," ")</f>
        <v/>
      </c>
      <c r="AQ11" s="237" t="str">
        <f t="shared" si="3"/>
        <v/>
      </c>
      <c r="AR11" s="238" t="str">
        <f t="shared" ref="AR11:AR12" si="8">IFERROR(IF(AS11="","",IF(AS11&lt;=0.2,"Leve",IF(AS11&lt;=0.4,"Menor",IF(AS11&lt;=0.6,"Moderado",IF(AS11&lt;=0.8,"Mayor","Catastrófico"))))),"")</f>
        <v/>
      </c>
      <c r="AS11" s="237" t="str">
        <f>IFERROR(IF(AND(AH10="Impacto",AH11="Impacto"),(AS10-(+AS10*AK11)),IF(AH11="Impacto",(AA10-(+AA10*AK11)),IF(AH11="Probabilidad",AS10,""))),"")</f>
        <v/>
      </c>
      <c r="AT11" s="239"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457"/>
      <c r="AV11" s="460"/>
      <c r="AW11" s="454"/>
      <c r="AX11" s="463"/>
      <c r="AY11" s="343"/>
      <c r="AZ11" s="209"/>
      <c r="BA11" s="207"/>
      <c r="BB11" s="207"/>
      <c r="BC11" s="208"/>
      <c r="BD11" s="208"/>
      <c r="BE11" s="208"/>
      <c r="BF11" s="209"/>
      <c r="BG11" s="510"/>
      <c r="BH11" s="210"/>
      <c r="BI11" s="210"/>
      <c r="BJ11" s="210"/>
      <c r="BK11" s="210"/>
      <c r="BL11" s="207"/>
      <c r="BM11" s="207"/>
      <c r="BN11" s="207"/>
      <c r="BO11" s="211"/>
      <c r="BP11" s="211"/>
      <c r="BQ11" s="212"/>
      <c r="BR11" s="213"/>
      <c r="BS11" s="213" t="str" cm="1">
        <f t="array" ref="BS11">IF(AND('MAPA DE RIESGOS'!$AP11="Muy Alta",'MAPA DE RIESGOS'!$AR11="Leve"),CONCATENATE("R",'MAPA DE RIESGOS'!$H11:$H16,"C",'MAPA DE RIESGOS'!$AF11),"")</f>
        <v/>
      </c>
      <c r="BT11" s="213"/>
      <c r="BU11" s="213"/>
      <c r="BV11" s="213"/>
      <c r="BW11" s="213"/>
      <c r="BX11" s="213"/>
      <c r="BY11" s="213"/>
      <c r="BZ11" s="213"/>
      <c r="CA11" s="213"/>
      <c r="CB11" s="213"/>
      <c r="CC11" s="213"/>
      <c r="CD11" s="213"/>
      <c r="CE11" s="213"/>
      <c r="CF11" s="213"/>
      <c r="CG11" s="213"/>
      <c r="CH11" s="213"/>
      <c r="CI11" s="213"/>
      <c r="CJ11" s="213"/>
      <c r="CK11" s="213"/>
    </row>
    <row r="12" spans="1:89" s="214" customFormat="1" ht="28.5" hidden="1" customHeight="1">
      <c r="A12" s="645"/>
      <c r="B12" s="520"/>
      <c r="C12" s="523"/>
      <c r="D12" s="523"/>
      <c r="E12" s="472"/>
      <c r="F12" s="466"/>
      <c r="G12" s="494"/>
      <c r="H12" s="386">
        <v>1</v>
      </c>
      <c r="I12" s="469"/>
      <c r="J12" s="466"/>
      <c r="K12" s="466"/>
      <c r="L12" s="466"/>
      <c r="M12" s="472"/>
      <c r="N12" s="472"/>
      <c r="O12" s="472"/>
      <c r="P12" s="475"/>
      <c r="Q12" s="478"/>
      <c r="R12" s="481"/>
      <c r="S12" s="481"/>
      <c r="T12" s="481"/>
      <c r="U12" s="481"/>
      <c r="V12" s="484"/>
      <c r="W12" s="442"/>
      <c r="X12" s="487"/>
      <c r="Y12" s="490"/>
      <c r="Z12" s="439"/>
      <c r="AA12" s="442"/>
      <c r="AB12" s="445"/>
      <c r="AC12" s="448"/>
      <c r="AD12" s="451"/>
      <c r="AE12" s="454"/>
      <c r="AF12" s="205">
        <v>3</v>
      </c>
      <c r="AG12" s="206"/>
      <c r="AH12" s="234" t="str">
        <f t="shared" ref="AH12" si="10">IF(OR(AI12="Preventivo",AI12="Detectivo"),"Probabilidad",IF(AI12="Correctivo","Impacto",""))</f>
        <v/>
      </c>
      <c r="AI12" s="340"/>
      <c r="AJ12" s="340"/>
      <c r="AK12" s="235" t="str">
        <f t="shared" si="7"/>
        <v/>
      </c>
      <c r="AL12" s="341"/>
      <c r="AM12" s="341"/>
      <c r="AN12" s="342"/>
      <c r="AO12" s="236" t="str">
        <f>IF(ISBLANK(AD10),(IFERROR(IF(AND(AH11="Probabilidad",AH12="Probabilidad"),(AQ11-(+AQ11*AK12)),IF(AND(AH11="Impacto",AH12="Probabilidad"),(AQ10-(+AQ10*AK12)),IF(AH12="Impacto",AQ11,""))),""))," ")</f>
        <v/>
      </c>
      <c r="AP12" s="174" t="str">
        <f>IF(ISBLANK(AD10),(IFERROR(IF(AO12="","",IF(AO12&lt;=0.2,"Muy Baja",IF(AO12&lt;=0.4,"Baja",IF(AO12&lt;=0.6,"Media",IF(AO12&lt;=0.8,"Alta","Muy Alta"))))),""))," ")</f>
        <v/>
      </c>
      <c r="AQ12" s="237" t="str">
        <f t="shared" ref="AQ12" si="11">+AO12</f>
        <v/>
      </c>
      <c r="AR12" s="238" t="str">
        <f t="shared" si="8"/>
        <v/>
      </c>
      <c r="AS12" s="237" t="str">
        <f>IFERROR(IF(AND(AH11="Impacto",AH12="Impacto"),(AS11-(+AS11*AK12)),IF(AND(AH11="Probabilidad",AH12="Impacto"),(AS10-(+AS10*AK12)),IF(AH12="Probabilidad",AS11,""))),"")</f>
        <v/>
      </c>
      <c r="AT12" s="239" t="str">
        <f t="shared" si="9"/>
        <v/>
      </c>
      <c r="AU12" s="457"/>
      <c r="AV12" s="460"/>
      <c r="AW12" s="454"/>
      <c r="AX12" s="463"/>
      <c r="AY12" s="343"/>
      <c r="AZ12" s="209"/>
      <c r="BA12" s="207"/>
      <c r="BB12" s="207"/>
      <c r="BC12" s="208"/>
      <c r="BD12" s="208"/>
      <c r="BE12" s="208"/>
      <c r="BF12" s="209"/>
      <c r="BG12" s="510"/>
      <c r="BH12" s="210"/>
      <c r="BI12" s="210"/>
      <c r="BJ12" s="210"/>
      <c r="BK12" s="210"/>
      <c r="BL12" s="207"/>
      <c r="BM12" s="207"/>
      <c r="BN12" s="207"/>
      <c r="BO12" s="211"/>
      <c r="BP12" s="211"/>
      <c r="BQ12" s="212"/>
      <c r="BR12" s="213"/>
      <c r="BS12" s="213" t="str">
        <f>IF(AND('MAPA DE RIESGOS'!$AP12="Muy Alta",'MAPA DE RIESGOS'!$AR12="Leve"),CONCATENATE("R",'MAPA DE RIESGOS'!$H12,"C",'MAPA DE RIESGOS'!$AF12),"")</f>
        <v/>
      </c>
      <c r="BT12" s="213"/>
      <c r="BU12" s="213"/>
      <c r="BV12" s="213"/>
      <c r="BW12" s="213"/>
      <c r="BX12" s="213"/>
      <c r="BY12" s="213"/>
      <c r="BZ12" s="213"/>
      <c r="CA12" s="213"/>
      <c r="CB12" s="213"/>
      <c r="CC12" s="213"/>
      <c r="CD12" s="213"/>
      <c r="CE12" s="213"/>
      <c r="CF12" s="213"/>
      <c r="CG12" s="213"/>
      <c r="CH12" s="213"/>
      <c r="CI12" s="213"/>
      <c r="CJ12" s="213"/>
      <c r="CK12" s="213"/>
    </row>
    <row r="13" spans="1:89" s="214" customFormat="1" ht="28.5" hidden="1" customHeight="1">
      <c r="A13" s="645"/>
      <c r="B13" s="520"/>
      <c r="C13" s="523"/>
      <c r="D13" s="523"/>
      <c r="E13" s="472"/>
      <c r="F13" s="466"/>
      <c r="G13" s="494"/>
      <c r="H13" s="386">
        <v>1</v>
      </c>
      <c r="I13" s="469"/>
      <c r="J13" s="466"/>
      <c r="K13" s="466"/>
      <c r="L13" s="466"/>
      <c r="M13" s="472"/>
      <c r="N13" s="472"/>
      <c r="O13" s="472"/>
      <c r="P13" s="475"/>
      <c r="Q13" s="478"/>
      <c r="R13" s="481"/>
      <c r="S13" s="481"/>
      <c r="T13" s="481"/>
      <c r="U13" s="481"/>
      <c r="V13" s="484"/>
      <c r="W13" s="442"/>
      <c r="X13" s="487"/>
      <c r="Y13" s="490"/>
      <c r="Z13" s="439"/>
      <c r="AA13" s="442"/>
      <c r="AB13" s="445"/>
      <c r="AC13" s="448"/>
      <c r="AD13" s="451"/>
      <c r="AE13" s="454"/>
      <c r="AF13" s="205">
        <v>4</v>
      </c>
      <c r="AG13" s="206"/>
      <c r="AH13" s="234" t="str">
        <f t="shared" ref="AH13:AH15" si="12">IF(OR(AI13="Preventivo",AI13="Detectivo"),"Probabilidad",IF(AI13="Correctivo","Impacto",""))</f>
        <v/>
      </c>
      <c r="AI13" s="340"/>
      <c r="AJ13" s="340"/>
      <c r="AK13" s="235" t="str">
        <f t="shared" ref="AK13:AK15" si="13">IF(AND(AI13="Preventivo",AJ13="Automático"),"50%",IF(AND(AI13="Preventivo",AJ13="Manual"),"40%",IF(AND(AI13="Detectivo",AJ13="Automático"),"40%",IF(AND(AI13="Detectivo",AJ13="Manual"),"30%",IF(AND(AI13="Correctivo",AJ13="Automático"),"35%",IF(AND(AI13="Correctivo",AJ13="Manual"),"25%",""))))))</f>
        <v/>
      </c>
      <c r="AL13" s="341"/>
      <c r="AM13" s="341"/>
      <c r="AN13" s="342"/>
      <c r="AO13" s="236" t="str">
        <f>IF(ISBLANK(AD10),(IFERROR(IF(AND(AH12="Probabilidad",AH13="Probabilidad"),(AQ12-(+AQ12*AK13)),IF(AND(AH12="Impacto",AH13="Probabilidad"),(AQ11-(+AQ11*AK13)),IF(AH13="Impacto",AQ12,""))),""))," ")</f>
        <v/>
      </c>
      <c r="AP13" s="174" t="str">
        <f>IF(ISBLANK(AD10),(IFERROR(IF(AO13="","",IF(AO13&lt;=0.2,"Muy Baja",IF(AO13&lt;=0.4,"Baja",IF(AO13&lt;=0.6,"Media",IF(AO13&lt;=0.8,"Alta","Muy Alta"))))),""))," ")</f>
        <v/>
      </c>
      <c r="AQ13" s="237" t="str">
        <f t="shared" ref="AQ13" si="14">+AO13</f>
        <v/>
      </c>
      <c r="AR13" s="238" t="str">
        <f t="shared" ref="AR13" si="15">IFERROR(IF(AS13="","",IF(AS13&lt;=0.2,"Leve",IF(AS13&lt;=0.4,"Menor",IF(AS13&lt;=0.6,"Moderado",IF(AS13&lt;=0.8,"Mayor","Catastrófico"))))),"")</f>
        <v/>
      </c>
      <c r="AS13" s="237" t="str">
        <f>IFERROR(IF(AND(AH12="Impacto",AH13="Impacto"),(AS12-(+AS12*AK13)),IF(AND(AH12="Probabilidad",AH13="Impacto"),(AS11-(+AS11*AK13)),IF(AH13="Probabilidad",AS12,""))),"")</f>
        <v/>
      </c>
      <c r="AT13" s="239"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457"/>
      <c r="AV13" s="460"/>
      <c r="AW13" s="454"/>
      <c r="AX13" s="463"/>
      <c r="AY13" s="343"/>
      <c r="AZ13" s="209"/>
      <c r="BA13" s="207"/>
      <c r="BB13" s="207"/>
      <c r="BC13" s="208"/>
      <c r="BD13" s="208"/>
      <c r="BE13" s="208"/>
      <c r="BF13" s="209"/>
      <c r="BG13" s="510"/>
      <c r="BH13" s="210"/>
      <c r="BI13" s="210"/>
      <c r="BJ13" s="210"/>
      <c r="BK13" s="210"/>
      <c r="BL13" s="207"/>
      <c r="BM13" s="207"/>
      <c r="BN13" s="207"/>
      <c r="BO13" s="211"/>
      <c r="BP13" s="211"/>
      <c r="BQ13" s="212"/>
      <c r="BR13" s="213"/>
      <c r="BS13" s="213" t="str">
        <f>IF(AND('MAPA DE RIESGOS'!$AP13="Muy Alta",'MAPA DE RIESGOS'!$AR13="Leve"),CONCATENATE("R",'MAPA DE RIESGOS'!$H13,"C",'MAPA DE RIESGOS'!$AF13),"")</f>
        <v/>
      </c>
      <c r="BT13" s="213"/>
      <c r="BU13" s="213"/>
      <c r="BV13" s="213"/>
      <c r="BW13" s="213"/>
      <c r="BX13" s="213"/>
      <c r="BY13" s="213"/>
      <c r="BZ13" s="213"/>
      <c r="CA13" s="213"/>
      <c r="CB13" s="213"/>
      <c r="CC13" s="213"/>
      <c r="CD13" s="213"/>
      <c r="CE13" s="213"/>
      <c r="CF13" s="213"/>
      <c r="CG13" s="213"/>
      <c r="CH13" s="213"/>
      <c r="CI13" s="213"/>
      <c r="CJ13" s="213"/>
      <c r="CK13" s="213"/>
    </row>
    <row r="14" spans="1:89" s="214" customFormat="1" ht="28.5" hidden="1" customHeight="1">
      <c r="A14" s="645"/>
      <c r="B14" s="520"/>
      <c r="C14" s="523"/>
      <c r="D14" s="523"/>
      <c r="E14" s="472"/>
      <c r="F14" s="466"/>
      <c r="G14" s="494"/>
      <c r="H14" s="386">
        <v>1</v>
      </c>
      <c r="I14" s="469"/>
      <c r="J14" s="466"/>
      <c r="K14" s="466"/>
      <c r="L14" s="466"/>
      <c r="M14" s="472"/>
      <c r="N14" s="472"/>
      <c r="O14" s="472"/>
      <c r="P14" s="475"/>
      <c r="Q14" s="478"/>
      <c r="R14" s="481"/>
      <c r="S14" s="481"/>
      <c r="T14" s="481"/>
      <c r="U14" s="481"/>
      <c r="V14" s="484"/>
      <c r="W14" s="442"/>
      <c r="X14" s="487"/>
      <c r="Y14" s="490"/>
      <c r="Z14" s="439"/>
      <c r="AA14" s="442"/>
      <c r="AB14" s="445"/>
      <c r="AC14" s="448"/>
      <c r="AD14" s="451"/>
      <c r="AE14" s="454"/>
      <c r="AF14" s="205">
        <v>5</v>
      </c>
      <c r="AG14" s="206"/>
      <c r="AH14" s="234" t="str">
        <f t="shared" ref="AH14" si="17">IF(OR(AI14="Preventivo",AI14="Detectivo"),"Probabilidad",IF(AI14="Correctivo","Impacto",""))</f>
        <v/>
      </c>
      <c r="AI14" s="340"/>
      <c r="AJ14" s="340"/>
      <c r="AK14" s="235" t="str">
        <f t="shared" ref="AK14" si="18">IF(AND(AI14="Preventivo",AJ14="Automático"),"50%",IF(AND(AI14="Preventivo",AJ14="Manual"),"40%",IF(AND(AI14="Detectivo",AJ14="Automático"),"40%",IF(AND(AI14="Detectivo",AJ14="Manual"),"30%",IF(AND(AI14="Correctivo",AJ14="Automático"),"35%",IF(AND(AI14="Correctivo",AJ14="Manual"),"25%",""))))))</f>
        <v/>
      </c>
      <c r="AL14" s="341"/>
      <c r="AM14" s="341"/>
      <c r="AN14" s="342"/>
      <c r="AO14" s="236" t="str">
        <f>IF(ISBLANK(AD10),(IFERROR(IF(AND(AH13="Probabilidad",AH14="Probabilidad"),(AQ13-(+AQ13*AK14)),IF(AND(AH13="Impacto",AH14="Probabilidad"),(AQ12-(+AQ12*AK14)),IF(AH14="Impacto",AQ13,""))),""))," ")</f>
        <v/>
      </c>
      <c r="AP14" s="174" t="str">
        <f>IF(ISBLANK(AD10),(IFERROR(IF(AO14="","",IF(AO14&lt;=0.2,"Muy Baja",IF(AO14&lt;=0.4,"Baja",IF(AO14&lt;=0.6,"Media",IF(AO14&lt;=0.8,"Alta","Muy Alta"))))),""))," ")</f>
        <v/>
      </c>
      <c r="AQ14" s="237" t="str">
        <f t="shared" ref="AQ14" si="19">+AO14</f>
        <v/>
      </c>
      <c r="AR14" s="238" t="str">
        <f t="shared" ref="AR14" si="20">IFERROR(IF(AS14="","",IF(AS14&lt;=0.2,"Leve",IF(AS14&lt;=0.4,"Menor",IF(AS14&lt;=0.6,"Moderado",IF(AS14&lt;=0.8,"Mayor","Catastrófico"))))),"")</f>
        <v/>
      </c>
      <c r="AS14" s="237" t="str">
        <f>IFERROR(IF(AND(AH13="Impacto",AH14="Impacto"),(AS13-(+AS13*AK14)),IF(AND(AH13="Probabilidad",AH14="Impacto"),(AS12-(+AS12*AK14)),IF(AH14="Probabilidad",AS13,""))),"")</f>
        <v/>
      </c>
      <c r="AT14" s="239"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457"/>
      <c r="AV14" s="460"/>
      <c r="AW14" s="454"/>
      <c r="AX14" s="463"/>
      <c r="AY14" s="343"/>
      <c r="AZ14" s="209"/>
      <c r="BA14" s="207"/>
      <c r="BB14" s="207"/>
      <c r="BC14" s="208"/>
      <c r="BD14" s="208"/>
      <c r="BE14" s="208"/>
      <c r="BF14" s="209"/>
      <c r="BG14" s="510"/>
      <c r="BH14" s="210"/>
      <c r="BI14" s="210"/>
      <c r="BJ14" s="210"/>
      <c r="BK14" s="210"/>
      <c r="BL14" s="207"/>
      <c r="BM14" s="207"/>
      <c r="BN14" s="207"/>
      <c r="BO14" s="211"/>
      <c r="BP14" s="211"/>
      <c r="BQ14" s="212"/>
      <c r="BR14" s="213"/>
      <c r="BS14" s="213" t="str">
        <f>IF(AND('MAPA DE RIESGOS'!$AP14="Muy Alta",'MAPA DE RIESGOS'!$AR14="Leve"),CONCATENATE("R",'MAPA DE RIESGOS'!$H14,"C",'MAPA DE RIESGOS'!$AF14),"")</f>
        <v/>
      </c>
      <c r="BT14" s="213"/>
      <c r="BU14" s="213"/>
      <c r="BV14" s="213"/>
      <c r="BW14" s="213"/>
      <c r="BX14" s="213"/>
      <c r="BY14" s="213"/>
      <c r="BZ14" s="213"/>
      <c r="CA14" s="213"/>
      <c r="CB14" s="213"/>
      <c r="CC14" s="213"/>
      <c r="CD14" s="213"/>
      <c r="CE14" s="213"/>
      <c r="CF14" s="213"/>
      <c r="CG14" s="213"/>
      <c r="CH14" s="213"/>
      <c r="CI14" s="213"/>
      <c r="CJ14" s="213"/>
      <c r="CK14" s="213"/>
    </row>
    <row r="15" spans="1:89" s="214" customFormat="1" ht="28.5" hidden="1" customHeight="1">
      <c r="A15" s="645"/>
      <c r="B15" s="520"/>
      <c r="C15" s="523"/>
      <c r="D15" s="523"/>
      <c r="E15" s="472"/>
      <c r="F15" s="466"/>
      <c r="G15" s="495"/>
      <c r="H15" s="386">
        <v>1</v>
      </c>
      <c r="I15" s="470"/>
      <c r="J15" s="467"/>
      <c r="K15" s="467"/>
      <c r="L15" s="467"/>
      <c r="M15" s="473"/>
      <c r="N15" s="473"/>
      <c r="O15" s="473"/>
      <c r="P15" s="476"/>
      <c r="Q15" s="479"/>
      <c r="R15" s="482"/>
      <c r="S15" s="482"/>
      <c r="T15" s="482"/>
      <c r="U15" s="482"/>
      <c r="V15" s="576"/>
      <c r="W15" s="443"/>
      <c r="X15" s="488"/>
      <c r="Y15" s="491"/>
      <c r="Z15" s="440"/>
      <c r="AA15" s="443"/>
      <c r="AB15" s="446"/>
      <c r="AC15" s="449"/>
      <c r="AD15" s="452"/>
      <c r="AE15" s="455"/>
      <c r="AF15" s="205">
        <v>6</v>
      </c>
      <c r="AG15" s="206"/>
      <c r="AH15" s="234" t="str">
        <f t="shared" si="12"/>
        <v/>
      </c>
      <c r="AI15" s="340"/>
      <c r="AJ15" s="340"/>
      <c r="AK15" s="235" t="str">
        <f t="shared" si="13"/>
        <v/>
      </c>
      <c r="AL15" s="341"/>
      <c r="AM15" s="341"/>
      <c r="AN15" s="342"/>
      <c r="AO15" s="236" t="str">
        <f>IF(ISBLANK(AD10),(IFERROR(IF(AND(AH14="Probabilidad",AH15="Probabilidad"),(AQ14-(+AQ14*AK15)),IF(AND(AH14="Impacto",AH15="Probabilidad"),(AQ13-(+AQ13*AK15)),IF(AH15="Impacto",AQ14,""))),""))," ")</f>
        <v/>
      </c>
      <c r="AP15" s="174" t="str">
        <f>IF(ISBLANK(AD10),(IFERROR(IF(AO15="","",IF(AO15&lt;=0.2,"Muy Baja",IF(AO15&lt;=0.4,"Baja",IF(AO15&lt;=0.6,"Media",IF(AO15&lt;=0.8,"Alta","Muy Alta"))))),""))," ")</f>
        <v/>
      </c>
      <c r="AQ15" s="237" t="str">
        <f t="shared" ref="AQ15:AQ20" si="22">+AO15</f>
        <v/>
      </c>
      <c r="AR15" s="238" t="str">
        <f t="shared" ref="AR15:AR20" si="23">IFERROR(IF(AS15="","",IF(AS15&lt;=0.2,"Leve",IF(AS15&lt;=0.4,"Menor",IF(AS15&lt;=0.6,"Moderado",IF(AS15&lt;=0.8,"Mayor","Catastrófico"))))),"")</f>
        <v/>
      </c>
      <c r="AS15" s="237" t="str">
        <f>IFERROR(IF(AND(AH14="Impacto",AH15="Impacto"),(AS14-(+AS14*AK15)),IF(AND(AH14="Probabilidad",AH15="Impacto"),(AS13-(+AS13*AK15)),IF(AH15="Probabilidad",AS14,""))),"")</f>
        <v/>
      </c>
      <c r="AT15" s="239"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458"/>
      <c r="AV15" s="461"/>
      <c r="AW15" s="455"/>
      <c r="AX15" s="464"/>
      <c r="AY15" s="343"/>
      <c r="AZ15" s="209"/>
      <c r="BA15" s="207"/>
      <c r="BB15" s="207"/>
      <c r="BC15" s="208"/>
      <c r="BD15" s="208"/>
      <c r="BE15" s="208"/>
      <c r="BF15" s="209"/>
      <c r="BG15" s="511"/>
      <c r="BH15" s="210"/>
      <c r="BI15" s="210"/>
      <c r="BJ15" s="210"/>
      <c r="BK15" s="210"/>
      <c r="BL15" s="207"/>
      <c r="BM15" s="207"/>
      <c r="BN15" s="207"/>
      <c r="BO15" s="211"/>
      <c r="BP15" s="211"/>
      <c r="BQ15" s="212"/>
      <c r="BR15" s="213"/>
      <c r="BS15" s="213" t="str">
        <f>IF(AND('MAPA DE RIESGOS'!$AP15="Muy Alta",'MAPA DE RIESGOS'!$AR15="Leve"),CONCATENATE("R",'MAPA DE RIESGOS'!$H15,"C",'MAPA DE RIESGOS'!$AF15),"")</f>
        <v/>
      </c>
      <c r="BT15" s="213"/>
      <c r="BU15" s="213"/>
      <c r="BV15" s="213"/>
      <c r="BW15" s="213"/>
      <c r="BX15" s="213"/>
      <c r="BY15" s="213"/>
      <c r="BZ15" s="213"/>
      <c r="CA15" s="213"/>
      <c r="CB15" s="213"/>
      <c r="CC15" s="213"/>
      <c r="CD15" s="213"/>
      <c r="CE15" s="213"/>
      <c r="CF15" s="213"/>
      <c r="CG15" s="213"/>
      <c r="CH15" s="213"/>
      <c r="CI15" s="213"/>
      <c r="CJ15" s="213"/>
      <c r="CK15" s="213"/>
    </row>
    <row r="16" spans="1:89" s="214" customFormat="1" ht="102" customHeight="1">
      <c r="A16" s="645"/>
      <c r="B16" s="520"/>
      <c r="C16" s="523"/>
      <c r="D16" s="523" t="str">
        <f>IFERROR((VLOOKUP($B16,'Listados Datos'!$D$3:$F$16,3,FALSE))," ")</f>
        <v xml:space="preserve"> </v>
      </c>
      <c r="E16" s="472"/>
      <c r="F16" s="466"/>
      <c r="G16" s="492">
        <v>2</v>
      </c>
      <c r="H16" s="384">
        <v>2</v>
      </c>
      <c r="I16" s="468" t="s">
        <v>1052</v>
      </c>
      <c r="J16" s="465" t="s">
        <v>243</v>
      </c>
      <c r="K16" s="465" t="s">
        <v>1052</v>
      </c>
      <c r="L16" s="465" t="s">
        <v>1058</v>
      </c>
      <c r="M16" s="471"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471" t="s">
        <v>108</v>
      </c>
      <c r="O16" s="471" t="s">
        <v>836</v>
      </c>
      <c r="P16" s="474">
        <v>12</v>
      </c>
      <c r="Q16" s="477"/>
      <c r="R16" s="480"/>
      <c r="S16" s="480"/>
      <c r="T16" s="480"/>
      <c r="U16" s="480"/>
      <c r="V16" s="483" t="str">
        <f>IF(ISBLANK(AC16),(IF(P16&lt;=0,"",IF(P16&lt;=2,"Muy Baja",IF(P16&lt;=24,"Baja",IF(P16&lt;=500,"Media",IF(P16&lt;=5000,"Alta","Muy Alta"))))))," ")</f>
        <v>Baja</v>
      </c>
      <c r="W16" s="441">
        <f>IF(ISBLANK(AC16),(IF(V16="","",IF(V16="Muy Baja",20%,IF(V16="Baja",40%,IF(V16="Media",60%,IF(V16="Alta",80%,IF(V16="Muy Alta",100%,0)))))))," ")</f>
        <v>0.4</v>
      </c>
      <c r="X16" s="486" t="s">
        <v>1657</v>
      </c>
      <c r="Y16" s="489" t="str">
        <f>IF(X16&gt;0,IF(NOT(ISERROR(MATCH(X16,'Listados Datos'!$N$3:$N$4,0))),'Listados Datos'!$N$6&amp;"Por favor no seleccionar este criterios de impacto (Afectación Económica o presupuestal y/o Pérdida Reputacional)",'Listados Datos'!$N$7),"")</f>
        <v>✔</v>
      </c>
      <c r="Z16" s="438" t="str">
        <f>IF(OR(X16='Listados Datos'!$R$3,X16='Listados Datos'!$S$3),"Leve",IF(OR(X16='Listados Datos'!$R$4,X16='Listados Datos'!$S$4),"Menor",IF(OR(X16='Listados Datos'!$R$5,X16='Listados Datos'!$S$5),"Moderado",IF(OR(X16='Listados Datos'!$R$6,X16='Listados Datos'!$S$6),"Mayor",IF(OR(X16='Listados Datos'!$R$7,X16='Listados Datos'!$S$7),"Catastrófico","")))))</f>
        <v/>
      </c>
      <c r="AA16" s="441" t="str">
        <f>IF(Z16="","",IF(Z16="Leve",20%,IF(Z16="Menor",40%,IF(Z16="Moderado",60%,IF(Z16="Mayor",80%,IF(Z16="Catastrófico",100%,0))))))</f>
        <v/>
      </c>
      <c r="AB16" s="444"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
      </c>
      <c r="AC16" s="447"/>
      <c r="AD16" s="450"/>
      <c r="AE16" s="453"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206" t="s">
        <v>1124</v>
      </c>
      <c r="AH16" s="234" t="str">
        <f t="shared" si="1"/>
        <v>Probabilidad</v>
      </c>
      <c r="AI16" s="340" t="s">
        <v>314</v>
      </c>
      <c r="AJ16" s="340" t="s">
        <v>319</v>
      </c>
      <c r="AK16" s="235" t="str">
        <f t="shared" ref="AK16:AK17" si="27">IF(AND(AI16="Preventivo",AJ16="Automático"),"50%",IF(AND(AI16="Preventivo",AJ16="Manual"),"40%",IF(AND(AI16="Detectivo",AJ16="Automático"),"40%",IF(AND(AI16="Detectivo",AJ16="Manual"),"30%",IF(AND(AI16="Correctivo",AJ16="Automático"),"35%",IF(AND(AI16="Correctivo",AJ16="Manual"),"25%",""))))))</f>
        <v>40%</v>
      </c>
      <c r="AL16" s="341" t="s">
        <v>323</v>
      </c>
      <c r="AM16" s="341" t="s">
        <v>327</v>
      </c>
      <c r="AN16" s="342" t="s">
        <v>330</v>
      </c>
      <c r="AO16" s="236">
        <f t="shared" ref="AO16" si="28">IF(ISBLANK(AD16),(IFERROR(IF(AH16="Probabilidad",(W16-(+W16*AK16)),IF(AH16="Impacto",W16,"")),""))," ")</f>
        <v>0.24</v>
      </c>
      <c r="AP16" s="174" t="str">
        <f t="shared" ref="AP16" si="29">IF(ISBLANK(AD16), (IFERROR(IF(AO16="","",IF(AO16&lt;=0.2,"Muy Baja",IF(AO16&lt;=0.4,"Baja",IF(AO16&lt;=0.6,"Media",IF(AO16&lt;=0.8,"Alta","Muy Alta"))))),""))," ")</f>
        <v>Baja</v>
      </c>
      <c r="AQ16" s="237">
        <f t="shared" si="22"/>
        <v>0.24</v>
      </c>
      <c r="AR16" s="238" t="str">
        <f t="shared" si="23"/>
        <v/>
      </c>
      <c r="AS16" s="237" t="str">
        <f t="shared" ref="AS16" si="30">IFERROR(IF(AH16="Impacto",(AA16-(+AA16*AK16)),IF(AH16="Probabilidad",AA16,"")),"")</f>
        <v/>
      </c>
      <c r="AT16" s="239" t="str">
        <f t="shared" si="24"/>
        <v/>
      </c>
      <c r="AU16" s="456"/>
      <c r="AV16" s="459" t="str">
        <f>IF(ISBLANK(AD16), " ", AD16)</f>
        <v xml:space="preserve"> </v>
      </c>
      <c r="AW16" s="453"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462" t="s">
        <v>337</v>
      </c>
      <c r="AY16" s="343" t="s">
        <v>1530</v>
      </c>
      <c r="AZ16" s="209" t="s">
        <v>1064</v>
      </c>
      <c r="BA16" s="207" t="s">
        <v>970</v>
      </c>
      <c r="BB16" s="207" t="s">
        <v>1063</v>
      </c>
      <c r="BC16" s="208">
        <v>44562</v>
      </c>
      <c r="BD16" s="208">
        <v>44926</v>
      </c>
      <c r="BE16" s="208" t="s">
        <v>1064</v>
      </c>
      <c r="BF16" s="209" t="s">
        <v>1075</v>
      </c>
      <c r="BG16" s="509" t="s">
        <v>1066</v>
      </c>
      <c r="BH16" s="215"/>
      <c r="BI16" s="210"/>
      <c r="BJ16" s="210"/>
      <c r="BK16" s="210"/>
      <c r="BL16" s="207"/>
      <c r="BM16" s="207"/>
      <c r="BN16" s="207"/>
      <c r="BO16" s="211"/>
      <c r="BP16" s="211"/>
      <c r="BQ16" s="212"/>
      <c r="BR16" s="213"/>
      <c r="BS16" s="213" t="str">
        <f>IF(AND('MAPA DE RIESGOS'!$AP16="Muy Alta",'MAPA DE RIESGOS'!$AR16="Leve"),CONCATENATE("R",'MAPA DE RIESGOS'!$H16,"C",'MAPA DE RIESGOS'!$AF16),"")</f>
        <v/>
      </c>
      <c r="BT16" s="213"/>
      <c r="BU16" s="213"/>
      <c r="BV16" s="213"/>
      <c r="BW16" s="213"/>
      <c r="BX16" s="213"/>
      <c r="BY16" s="213"/>
      <c r="BZ16" s="213"/>
      <c r="CA16" s="213"/>
      <c r="CB16" s="213"/>
      <c r="CC16" s="213"/>
      <c r="CD16" s="213"/>
      <c r="CE16" s="213"/>
      <c r="CF16" s="213"/>
      <c r="CG16" s="213"/>
      <c r="CH16" s="213"/>
      <c r="CI16" s="213"/>
      <c r="CJ16" s="213"/>
      <c r="CK16" s="213"/>
    </row>
    <row r="17" spans="1:89" s="214" customFormat="1" ht="28.5" hidden="1" customHeight="1">
      <c r="A17" s="645"/>
      <c r="B17" s="520"/>
      <c r="C17" s="523"/>
      <c r="D17" s="523"/>
      <c r="E17" s="472"/>
      <c r="F17" s="466"/>
      <c r="G17" s="492"/>
      <c r="H17" s="384">
        <v>2</v>
      </c>
      <c r="I17" s="469"/>
      <c r="J17" s="466"/>
      <c r="K17" s="466"/>
      <c r="L17" s="466"/>
      <c r="M17" s="472"/>
      <c r="N17" s="472"/>
      <c r="O17" s="472"/>
      <c r="P17" s="475"/>
      <c r="Q17" s="478"/>
      <c r="R17" s="481"/>
      <c r="S17" s="481"/>
      <c r="T17" s="481"/>
      <c r="U17" s="481"/>
      <c r="V17" s="484"/>
      <c r="W17" s="442"/>
      <c r="X17" s="487"/>
      <c r="Y17" s="490"/>
      <c r="Z17" s="439"/>
      <c r="AA17" s="442"/>
      <c r="AB17" s="445"/>
      <c r="AC17" s="448"/>
      <c r="AD17" s="451"/>
      <c r="AE17" s="454"/>
      <c r="AF17" s="205">
        <v>2</v>
      </c>
      <c r="AG17" s="206"/>
      <c r="AH17" s="234" t="str">
        <f t="shared" si="1"/>
        <v/>
      </c>
      <c r="AI17" s="340"/>
      <c r="AJ17" s="340"/>
      <c r="AK17" s="235" t="str">
        <f t="shared" si="27"/>
        <v/>
      </c>
      <c r="AL17" s="341"/>
      <c r="AM17" s="341"/>
      <c r="AN17" s="342"/>
      <c r="AO17" s="236"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37" t="str">
        <f t="shared" si="22"/>
        <v/>
      </c>
      <c r="AR17" s="238" t="str">
        <f t="shared" si="23"/>
        <v/>
      </c>
      <c r="AS17" s="237" t="str">
        <f t="shared" ref="AS17" si="34">IFERROR(IF(AND(AH16="Impacto",AH17="Impacto"),(AS16-(+AS16*AK17)),IF(AH17="Impacto",(AA16-(+AA16*AK17)),IF(AH17="Probabilidad",AS16,""))),"")</f>
        <v/>
      </c>
      <c r="AT17" s="239" t="str">
        <f t="shared" si="24"/>
        <v/>
      </c>
      <c r="AU17" s="457"/>
      <c r="AV17" s="460"/>
      <c r="AW17" s="454"/>
      <c r="AX17" s="463"/>
      <c r="AY17" s="343"/>
      <c r="AZ17" s="209"/>
      <c r="BA17" s="207"/>
      <c r="BB17" s="207"/>
      <c r="BC17" s="208"/>
      <c r="BD17" s="208"/>
      <c r="BE17" s="208"/>
      <c r="BF17" s="209"/>
      <c r="BG17" s="510"/>
      <c r="BH17" s="215"/>
      <c r="BI17" s="210"/>
      <c r="BJ17" s="210"/>
      <c r="BK17" s="210"/>
      <c r="BL17" s="207"/>
      <c r="BM17" s="207"/>
      <c r="BN17" s="207"/>
      <c r="BO17" s="211"/>
      <c r="BP17" s="211"/>
      <c r="BQ17" s="212"/>
      <c r="BR17" s="213"/>
      <c r="BS17" s="213" t="str">
        <f>IF(AND('MAPA DE RIESGOS'!$AP17="Muy Alta",'MAPA DE RIESGOS'!$AR17="Leve"),CONCATENATE("R",'MAPA DE RIESGOS'!$H17,"C",'MAPA DE RIESGOS'!$AF17),"")</f>
        <v/>
      </c>
      <c r="BT17" s="213"/>
      <c r="BU17" s="213"/>
      <c r="BV17" s="213"/>
      <c r="BW17" s="213"/>
      <c r="BX17" s="213"/>
      <c r="BY17" s="213"/>
      <c r="BZ17" s="213"/>
      <c r="CA17" s="213"/>
      <c r="CB17" s="213"/>
      <c r="CC17" s="213"/>
      <c r="CD17" s="213"/>
      <c r="CE17" s="213"/>
      <c r="CF17" s="213"/>
      <c r="CG17" s="213"/>
      <c r="CH17" s="213"/>
      <c r="CI17" s="213"/>
      <c r="CJ17" s="213"/>
      <c r="CK17" s="213"/>
    </row>
    <row r="18" spans="1:89" s="214" customFormat="1" ht="28.5" hidden="1" customHeight="1">
      <c r="A18" s="645"/>
      <c r="B18" s="520"/>
      <c r="C18" s="523"/>
      <c r="D18" s="523"/>
      <c r="E18" s="472"/>
      <c r="F18" s="466"/>
      <c r="G18" s="492"/>
      <c r="H18" s="384">
        <v>2</v>
      </c>
      <c r="I18" s="469"/>
      <c r="J18" s="466"/>
      <c r="K18" s="466"/>
      <c r="L18" s="466"/>
      <c r="M18" s="472"/>
      <c r="N18" s="472"/>
      <c r="O18" s="472"/>
      <c r="P18" s="475"/>
      <c r="Q18" s="478"/>
      <c r="R18" s="481"/>
      <c r="S18" s="481"/>
      <c r="T18" s="481"/>
      <c r="U18" s="481"/>
      <c r="V18" s="484"/>
      <c r="W18" s="442"/>
      <c r="X18" s="487"/>
      <c r="Y18" s="490"/>
      <c r="Z18" s="439"/>
      <c r="AA18" s="442"/>
      <c r="AB18" s="445"/>
      <c r="AC18" s="448"/>
      <c r="AD18" s="451"/>
      <c r="AE18" s="454"/>
      <c r="AF18" s="205">
        <v>3</v>
      </c>
      <c r="AG18" s="206"/>
      <c r="AH18" s="234" t="str">
        <f t="shared" ref="AH18:AH19" si="35">IF(OR(AI18="Preventivo",AI18="Detectivo"),"Probabilidad",IF(AI18="Correctivo","Impacto",""))</f>
        <v/>
      </c>
      <c r="AI18" s="340"/>
      <c r="AJ18" s="340"/>
      <c r="AK18" s="235" t="str">
        <f t="shared" ref="AK18:AK19" si="36">IF(AND(AI18="Preventivo",AJ18="Automático"),"50%",IF(AND(AI18="Preventivo",AJ18="Manual"),"40%",IF(AND(AI18="Detectivo",AJ18="Automático"),"40%",IF(AND(AI18="Detectivo",AJ18="Manual"),"30%",IF(AND(AI18="Correctivo",AJ18="Automático"),"35%",IF(AND(AI18="Correctivo",AJ18="Manual"),"25%",""))))))</f>
        <v/>
      </c>
      <c r="AL18" s="341"/>
      <c r="AM18" s="341"/>
      <c r="AN18" s="342"/>
      <c r="AO18" s="236"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37" t="str">
        <f t="shared" si="22"/>
        <v/>
      </c>
      <c r="AR18" s="238" t="str">
        <f t="shared" si="23"/>
        <v/>
      </c>
      <c r="AS18" s="237" t="str">
        <f t="shared" ref="AS18:AS21" si="39">IFERROR(IF(AND(AH17="Impacto",AH18="Impacto"),(AS17-(+AS17*AK18)),IF(AND(AH17="Probabilidad",AH18="Impacto"),(AS16-(+AS16*AK18)),IF(AH18="Probabilidad",AS17,""))),"")</f>
        <v/>
      </c>
      <c r="AT18" s="239" t="str">
        <f t="shared" si="24"/>
        <v/>
      </c>
      <c r="AU18" s="457"/>
      <c r="AV18" s="460"/>
      <c r="AW18" s="454"/>
      <c r="AX18" s="463"/>
      <c r="AY18" s="343"/>
      <c r="AZ18" s="209"/>
      <c r="BA18" s="207"/>
      <c r="BB18" s="207"/>
      <c r="BC18" s="208"/>
      <c r="BD18" s="208"/>
      <c r="BE18" s="208"/>
      <c r="BF18" s="209"/>
      <c r="BG18" s="510"/>
      <c r="BH18" s="215"/>
      <c r="BI18" s="210"/>
      <c r="BJ18" s="210"/>
      <c r="BK18" s="210"/>
      <c r="BL18" s="207"/>
      <c r="BM18" s="207"/>
      <c r="BN18" s="207"/>
      <c r="BO18" s="211"/>
      <c r="BP18" s="211"/>
      <c r="BQ18" s="212"/>
      <c r="BR18" s="213"/>
      <c r="BS18" s="213" t="str">
        <f>IF(AND('MAPA DE RIESGOS'!$AP18="Muy Alta",'MAPA DE RIESGOS'!$AR18="Leve"),CONCATENATE("R",'MAPA DE RIESGOS'!$H18,"C",'MAPA DE RIESGOS'!$AF18),"")</f>
        <v/>
      </c>
      <c r="BT18" s="213"/>
      <c r="BU18" s="213"/>
      <c r="BV18" s="213"/>
      <c r="BW18" s="213"/>
      <c r="BX18" s="213"/>
      <c r="BY18" s="213"/>
      <c r="BZ18" s="213"/>
      <c r="CA18" s="213"/>
      <c r="CB18" s="213"/>
      <c r="CC18" s="213"/>
      <c r="CD18" s="213"/>
      <c r="CE18" s="213"/>
      <c r="CF18" s="213"/>
      <c r="CG18" s="213"/>
      <c r="CH18" s="213"/>
      <c r="CI18" s="213"/>
      <c r="CJ18" s="213"/>
      <c r="CK18" s="213"/>
    </row>
    <row r="19" spans="1:89" s="214" customFormat="1" ht="28.5" hidden="1" customHeight="1">
      <c r="A19" s="645"/>
      <c r="B19" s="520"/>
      <c r="C19" s="523"/>
      <c r="D19" s="523"/>
      <c r="E19" s="472"/>
      <c r="F19" s="466"/>
      <c r="G19" s="492"/>
      <c r="H19" s="384">
        <v>2</v>
      </c>
      <c r="I19" s="469"/>
      <c r="J19" s="466"/>
      <c r="K19" s="466"/>
      <c r="L19" s="466"/>
      <c r="M19" s="472"/>
      <c r="N19" s="472"/>
      <c r="O19" s="472"/>
      <c r="P19" s="475"/>
      <c r="Q19" s="478"/>
      <c r="R19" s="481"/>
      <c r="S19" s="481"/>
      <c r="T19" s="481"/>
      <c r="U19" s="481"/>
      <c r="V19" s="484"/>
      <c r="W19" s="442"/>
      <c r="X19" s="487"/>
      <c r="Y19" s="490"/>
      <c r="Z19" s="439"/>
      <c r="AA19" s="442"/>
      <c r="AB19" s="445"/>
      <c r="AC19" s="448"/>
      <c r="AD19" s="451"/>
      <c r="AE19" s="454"/>
      <c r="AF19" s="205">
        <v>4</v>
      </c>
      <c r="AG19" s="206"/>
      <c r="AH19" s="234" t="str">
        <f t="shared" si="35"/>
        <v/>
      </c>
      <c r="AI19" s="340"/>
      <c r="AJ19" s="340"/>
      <c r="AK19" s="235" t="str">
        <f t="shared" si="36"/>
        <v/>
      </c>
      <c r="AL19" s="341"/>
      <c r="AM19" s="341"/>
      <c r="AN19" s="342"/>
      <c r="AO19" s="236"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37" t="str">
        <f t="shared" si="22"/>
        <v/>
      </c>
      <c r="AR19" s="238" t="str">
        <f t="shared" si="23"/>
        <v/>
      </c>
      <c r="AS19" s="237" t="str">
        <f t="shared" si="39"/>
        <v/>
      </c>
      <c r="AT19" s="239" t="str">
        <f t="shared" si="24"/>
        <v/>
      </c>
      <c r="AU19" s="457"/>
      <c r="AV19" s="460"/>
      <c r="AW19" s="454"/>
      <c r="AX19" s="463"/>
      <c r="AY19" s="343"/>
      <c r="AZ19" s="209"/>
      <c r="BA19" s="207"/>
      <c r="BB19" s="207"/>
      <c r="BC19" s="208"/>
      <c r="BD19" s="208"/>
      <c r="BE19" s="208"/>
      <c r="BF19" s="209"/>
      <c r="BG19" s="510"/>
      <c r="BH19" s="215"/>
      <c r="BI19" s="210"/>
      <c r="BJ19" s="210"/>
      <c r="BK19" s="210"/>
      <c r="BL19" s="207"/>
      <c r="BM19" s="207"/>
      <c r="BN19" s="207"/>
      <c r="BO19" s="211"/>
      <c r="BP19" s="211"/>
      <c r="BQ19" s="212"/>
      <c r="BR19" s="213"/>
      <c r="BS19" s="213" t="str">
        <f>IF(AND('MAPA DE RIESGOS'!$AP19="Muy Alta",'MAPA DE RIESGOS'!$AR19="Leve"),CONCATENATE("R",'MAPA DE RIESGOS'!$H19,"C",'MAPA DE RIESGOS'!$AF19),"")</f>
        <v/>
      </c>
      <c r="BT19" s="213"/>
      <c r="BU19" s="213"/>
      <c r="BV19" s="213"/>
      <c r="BW19" s="213"/>
      <c r="BX19" s="213"/>
      <c r="BY19" s="213"/>
      <c r="BZ19" s="213"/>
      <c r="CA19" s="213"/>
      <c r="CB19" s="213"/>
      <c r="CC19" s="213"/>
      <c r="CD19" s="213"/>
      <c r="CE19" s="213"/>
      <c r="CF19" s="213"/>
      <c r="CG19" s="213"/>
      <c r="CH19" s="213"/>
      <c r="CI19" s="213"/>
      <c r="CJ19" s="213"/>
      <c r="CK19" s="213"/>
    </row>
    <row r="20" spans="1:89" s="214" customFormat="1" ht="28.5" hidden="1" customHeight="1">
      <c r="A20" s="645"/>
      <c r="B20" s="520"/>
      <c r="C20" s="523"/>
      <c r="D20" s="523"/>
      <c r="E20" s="472"/>
      <c r="F20" s="466"/>
      <c r="G20" s="492"/>
      <c r="H20" s="384">
        <v>2</v>
      </c>
      <c r="I20" s="469"/>
      <c r="J20" s="466"/>
      <c r="K20" s="466"/>
      <c r="L20" s="466"/>
      <c r="M20" s="472"/>
      <c r="N20" s="472"/>
      <c r="O20" s="472"/>
      <c r="P20" s="475"/>
      <c r="Q20" s="478"/>
      <c r="R20" s="481"/>
      <c r="S20" s="481"/>
      <c r="T20" s="481"/>
      <c r="U20" s="481"/>
      <c r="V20" s="484"/>
      <c r="W20" s="442"/>
      <c r="X20" s="487"/>
      <c r="Y20" s="490"/>
      <c r="Z20" s="439"/>
      <c r="AA20" s="442"/>
      <c r="AB20" s="445"/>
      <c r="AC20" s="448"/>
      <c r="AD20" s="451"/>
      <c r="AE20" s="454"/>
      <c r="AF20" s="205">
        <v>5</v>
      </c>
      <c r="AG20" s="206"/>
      <c r="AH20" s="234" t="str">
        <f t="shared" ref="AH20" si="42">IF(OR(AI20="Preventivo",AI20="Detectivo"),"Probabilidad",IF(AI20="Correctivo","Impacto",""))</f>
        <v/>
      </c>
      <c r="AI20" s="340"/>
      <c r="AJ20" s="340"/>
      <c r="AK20" s="235" t="str">
        <f t="shared" ref="AK20" si="43">IF(AND(AI20="Preventivo",AJ20="Automático"),"50%",IF(AND(AI20="Preventivo",AJ20="Manual"),"40%",IF(AND(AI20="Detectivo",AJ20="Automático"),"40%",IF(AND(AI20="Detectivo",AJ20="Manual"),"30%",IF(AND(AI20="Correctivo",AJ20="Automático"),"35%",IF(AND(AI20="Correctivo",AJ20="Manual"),"25%",""))))))</f>
        <v/>
      </c>
      <c r="AL20" s="341"/>
      <c r="AM20" s="341"/>
      <c r="AN20" s="342"/>
      <c r="AO20" s="236"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37" t="str">
        <f t="shared" si="22"/>
        <v/>
      </c>
      <c r="AR20" s="238" t="str">
        <f t="shared" si="23"/>
        <v/>
      </c>
      <c r="AS20" s="237" t="str">
        <f t="shared" si="39"/>
        <v/>
      </c>
      <c r="AT20" s="239" t="str">
        <f t="shared" si="24"/>
        <v/>
      </c>
      <c r="AU20" s="457"/>
      <c r="AV20" s="460"/>
      <c r="AW20" s="454"/>
      <c r="AX20" s="463"/>
      <c r="AY20" s="343"/>
      <c r="AZ20" s="209"/>
      <c r="BA20" s="207"/>
      <c r="BB20" s="207"/>
      <c r="BC20" s="208"/>
      <c r="BD20" s="208"/>
      <c r="BE20" s="208"/>
      <c r="BF20" s="209"/>
      <c r="BG20" s="510"/>
      <c r="BH20" s="215"/>
      <c r="BI20" s="210"/>
      <c r="BJ20" s="210"/>
      <c r="BK20" s="210"/>
      <c r="BL20" s="207"/>
      <c r="BM20" s="207"/>
      <c r="BN20" s="207"/>
      <c r="BO20" s="211"/>
      <c r="BP20" s="211"/>
      <c r="BQ20" s="212"/>
      <c r="BR20" s="213"/>
      <c r="BS20" s="213" t="str">
        <f>IF(AND('MAPA DE RIESGOS'!$AP20="Muy Alta",'MAPA DE RIESGOS'!$AR20="Leve"),CONCATENATE("R",'MAPA DE RIESGOS'!$H20,"C",'MAPA DE RIESGOS'!$AF20),"")</f>
        <v/>
      </c>
      <c r="BT20" s="213"/>
      <c r="BU20" s="213"/>
      <c r="BV20" s="213"/>
      <c r="BW20" s="213"/>
      <c r="BX20" s="213"/>
      <c r="BY20" s="213"/>
      <c r="BZ20" s="213"/>
      <c r="CA20" s="213"/>
      <c r="CB20" s="213"/>
      <c r="CC20" s="213"/>
      <c r="CD20" s="213"/>
      <c r="CE20" s="213"/>
      <c r="CF20" s="213"/>
      <c r="CG20" s="213"/>
      <c r="CH20" s="213"/>
      <c r="CI20" s="213"/>
      <c r="CJ20" s="213"/>
      <c r="CK20" s="213"/>
    </row>
    <row r="21" spans="1:89" s="214" customFormat="1" ht="28.5" hidden="1" customHeight="1">
      <c r="A21" s="645"/>
      <c r="B21" s="520"/>
      <c r="C21" s="523"/>
      <c r="D21" s="523"/>
      <c r="E21" s="472"/>
      <c r="F21" s="466"/>
      <c r="G21" s="492"/>
      <c r="H21" s="384">
        <v>2</v>
      </c>
      <c r="I21" s="470"/>
      <c r="J21" s="467"/>
      <c r="K21" s="467"/>
      <c r="L21" s="467"/>
      <c r="M21" s="473"/>
      <c r="N21" s="473"/>
      <c r="O21" s="473"/>
      <c r="P21" s="476"/>
      <c r="Q21" s="479"/>
      <c r="R21" s="482"/>
      <c r="S21" s="482"/>
      <c r="T21" s="482"/>
      <c r="U21" s="482"/>
      <c r="V21" s="485"/>
      <c r="W21" s="443"/>
      <c r="X21" s="488"/>
      <c r="Y21" s="491"/>
      <c r="Z21" s="440"/>
      <c r="AA21" s="443"/>
      <c r="AB21" s="446"/>
      <c r="AC21" s="449"/>
      <c r="AD21" s="452"/>
      <c r="AE21" s="455"/>
      <c r="AF21" s="205">
        <v>6</v>
      </c>
      <c r="AG21" s="206"/>
      <c r="AH21" s="234" t="str">
        <f t="shared" si="1"/>
        <v/>
      </c>
      <c r="AI21" s="340"/>
      <c r="AJ21" s="340"/>
      <c r="AK21" s="235" t="str">
        <f t="shared" ref="AK21:AK23" si="46">IF(AND(AI21="Preventivo",AJ21="Automático"),"50%",IF(AND(AI21="Preventivo",AJ21="Manual"),"40%",IF(AND(AI21="Detectivo",AJ21="Automático"),"40%",IF(AND(AI21="Detectivo",AJ21="Manual"),"30%",IF(AND(AI21="Correctivo",AJ21="Automático"),"35%",IF(AND(AI21="Correctivo",AJ21="Manual"),"25%",""))))))</f>
        <v/>
      </c>
      <c r="AL21" s="341"/>
      <c r="AM21" s="341"/>
      <c r="AN21" s="342"/>
      <c r="AO21" s="236"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37" t="str">
        <f t="shared" ref="AQ21:AQ84" si="49">+AO21</f>
        <v/>
      </c>
      <c r="AR21" s="238" t="str">
        <f t="shared" ref="AR21:AR84" si="50">IFERROR(IF(AS21="","",IF(AS21&lt;=0.2,"Leve",IF(AS21&lt;=0.4,"Menor",IF(AS21&lt;=0.6,"Moderado",IF(AS21&lt;=0.8,"Mayor","Catastrófico"))))),"")</f>
        <v/>
      </c>
      <c r="AS21" s="237" t="str">
        <f t="shared" si="39"/>
        <v/>
      </c>
      <c r="AT21" s="239"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458"/>
      <c r="AV21" s="461"/>
      <c r="AW21" s="455"/>
      <c r="AX21" s="464"/>
      <c r="AY21" s="343"/>
      <c r="AZ21" s="209"/>
      <c r="BA21" s="207"/>
      <c r="BB21" s="207"/>
      <c r="BC21" s="208"/>
      <c r="BD21" s="208"/>
      <c r="BE21" s="208"/>
      <c r="BF21" s="209"/>
      <c r="BG21" s="511"/>
      <c r="BH21" s="215"/>
      <c r="BI21" s="210"/>
      <c r="BJ21" s="210"/>
      <c r="BK21" s="210"/>
      <c r="BL21" s="207"/>
      <c r="BM21" s="207"/>
      <c r="BN21" s="207"/>
      <c r="BO21" s="211"/>
      <c r="BP21" s="211"/>
      <c r="BQ21" s="212"/>
      <c r="BR21" s="213"/>
      <c r="BS21" s="213" t="str">
        <f>IF(AND('MAPA DE RIESGOS'!$AP21="Muy Alta",'MAPA DE RIESGOS'!$AR21="Leve"),CONCATENATE("R",'MAPA DE RIESGOS'!$H21,"C",'MAPA DE RIESGOS'!$AF21),"")</f>
        <v/>
      </c>
      <c r="BT21" s="213"/>
      <c r="BU21" s="213"/>
      <c r="BV21" s="213"/>
      <c r="BW21" s="213"/>
      <c r="BX21" s="213"/>
      <c r="BY21" s="213"/>
      <c r="BZ21" s="213"/>
      <c r="CA21" s="213"/>
      <c r="CB21" s="213"/>
      <c r="CC21" s="213"/>
      <c r="CD21" s="213"/>
      <c r="CE21" s="213"/>
      <c r="CF21" s="213"/>
      <c r="CG21" s="213"/>
      <c r="CH21" s="213"/>
      <c r="CI21" s="213"/>
      <c r="CJ21" s="213"/>
      <c r="CK21" s="213"/>
    </row>
    <row r="22" spans="1:89" s="214" customFormat="1" ht="104.25" customHeight="1">
      <c r="A22" s="645"/>
      <c r="B22" s="520"/>
      <c r="C22" s="523"/>
      <c r="D22" s="523" t="str">
        <f>IFERROR((VLOOKUP($B22,'Listados Datos'!$D$3:$F$16,3,FALSE))," ")</f>
        <v xml:space="preserve"> </v>
      </c>
      <c r="E22" s="472"/>
      <c r="F22" s="466"/>
      <c r="G22" s="492">
        <v>3</v>
      </c>
      <c r="H22" s="384">
        <v>3</v>
      </c>
      <c r="I22" s="468" t="s">
        <v>1053</v>
      </c>
      <c r="J22" s="465" t="s">
        <v>243</v>
      </c>
      <c r="K22" s="465" t="s">
        <v>1053</v>
      </c>
      <c r="L22" s="465" t="s">
        <v>1059</v>
      </c>
      <c r="M22" s="471"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471" t="s">
        <v>108</v>
      </c>
      <c r="O22" s="471" t="s">
        <v>836</v>
      </c>
      <c r="P22" s="474">
        <v>12</v>
      </c>
      <c r="Q22" s="477"/>
      <c r="R22" s="480"/>
      <c r="S22" s="480"/>
      <c r="T22" s="480"/>
      <c r="U22" s="480"/>
      <c r="V22" s="483" t="str">
        <f>IF(ISBLANK(AC22),(IF(P22&lt;=0,"",IF(P22&lt;=2,"Muy Baja",IF(P22&lt;=24,"Baja",IF(P22&lt;=500,"Media",IF(P22&lt;=5000,"Alta","Muy Alta"))))))," ")</f>
        <v>Baja</v>
      </c>
      <c r="W22" s="441">
        <f>IF(ISBLANK(AC22),(IF(V22="","",IF(V22="Muy Baja",20%,IF(V22="Baja",40%,IF(V22="Media",60%,IF(V22="Alta",80%,IF(V22="Muy Alta",100%,0)))))))," ")</f>
        <v>0.4</v>
      </c>
      <c r="X22" s="486" t="s">
        <v>307</v>
      </c>
      <c r="Y22" s="489" t="str">
        <f>IF(X22&gt;0,IF(NOT(ISERROR(MATCH(X22,'Listados Datos'!$N$3:$N$4,0))),'Listados Datos'!$N$6&amp;"Por favor no seleccionar este criterios de impacto (Afectación Económica o presupuestal y/o Pérdida Reputacional)",'Listados Datos'!$N$7),"")</f>
        <v>✔</v>
      </c>
      <c r="Z22" s="438" t="str">
        <f>IF(OR(X22='Listados Datos'!$R$3,X22='Listados Datos'!$S$3),"Leve",IF(OR(X22='Listados Datos'!$R$4,X22='Listados Datos'!$S$4),"Menor",IF(OR(X22='Listados Datos'!$R$5,X22='Listados Datos'!$S$5),"Moderado",IF(OR(X22='Listados Datos'!$R$6,X22='Listados Datos'!$S$6),"Mayor",IF(OR(X22='Listados Datos'!$R$7,X22='Listados Datos'!$S$7),"Catastrófico","")))))</f>
        <v>Moderado</v>
      </c>
      <c r="AA22" s="441">
        <f>IF(Z22="","",IF(Z22="Leve",20%,IF(Z22="Menor",40%,IF(Z22="Moderado",60%,IF(Z22="Mayor",80%,IF(Z22="Catastrófico",100%,0))))))</f>
        <v>0.6</v>
      </c>
      <c r="AB22" s="444"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447"/>
      <c r="AD22" s="450"/>
      <c r="AE22" s="453"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206" t="s">
        <v>1678</v>
      </c>
      <c r="AH22" s="234" t="str">
        <f t="shared" si="1"/>
        <v>Probabilidad</v>
      </c>
      <c r="AI22" s="340" t="s">
        <v>314</v>
      </c>
      <c r="AJ22" s="340" t="s">
        <v>319</v>
      </c>
      <c r="AK22" s="235" t="str">
        <f t="shared" si="46"/>
        <v>40%</v>
      </c>
      <c r="AL22" s="341" t="s">
        <v>323</v>
      </c>
      <c r="AM22" s="341" t="s">
        <v>327</v>
      </c>
      <c r="AN22" s="342" t="s">
        <v>330</v>
      </c>
      <c r="AO22" s="236">
        <f t="shared" ref="AO22" si="54">IF(ISBLANK(AD22),(IFERROR(IF(AH22="Probabilidad",(W22-(+W22*AK22)),IF(AH22="Impacto",W22,"")),""))," ")</f>
        <v>0.24</v>
      </c>
      <c r="AP22" s="174" t="str">
        <f t="shared" ref="AP22" si="55">IF(ISBLANK(AD22), (IFERROR(IF(AO22="","",IF(AO22&lt;=0.2,"Muy Baja",IF(AO22&lt;=0.4,"Baja",IF(AO22&lt;=0.6,"Media",IF(AO22&lt;=0.8,"Alta","Muy Alta"))))),""))," ")</f>
        <v>Baja</v>
      </c>
      <c r="AQ22" s="237">
        <f t="shared" si="49"/>
        <v>0.24</v>
      </c>
      <c r="AR22" s="238" t="str">
        <f t="shared" si="50"/>
        <v>Moderado</v>
      </c>
      <c r="AS22" s="237">
        <f t="shared" ref="AS22" si="56">IFERROR(IF(AH22="Impacto",(AA22-(+AA22*AK22)),IF(AH22="Probabilidad",AA22,"")),"")</f>
        <v>0.6</v>
      </c>
      <c r="AT22" s="239" t="str">
        <f t="shared" si="51"/>
        <v>Moderado</v>
      </c>
      <c r="AU22" s="456"/>
      <c r="AV22" s="459" t="str">
        <f>IF(ISBLANK(AD22), " ", AD22)</f>
        <v xml:space="preserve"> </v>
      </c>
      <c r="AW22" s="453"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462" t="s">
        <v>337</v>
      </c>
      <c r="AY22" s="343" t="s">
        <v>1676</v>
      </c>
      <c r="AZ22" s="209" t="s">
        <v>1677</v>
      </c>
      <c r="BA22" s="207" t="s">
        <v>970</v>
      </c>
      <c r="BB22" s="207" t="s">
        <v>1082</v>
      </c>
      <c r="BC22" s="208">
        <v>44562</v>
      </c>
      <c r="BD22" s="208">
        <v>44926</v>
      </c>
      <c r="BE22" s="208" t="s">
        <v>1064</v>
      </c>
      <c r="BF22" s="394" t="s">
        <v>1075</v>
      </c>
      <c r="BG22" s="509" t="s">
        <v>1675</v>
      </c>
      <c r="BH22" s="215"/>
      <c r="BI22" s="210"/>
      <c r="BJ22" s="210"/>
      <c r="BK22" s="210"/>
      <c r="BL22" s="207"/>
      <c r="BM22" s="207"/>
      <c r="BN22" s="207"/>
      <c r="BO22" s="211"/>
      <c r="BP22" s="211"/>
      <c r="BQ22" s="212"/>
      <c r="BR22" s="213"/>
      <c r="BS22" s="213" t="str">
        <f>IF(AND('MAPA DE RIESGOS'!$AP22="Muy Alta",'MAPA DE RIESGOS'!$AR22="Leve"),CONCATENATE("R",'MAPA DE RIESGOS'!$H22,"C",'MAPA DE RIESGOS'!$AF22),"")</f>
        <v/>
      </c>
      <c r="BT22" s="213"/>
      <c r="BU22" s="213"/>
      <c r="BV22" s="213"/>
      <c r="BW22" s="213"/>
      <c r="BX22" s="213"/>
      <c r="BY22" s="213"/>
      <c r="BZ22" s="213"/>
      <c r="CA22" s="213"/>
      <c r="CB22" s="213"/>
      <c r="CC22" s="213"/>
      <c r="CD22" s="213"/>
      <c r="CE22" s="213"/>
      <c r="CF22" s="213"/>
      <c r="CG22" s="213"/>
      <c r="CH22" s="213"/>
      <c r="CI22" s="213"/>
      <c r="CJ22" s="213"/>
      <c r="CK22" s="213"/>
    </row>
    <row r="23" spans="1:89" s="214" customFormat="1" ht="104.5" customHeight="1">
      <c r="A23" s="645"/>
      <c r="B23" s="520"/>
      <c r="C23" s="523"/>
      <c r="D23" s="523"/>
      <c r="E23" s="472"/>
      <c r="F23" s="466"/>
      <c r="G23" s="492"/>
      <c r="H23" s="384">
        <v>3</v>
      </c>
      <c r="I23" s="469"/>
      <c r="J23" s="466"/>
      <c r="K23" s="466"/>
      <c r="L23" s="466"/>
      <c r="M23" s="472"/>
      <c r="N23" s="472"/>
      <c r="O23" s="472"/>
      <c r="P23" s="475"/>
      <c r="Q23" s="478"/>
      <c r="R23" s="481"/>
      <c r="S23" s="481"/>
      <c r="T23" s="481"/>
      <c r="U23" s="481"/>
      <c r="V23" s="484"/>
      <c r="W23" s="442"/>
      <c r="X23" s="487"/>
      <c r="Y23" s="490"/>
      <c r="Z23" s="439"/>
      <c r="AA23" s="442"/>
      <c r="AB23" s="445"/>
      <c r="AC23" s="448"/>
      <c r="AD23" s="451"/>
      <c r="AE23" s="454"/>
      <c r="AF23" s="205">
        <v>2</v>
      </c>
      <c r="AG23" s="206" t="s">
        <v>1674</v>
      </c>
      <c r="AH23" s="234" t="str">
        <f t="shared" si="1"/>
        <v>Probabilidad</v>
      </c>
      <c r="AI23" s="340" t="s">
        <v>315</v>
      </c>
      <c r="AJ23" s="340" t="s">
        <v>319</v>
      </c>
      <c r="AK23" s="235" t="str">
        <f t="shared" si="46"/>
        <v>30%</v>
      </c>
      <c r="AL23" s="341" t="s">
        <v>323</v>
      </c>
      <c r="AM23" s="341" t="s">
        <v>327</v>
      </c>
      <c r="AN23" s="342" t="s">
        <v>330</v>
      </c>
      <c r="AO23" s="236">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37">
        <f t="shared" si="49"/>
        <v>0.16799999999999998</v>
      </c>
      <c r="AR23" s="238" t="str">
        <f t="shared" si="50"/>
        <v>Moderado</v>
      </c>
      <c r="AS23" s="237">
        <f t="shared" ref="AS23" si="60">IFERROR(IF(AND(AH22="Impacto",AH23="Impacto"),(AS22-(+AS22*AK23)),IF(AH23="Impacto",(AA22-(+AA22*AK23)),IF(AH23="Probabilidad",AS22,""))),"")</f>
        <v>0.6</v>
      </c>
      <c r="AT23" s="239" t="str">
        <f t="shared" si="51"/>
        <v>Moderado</v>
      </c>
      <c r="AU23" s="457"/>
      <c r="AV23" s="460"/>
      <c r="AW23" s="454"/>
      <c r="AX23" s="463"/>
      <c r="AY23" s="343" t="s">
        <v>1133</v>
      </c>
      <c r="AZ23" s="394" t="s">
        <v>1064</v>
      </c>
      <c r="BA23" s="207" t="s">
        <v>970</v>
      </c>
      <c r="BB23" s="207" t="s">
        <v>1285</v>
      </c>
      <c r="BC23" s="208">
        <v>44562</v>
      </c>
      <c r="BD23" s="208">
        <v>44926</v>
      </c>
      <c r="BE23" s="208" t="s">
        <v>1064</v>
      </c>
      <c r="BF23" s="394" t="s">
        <v>1075</v>
      </c>
      <c r="BG23" s="510"/>
      <c r="BH23" s="215"/>
      <c r="BI23" s="210"/>
      <c r="BJ23" s="210"/>
      <c r="BK23" s="210"/>
      <c r="BL23" s="207"/>
      <c r="BM23" s="207"/>
      <c r="BN23" s="207"/>
      <c r="BO23" s="211"/>
      <c r="BP23" s="211"/>
      <c r="BQ23" s="212"/>
      <c r="BR23" s="213"/>
      <c r="BS23" s="213" t="str">
        <f>IF(AND('MAPA DE RIESGOS'!$AP23="Muy Alta",'MAPA DE RIESGOS'!$AR23="Leve"),CONCATENATE("R",'MAPA DE RIESGOS'!$H23,"C",'MAPA DE RIESGOS'!$AF23),"")</f>
        <v/>
      </c>
      <c r="BT23" s="213"/>
      <c r="BU23" s="213"/>
      <c r="BV23" s="213"/>
      <c r="BW23" s="213"/>
      <c r="BX23" s="213"/>
      <c r="BY23" s="213"/>
      <c r="BZ23" s="213"/>
      <c r="CA23" s="213"/>
      <c r="CB23" s="213"/>
      <c r="CC23" s="213"/>
      <c r="CD23" s="213"/>
      <c r="CE23" s="213"/>
      <c r="CF23" s="213"/>
      <c r="CG23" s="213"/>
      <c r="CH23" s="213"/>
      <c r="CI23" s="213"/>
      <c r="CJ23" s="213"/>
      <c r="CK23" s="213"/>
    </row>
    <row r="24" spans="1:89" s="214" customFormat="1" ht="28.5" hidden="1" customHeight="1">
      <c r="A24" s="645"/>
      <c r="B24" s="520"/>
      <c r="C24" s="523"/>
      <c r="D24" s="523"/>
      <c r="E24" s="472"/>
      <c r="F24" s="466"/>
      <c r="G24" s="492"/>
      <c r="H24" s="384">
        <v>3</v>
      </c>
      <c r="I24" s="469"/>
      <c r="J24" s="466"/>
      <c r="K24" s="466"/>
      <c r="L24" s="466"/>
      <c r="M24" s="472"/>
      <c r="N24" s="472"/>
      <c r="O24" s="472"/>
      <c r="P24" s="475"/>
      <c r="Q24" s="478"/>
      <c r="R24" s="481"/>
      <c r="S24" s="481"/>
      <c r="T24" s="481"/>
      <c r="U24" s="481"/>
      <c r="V24" s="484"/>
      <c r="W24" s="442"/>
      <c r="X24" s="487"/>
      <c r="Y24" s="490"/>
      <c r="Z24" s="439"/>
      <c r="AA24" s="442"/>
      <c r="AB24" s="445"/>
      <c r="AC24" s="448"/>
      <c r="AD24" s="451"/>
      <c r="AE24" s="454"/>
      <c r="AF24" s="205">
        <v>3</v>
      </c>
      <c r="AG24" s="206"/>
      <c r="AH24" s="234" t="str">
        <f t="shared" ref="AH24:AH25" si="61">IF(OR(AI24="Preventivo",AI24="Detectivo"),"Probabilidad",IF(AI24="Correctivo","Impacto",""))</f>
        <v/>
      </c>
      <c r="AI24" s="340"/>
      <c r="AJ24" s="340"/>
      <c r="AK24" s="235" t="str">
        <f t="shared" ref="AK24:AK25" si="62">IF(AND(AI24="Preventivo",AJ24="Automático"),"50%",IF(AND(AI24="Preventivo",AJ24="Manual"),"40%",IF(AND(AI24="Detectivo",AJ24="Automático"),"40%",IF(AND(AI24="Detectivo",AJ24="Manual"),"30%",IF(AND(AI24="Correctivo",AJ24="Automático"),"35%",IF(AND(AI24="Correctivo",AJ24="Manual"),"25%",""))))))</f>
        <v/>
      </c>
      <c r="AL24" s="341"/>
      <c r="AM24" s="341"/>
      <c r="AN24" s="342"/>
      <c r="AO24" s="236"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37" t="str">
        <f t="shared" si="49"/>
        <v/>
      </c>
      <c r="AR24" s="238" t="str">
        <f t="shared" si="50"/>
        <v/>
      </c>
      <c r="AS24" s="237" t="str">
        <f t="shared" ref="AS24:AS27" si="65">IFERROR(IF(AND(AH23="Impacto",AH24="Impacto"),(AS23-(+AS23*AK24)),IF(AND(AH23="Probabilidad",AH24="Impacto"),(AS22-(+AS22*AK24)),IF(AH24="Probabilidad",AS23,""))),"")</f>
        <v/>
      </c>
      <c r="AT24" s="239" t="str">
        <f t="shared" si="51"/>
        <v/>
      </c>
      <c r="AU24" s="457"/>
      <c r="AV24" s="460"/>
      <c r="AW24" s="454"/>
      <c r="AX24" s="463"/>
      <c r="AY24" s="343"/>
      <c r="AZ24" s="209"/>
      <c r="BA24" s="207"/>
      <c r="BB24" s="207"/>
      <c r="BC24" s="208"/>
      <c r="BD24" s="208"/>
      <c r="BE24" s="208"/>
      <c r="BF24" s="209"/>
      <c r="BG24" s="510"/>
      <c r="BH24" s="215"/>
      <c r="BI24" s="210"/>
      <c r="BJ24" s="210"/>
      <c r="BK24" s="210"/>
      <c r="BL24" s="207"/>
      <c r="BM24" s="207"/>
      <c r="BN24" s="207"/>
      <c r="BO24" s="211"/>
      <c r="BP24" s="211"/>
      <c r="BQ24" s="212"/>
      <c r="BR24" s="213"/>
      <c r="BS24" s="213" t="str">
        <f>IF(AND('MAPA DE RIESGOS'!$AP24="Muy Alta",'MAPA DE RIESGOS'!$AR24="Leve"),CONCATENATE("R",'MAPA DE RIESGOS'!$H24,"C",'MAPA DE RIESGOS'!$AF24),"")</f>
        <v/>
      </c>
      <c r="BT24" s="213"/>
      <c r="BU24" s="213"/>
      <c r="BV24" s="213"/>
      <c r="BW24" s="213"/>
      <c r="BX24" s="213"/>
      <c r="BY24" s="213"/>
      <c r="BZ24" s="213"/>
      <c r="CA24" s="213"/>
      <c r="CB24" s="213"/>
      <c r="CC24" s="213"/>
      <c r="CD24" s="213"/>
      <c r="CE24" s="213"/>
      <c r="CF24" s="213"/>
      <c r="CG24" s="213"/>
      <c r="CH24" s="213"/>
      <c r="CI24" s="213"/>
      <c r="CJ24" s="213"/>
      <c r="CK24" s="213"/>
    </row>
    <row r="25" spans="1:89" s="214" customFormat="1" ht="28.5" hidden="1" customHeight="1">
      <c r="A25" s="645"/>
      <c r="B25" s="520"/>
      <c r="C25" s="523"/>
      <c r="D25" s="523"/>
      <c r="E25" s="472"/>
      <c r="F25" s="466"/>
      <c r="G25" s="492"/>
      <c r="H25" s="384">
        <v>3</v>
      </c>
      <c r="I25" s="469"/>
      <c r="J25" s="466"/>
      <c r="K25" s="466"/>
      <c r="L25" s="466"/>
      <c r="M25" s="472"/>
      <c r="N25" s="472"/>
      <c r="O25" s="472"/>
      <c r="P25" s="475"/>
      <c r="Q25" s="478"/>
      <c r="R25" s="481"/>
      <c r="S25" s="481"/>
      <c r="T25" s="481"/>
      <c r="U25" s="481"/>
      <c r="V25" s="484"/>
      <c r="W25" s="442"/>
      <c r="X25" s="487"/>
      <c r="Y25" s="490"/>
      <c r="Z25" s="439"/>
      <c r="AA25" s="442"/>
      <c r="AB25" s="445"/>
      <c r="AC25" s="448"/>
      <c r="AD25" s="451"/>
      <c r="AE25" s="454"/>
      <c r="AF25" s="205">
        <v>4</v>
      </c>
      <c r="AG25" s="206"/>
      <c r="AH25" s="234" t="str">
        <f t="shared" si="61"/>
        <v/>
      </c>
      <c r="AI25" s="340"/>
      <c r="AJ25" s="340"/>
      <c r="AK25" s="235" t="str">
        <f t="shared" si="62"/>
        <v/>
      </c>
      <c r="AL25" s="341"/>
      <c r="AM25" s="341"/>
      <c r="AN25" s="342"/>
      <c r="AO25" s="236"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37" t="str">
        <f t="shared" si="49"/>
        <v/>
      </c>
      <c r="AR25" s="238" t="str">
        <f t="shared" si="50"/>
        <v/>
      </c>
      <c r="AS25" s="237" t="str">
        <f t="shared" si="65"/>
        <v/>
      </c>
      <c r="AT25" s="239" t="str">
        <f t="shared" si="51"/>
        <v/>
      </c>
      <c r="AU25" s="457"/>
      <c r="AV25" s="460"/>
      <c r="AW25" s="454"/>
      <c r="AX25" s="463"/>
      <c r="AY25" s="343"/>
      <c r="AZ25" s="209"/>
      <c r="BA25" s="207"/>
      <c r="BB25" s="207"/>
      <c r="BC25" s="208"/>
      <c r="BD25" s="208"/>
      <c r="BE25" s="208"/>
      <c r="BF25" s="209"/>
      <c r="BG25" s="510"/>
      <c r="BH25" s="215"/>
      <c r="BI25" s="210"/>
      <c r="BJ25" s="210"/>
      <c r="BK25" s="210"/>
      <c r="BL25" s="207"/>
      <c r="BM25" s="207"/>
      <c r="BN25" s="207"/>
      <c r="BO25" s="211"/>
      <c r="BP25" s="211"/>
      <c r="BQ25" s="212"/>
      <c r="BR25" s="213"/>
      <c r="BS25" s="213" t="str">
        <f>IF(AND('MAPA DE RIESGOS'!$AP25="Muy Alta",'MAPA DE RIESGOS'!$AR25="Leve"),CONCATENATE("R",'MAPA DE RIESGOS'!$H25,"C",'MAPA DE RIESGOS'!$AF25),"")</f>
        <v/>
      </c>
      <c r="BT25" s="213"/>
      <c r="BU25" s="213"/>
      <c r="BV25" s="213"/>
      <c r="BW25" s="213"/>
      <c r="BX25" s="213"/>
      <c r="BY25" s="213"/>
      <c r="BZ25" s="213"/>
      <c r="CA25" s="213"/>
      <c r="CB25" s="213"/>
      <c r="CC25" s="213"/>
      <c r="CD25" s="213"/>
      <c r="CE25" s="213"/>
      <c r="CF25" s="213"/>
      <c r="CG25" s="213"/>
      <c r="CH25" s="213"/>
      <c r="CI25" s="213"/>
      <c r="CJ25" s="213"/>
      <c r="CK25" s="213"/>
    </row>
    <row r="26" spans="1:89" s="214" customFormat="1" ht="28.5" hidden="1" customHeight="1">
      <c r="A26" s="645"/>
      <c r="B26" s="520"/>
      <c r="C26" s="523"/>
      <c r="D26" s="523"/>
      <c r="E26" s="472"/>
      <c r="F26" s="466"/>
      <c r="G26" s="492"/>
      <c r="H26" s="384">
        <v>3</v>
      </c>
      <c r="I26" s="469"/>
      <c r="J26" s="466"/>
      <c r="K26" s="466"/>
      <c r="L26" s="466"/>
      <c r="M26" s="472"/>
      <c r="N26" s="472"/>
      <c r="O26" s="472"/>
      <c r="P26" s="475"/>
      <c r="Q26" s="478"/>
      <c r="R26" s="481"/>
      <c r="S26" s="481"/>
      <c r="T26" s="481"/>
      <c r="U26" s="481"/>
      <c r="V26" s="484"/>
      <c r="W26" s="442"/>
      <c r="X26" s="487"/>
      <c r="Y26" s="490"/>
      <c r="Z26" s="439"/>
      <c r="AA26" s="442"/>
      <c r="AB26" s="445"/>
      <c r="AC26" s="448"/>
      <c r="AD26" s="451"/>
      <c r="AE26" s="454"/>
      <c r="AF26" s="205">
        <v>5</v>
      </c>
      <c r="AG26" s="206"/>
      <c r="AH26" s="234" t="str">
        <f t="shared" ref="AH26" si="68">IF(OR(AI26="Preventivo",AI26="Detectivo"),"Probabilidad",IF(AI26="Correctivo","Impacto",""))</f>
        <v/>
      </c>
      <c r="AI26" s="340"/>
      <c r="AJ26" s="340"/>
      <c r="AK26" s="235" t="str">
        <f t="shared" ref="AK26" si="69">IF(AND(AI26="Preventivo",AJ26="Automático"),"50%",IF(AND(AI26="Preventivo",AJ26="Manual"),"40%",IF(AND(AI26="Detectivo",AJ26="Automático"),"40%",IF(AND(AI26="Detectivo",AJ26="Manual"),"30%",IF(AND(AI26="Correctivo",AJ26="Automático"),"35%",IF(AND(AI26="Correctivo",AJ26="Manual"),"25%",""))))))</f>
        <v/>
      </c>
      <c r="AL26" s="341"/>
      <c r="AM26" s="341"/>
      <c r="AN26" s="342"/>
      <c r="AO26" s="236"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37" t="str">
        <f t="shared" si="49"/>
        <v/>
      </c>
      <c r="AR26" s="238" t="str">
        <f t="shared" si="50"/>
        <v/>
      </c>
      <c r="AS26" s="237" t="str">
        <f t="shared" si="65"/>
        <v/>
      </c>
      <c r="AT26" s="239" t="str">
        <f t="shared" si="51"/>
        <v/>
      </c>
      <c r="AU26" s="457"/>
      <c r="AV26" s="460"/>
      <c r="AW26" s="454"/>
      <c r="AX26" s="463"/>
      <c r="AY26" s="343"/>
      <c r="AZ26" s="209"/>
      <c r="BA26" s="207"/>
      <c r="BB26" s="207"/>
      <c r="BC26" s="208"/>
      <c r="BD26" s="208"/>
      <c r="BE26" s="208"/>
      <c r="BF26" s="209"/>
      <c r="BG26" s="510"/>
      <c r="BH26" s="215"/>
      <c r="BI26" s="210"/>
      <c r="BJ26" s="210"/>
      <c r="BK26" s="210"/>
      <c r="BL26" s="207"/>
      <c r="BM26" s="207"/>
      <c r="BN26" s="207"/>
      <c r="BO26" s="211"/>
      <c r="BP26" s="211"/>
      <c r="BQ26" s="212"/>
      <c r="BR26" s="213"/>
      <c r="BS26" s="213" t="str">
        <f>IF(AND('MAPA DE RIESGOS'!$AP26="Muy Alta",'MAPA DE RIESGOS'!$AR26="Leve"),CONCATENATE("R",'MAPA DE RIESGOS'!$H26,"C",'MAPA DE RIESGOS'!$AF26),"")</f>
        <v/>
      </c>
      <c r="BT26" s="213"/>
      <c r="BU26" s="213"/>
      <c r="BV26" s="213"/>
      <c r="BW26" s="213"/>
      <c r="BX26" s="213"/>
      <c r="BY26" s="213"/>
      <c r="BZ26" s="213"/>
      <c r="CA26" s="213"/>
      <c r="CB26" s="213"/>
      <c r="CC26" s="213"/>
      <c r="CD26" s="213"/>
      <c r="CE26" s="213"/>
      <c r="CF26" s="213"/>
      <c r="CG26" s="213"/>
      <c r="CH26" s="213"/>
      <c r="CI26" s="213"/>
      <c r="CJ26" s="213"/>
      <c r="CK26" s="213"/>
    </row>
    <row r="27" spans="1:89" s="214" customFormat="1" ht="28.5" hidden="1" customHeight="1">
      <c r="A27" s="645"/>
      <c r="B27" s="520"/>
      <c r="C27" s="523"/>
      <c r="D27" s="523"/>
      <c r="E27" s="472"/>
      <c r="F27" s="466"/>
      <c r="G27" s="492"/>
      <c r="H27" s="384">
        <v>3</v>
      </c>
      <c r="I27" s="470"/>
      <c r="J27" s="467"/>
      <c r="K27" s="467"/>
      <c r="L27" s="467"/>
      <c r="M27" s="473"/>
      <c r="N27" s="473"/>
      <c r="O27" s="473"/>
      <c r="P27" s="476"/>
      <c r="Q27" s="479"/>
      <c r="R27" s="482"/>
      <c r="S27" s="482"/>
      <c r="T27" s="482"/>
      <c r="U27" s="482"/>
      <c r="V27" s="485"/>
      <c r="W27" s="443"/>
      <c r="X27" s="488"/>
      <c r="Y27" s="491"/>
      <c r="Z27" s="440"/>
      <c r="AA27" s="443"/>
      <c r="AB27" s="446"/>
      <c r="AC27" s="449"/>
      <c r="AD27" s="452"/>
      <c r="AE27" s="455"/>
      <c r="AF27" s="205">
        <v>6</v>
      </c>
      <c r="AG27" s="206"/>
      <c r="AH27" s="234" t="str">
        <f t="shared" si="1"/>
        <v/>
      </c>
      <c r="AI27" s="340"/>
      <c r="AJ27" s="340"/>
      <c r="AK27" s="235" t="str">
        <f t="shared" ref="AK27:AK33" si="72">IF(AND(AI27="Preventivo",AJ27="Automático"),"50%",IF(AND(AI27="Preventivo",AJ27="Manual"),"40%",IF(AND(AI27="Detectivo",AJ27="Automático"),"40%",IF(AND(AI27="Detectivo",AJ27="Manual"),"30%",IF(AND(AI27="Correctivo",AJ27="Automático"),"35%",IF(AND(AI27="Correctivo",AJ27="Manual"),"25%",""))))))</f>
        <v/>
      </c>
      <c r="AL27" s="341"/>
      <c r="AM27" s="341"/>
      <c r="AN27" s="342"/>
      <c r="AO27" s="236"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37" t="str">
        <f t="shared" si="49"/>
        <v/>
      </c>
      <c r="AR27" s="238" t="str">
        <f t="shared" si="50"/>
        <v/>
      </c>
      <c r="AS27" s="237" t="str">
        <f t="shared" si="65"/>
        <v/>
      </c>
      <c r="AT27" s="239" t="str">
        <f t="shared" si="51"/>
        <v/>
      </c>
      <c r="AU27" s="458"/>
      <c r="AV27" s="461"/>
      <c r="AW27" s="455"/>
      <c r="AX27" s="464"/>
      <c r="AY27" s="343"/>
      <c r="AZ27" s="209"/>
      <c r="BA27" s="207"/>
      <c r="BB27" s="207"/>
      <c r="BC27" s="208"/>
      <c r="BD27" s="208"/>
      <c r="BE27" s="208"/>
      <c r="BF27" s="209"/>
      <c r="BG27" s="511"/>
      <c r="BH27" s="215"/>
      <c r="BI27" s="210"/>
      <c r="BJ27" s="210"/>
      <c r="BK27" s="210"/>
      <c r="BL27" s="207"/>
      <c r="BM27" s="207"/>
      <c r="BN27" s="207"/>
      <c r="BO27" s="211"/>
      <c r="BP27" s="211"/>
      <c r="BQ27" s="212"/>
      <c r="BR27" s="213"/>
      <c r="BS27" s="213" t="str">
        <f>IF(AND('MAPA DE RIESGOS'!$AP27="Muy Alta",'MAPA DE RIESGOS'!$AR27="Leve"),CONCATENATE("R",'MAPA DE RIESGOS'!$H27,"C",'MAPA DE RIESGOS'!$AF27),"")</f>
        <v/>
      </c>
      <c r="BT27" s="213"/>
      <c r="BU27" s="213"/>
      <c r="BV27" s="213"/>
      <c r="BW27" s="213"/>
      <c r="BX27" s="213"/>
      <c r="BY27" s="213"/>
      <c r="BZ27" s="213"/>
      <c r="CA27" s="213"/>
      <c r="CB27" s="213"/>
      <c r="CC27" s="213"/>
      <c r="CD27" s="213"/>
      <c r="CE27" s="213"/>
      <c r="CF27" s="213"/>
      <c r="CG27" s="213"/>
      <c r="CH27" s="213"/>
      <c r="CI27" s="213"/>
      <c r="CJ27" s="213"/>
      <c r="CK27" s="213"/>
    </row>
    <row r="28" spans="1:89" s="214" customFormat="1" ht="75" customHeight="1">
      <c r="A28" s="645"/>
      <c r="B28" s="520"/>
      <c r="C28" s="523"/>
      <c r="D28" s="523" t="str">
        <f>IFERROR((VLOOKUP($B28,'Listados Datos'!$D$3:$F$16,3,FALSE))," ")</f>
        <v xml:space="preserve"> </v>
      </c>
      <c r="E28" s="472"/>
      <c r="F28" s="466"/>
      <c r="G28" s="493">
        <v>4</v>
      </c>
      <c r="H28" s="387">
        <v>4</v>
      </c>
      <c r="I28" s="468" t="s">
        <v>1673</v>
      </c>
      <c r="J28" s="465" t="s">
        <v>243</v>
      </c>
      <c r="K28" s="465" t="s">
        <v>1054</v>
      </c>
      <c r="L28" s="465" t="s">
        <v>1060</v>
      </c>
      <c r="M28" s="471"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471" t="s">
        <v>108</v>
      </c>
      <c r="O28" s="471" t="s">
        <v>836</v>
      </c>
      <c r="P28" s="474">
        <v>228</v>
      </c>
      <c r="Q28" s="477"/>
      <c r="R28" s="480"/>
      <c r="S28" s="480"/>
      <c r="T28" s="480"/>
      <c r="U28" s="480"/>
      <c r="V28" s="483" t="str">
        <f t="shared" ref="V28" si="76">IF(ISBLANK(AC28),(IF(P28&lt;=0,"",IF(P28&lt;=2,"Muy Baja",IF(P28&lt;=24,"Baja",IF(P28&lt;=500,"Media",IF(P28&lt;=5000,"Alta","Muy Alta"))))))," ")</f>
        <v>Media</v>
      </c>
      <c r="W28" s="441">
        <f t="shared" ref="W28" si="77">IF(ISBLANK(AC28),(IF(V28="","",IF(V28="Muy Baja",20%,IF(V28="Baja",40%,IF(V28="Media",60%,IF(V28="Alta",80%,IF(V28="Muy Alta",100%,0)))))))," ")</f>
        <v>0.6</v>
      </c>
      <c r="X28" s="486" t="s">
        <v>307</v>
      </c>
      <c r="Y28" s="489" t="str">
        <f>IF(X28&gt;0,IF(NOT(ISERROR(MATCH(X28,'Listados Datos'!$N$3:$N$4,0))),'Listados Datos'!$N$6&amp;"Por favor no seleccionar este criterios de impacto (Afectación Económica o presupuestal y/o Pérdida Reputacional)",'Listados Datos'!$N$7),"")</f>
        <v>✔</v>
      </c>
      <c r="Z28" s="438" t="str">
        <f>IF(OR(X28='Listados Datos'!$R$3,X28='Listados Datos'!$S$3),"Leve",IF(OR(X28='Listados Datos'!$R$4,X28='Listados Datos'!$S$4),"Menor",IF(OR(X28='Listados Datos'!$R$5,X28='Listados Datos'!$S$5),"Moderado",IF(OR(X28='Listados Datos'!$R$6,X28='Listados Datos'!$S$6),"Mayor",IF(OR(X28='Listados Datos'!$R$7,X28='Listados Datos'!$S$7),"Catastrófico","")))))</f>
        <v>Moderado</v>
      </c>
      <c r="AA28" s="441">
        <f>IF(Z28="","",IF(Z28="Leve",20%,IF(Z28="Menor",40%,IF(Z28="Moderado",60%,IF(Z28="Mayor",80%,IF(Z28="Catastrófico",100%,0))))))</f>
        <v>0.6</v>
      </c>
      <c r="AB28" s="444"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447"/>
      <c r="AD28" s="450"/>
      <c r="AE28" s="453"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206" t="s">
        <v>1125</v>
      </c>
      <c r="AH28" s="234" t="str">
        <f t="shared" si="1"/>
        <v>Probabilidad</v>
      </c>
      <c r="AI28" s="340" t="s">
        <v>314</v>
      </c>
      <c r="AJ28" s="340" t="s">
        <v>319</v>
      </c>
      <c r="AK28" s="235" t="str">
        <f t="shared" si="72"/>
        <v>40%</v>
      </c>
      <c r="AL28" s="341" t="s">
        <v>323</v>
      </c>
      <c r="AM28" s="341" t="s">
        <v>327</v>
      </c>
      <c r="AN28" s="342" t="s">
        <v>330</v>
      </c>
      <c r="AO28" s="236">
        <f t="shared" ref="AO28" si="79">IF(ISBLANK(AD28),(IFERROR(IF(AH28="Probabilidad",(W28-(+W28*AK28)),IF(AH28="Impacto",W28,"")),""))," ")</f>
        <v>0.36</v>
      </c>
      <c r="AP28" s="174" t="str">
        <f t="shared" ref="AP28" si="80">IF(ISBLANK(AD28), (IFERROR(IF(AO28="","",IF(AO28&lt;=0.2,"Muy Baja",IF(AO28&lt;=0.4,"Baja",IF(AO28&lt;=0.6,"Media",IF(AO28&lt;=0.8,"Alta","Muy Alta"))))),""))," ")</f>
        <v>Baja</v>
      </c>
      <c r="AQ28" s="237">
        <f t="shared" si="49"/>
        <v>0.36</v>
      </c>
      <c r="AR28" s="238" t="str">
        <f t="shared" si="50"/>
        <v>Moderado</v>
      </c>
      <c r="AS28" s="237">
        <f t="shared" ref="AS28" si="81">IFERROR(IF(AH28="Impacto",(AA28-(+AA28*AK28)),IF(AH28="Probabilidad",AA28,"")),"")</f>
        <v>0.6</v>
      </c>
      <c r="AT28" s="239" t="str">
        <f t="shared" si="51"/>
        <v>Moderado</v>
      </c>
      <c r="AU28" s="456"/>
      <c r="AV28" s="459" t="str">
        <f>IF(ISBLANK(AD28), " ", AD28)</f>
        <v xml:space="preserve"> </v>
      </c>
      <c r="AW28" s="453"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462" t="s">
        <v>337</v>
      </c>
      <c r="AY28" s="512" t="s">
        <v>1134</v>
      </c>
      <c r="AZ28" s="514" t="s">
        <v>1069</v>
      </c>
      <c r="BA28" s="514" t="s">
        <v>1067</v>
      </c>
      <c r="BB28" s="514" t="s">
        <v>1068</v>
      </c>
      <c r="BC28" s="515">
        <v>44805</v>
      </c>
      <c r="BD28" s="515">
        <v>44926</v>
      </c>
      <c r="BE28" s="514" t="s">
        <v>1069</v>
      </c>
      <c r="BF28" s="660" t="s">
        <v>1073</v>
      </c>
      <c r="BG28" s="465" t="s">
        <v>1070</v>
      </c>
      <c r="BH28" s="215"/>
      <c r="BI28" s="210"/>
      <c r="BJ28" s="210"/>
      <c r="BK28" s="210"/>
      <c r="BL28" s="207"/>
      <c r="BM28" s="207"/>
      <c r="BN28" s="207"/>
      <c r="BO28" s="211"/>
      <c r="BP28" s="211"/>
      <c r="BQ28" s="212"/>
      <c r="BR28" s="213"/>
      <c r="BS28" s="213" t="str">
        <f>IF(AND('MAPA DE RIESGOS'!$AP28="Muy Alta",'MAPA DE RIESGOS'!$AR28="Leve"),CONCATENATE("R",'MAPA DE RIESGOS'!$H28,"C",'MAPA DE RIESGOS'!$AF28),"")</f>
        <v/>
      </c>
      <c r="BT28" s="213"/>
      <c r="BU28" s="213"/>
      <c r="BV28" s="213"/>
      <c r="BW28" s="213"/>
      <c r="BX28" s="213"/>
      <c r="BY28" s="213"/>
      <c r="BZ28" s="213"/>
      <c r="CA28" s="213"/>
      <c r="CB28" s="213"/>
      <c r="CC28" s="213"/>
      <c r="CD28" s="213"/>
      <c r="CE28" s="213"/>
      <c r="CF28" s="213"/>
      <c r="CG28" s="213"/>
      <c r="CH28" s="213"/>
      <c r="CI28" s="213"/>
      <c r="CJ28" s="213"/>
      <c r="CK28" s="213"/>
    </row>
    <row r="29" spans="1:89" s="214" customFormat="1" ht="75" customHeight="1">
      <c r="A29" s="645"/>
      <c r="B29" s="520"/>
      <c r="C29" s="523"/>
      <c r="D29" s="523"/>
      <c r="E29" s="472"/>
      <c r="F29" s="466"/>
      <c r="G29" s="494"/>
      <c r="H29" s="387">
        <v>4</v>
      </c>
      <c r="I29" s="469"/>
      <c r="J29" s="466"/>
      <c r="K29" s="466"/>
      <c r="L29" s="466"/>
      <c r="M29" s="472"/>
      <c r="N29" s="472"/>
      <c r="O29" s="472"/>
      <c r="P29" s="475"/>
      <c r="Q29" s="478"/>
      <c r="R29" s="481"/>
      <c r="S29" s="481"/>
      <c r="T29" s="481"/>
      <c r="U29" s="481"/>
      <c r="V29" s="484"/>
      <c r="W29" s="442"/>
      <c r="X29" s="487"/>
      <c r="Y29" s="490"/>
      <c r="Z29" s="439"/>
      <c r="AA29" s="442"/>
      <c r="AB29" s="445"/>
      <c r="AC29" s="448"/>
      <c r="AD29" s="451"/>
      <c r="AE29" s="454"/>
      <c r="AF29" s="205">
        <v>2</v>
      </c>
      <c r="AG29" s="206" t="s">
        <v>1126</v>
      </c>
      <c r="AH29" s="234" t="str">
        <f t="shared" si="1"/>
        <v>Probabilidad</v>
      </c>
      <c r="AI29" s="340" t="s">
        <v>314</v>
      </c>
      <c r="AJ29" s="340" t="s">
        <v>319</v>
      </c>
      <c r="AK29" s="235" t="str">
        <f t="shared" si="72"/>
        <v>40%</v>
      </c>
      <c r="AL29" s="341" t="s">
        <v>323</v>
      </c>
      <c r="AM29" s="341" t="s">
        <v>327</v>
      </c>
      <c r="AN29" s="342" t="s">
        <v>330</v>
      </c>
      <c r="AO29" s="236">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37">
        <f t="shared" si="49"/>
        <v>0.216</v>
      </c>
      <c r="AR29" s="238" t="str">
        <f t="shared" si="50"/>
        <v>Moderado</v>
      </c>
      <c r="AS29" s="237">
        <f t="shared" ref="AS29" si="85">IFERROR(IF(AND(AH28="Impacto",AH29="Impacto"),(AS28-(+AS28*AK29)),IF(AH29="Impacto",(AA28-(+AA28*AK29)),IF(AH29="Probabilidad",AS28,""))),"")</f>
        <v>0.6</v>
      </c>
      <c r="AT29" s="239" t="str">
        <f t="shared" si="51"/>
        <v>Moderado</v>
      </c>
      <c r="AU29" s="457"/>
      <c r="AV29" s="460"/>
      <c r="AW29" s="454"/>
      <c r="AX29" s="463"/>
      <c r="AY29" s="513"/>
      <c r="AZ29" s="514"/>
      <c r="BA29" s="514"/>
      <c r="BB29" s="514"/>
      <c r="BC29" s="515"/>
      <c r="BD29" s="515"/>
      <c r="BE29" s="514"/>
      <c r="BF29" s="661"/>
      <c r="BG29" s="466"/>
      <c r="BH29" s="215"/>
      <c r="BI29" s="210"/>
      <c r="BJ29" s="210"/>
      <c r="BK29" s="210"/>
      <c r="BL29" s="207"/>
      <c r="BM29" s="207"/>
      <c r="BN29" s="207"/>
      <c r="BO29" s="211"/>
      <c r="BP29" s="211"/>
      <c r="BQ29" s="212"/>
      <c r="BR29" s="213"/>
      <c r="BS29" s="213" t="str">
        <f>IF(AND('MAPA DE RIESGOS'!$AP29="Muy Alta",'MAPA DE RIESGOS'!$AR29="Leve"),CONCATENATE("R",'MAPA DE RIESGOS'!$H29,"C",'MAPA DE RIESGOS'!$AF29),"")</f>
        <v/>
      </c>
      <c r="BT29" s="213"/>
      <c r="BU29" s="213"/>
      <c r="BV29" s="213"/>
      <c r="BW29" s="213"/>
      <c r="BX29" s="213"/>
      <c r="BY29" s="213"/>
      <c r="BZ29" s="213"/>
      <c r="CA29" s="213"/>
      <c r="CB29" s="213"/>
      <c r="CC29" s="213"/>
      <c r="CD29" s="213"/>
      <c r="CE29" s="213"/>
      <c r="CF29" s="213"/>
      <c r="CG29" s="213"/>
      <c r="CH29" s="213"/>
      <c r="CI29" s="213"/>
      <c r="CJ29" s="213"/>
      <c r="CK29" s="213"/>
    </row>
    <row r="30" spans="1:89" s="214" customFormat="1" ht="28.5" hidden="1" customHeight="1">
      <c r="A30" s="645"/>
      <c r="B30" s="520"/>
      <c r="C30" s="523"/>
      <c r="D30" s="523"/>
      <c r="E30" s="472"/>
      <c r="F30" s="466"/>
      <c r="G30" s="494"/>
      <c r="H30" s="387">
        <v>4</v>
      </c>
      <c r="I30" s="469"/>
      <c r="J30" s="466"/>
      <c r="K30" s="466"/>
      <c r="L30" s="466"/>
      <c r="M30" s="472"/>
      <c r="N30" s="472"/>
      <c r="O30" s="472"/>
      <c r="P30" s="475"/>
      <c r="Q30" s="478"/>
      <c r="R30" s="481"/>
      <c r="S30" s="481"/>
      <c r="T30" s="481"/>
      <c r="U30" s="481"/>
      <c r="V30" s="484"/>
      <c r="W30" s="442"/>
      <c r="X30" s="487"/>
      <c r="Y30" s="490"/>
      <c r="Z30" s="439"/>
      <c r="AA30" s="442"/>
      <c r="AB30" s="445"/>
      <c r="AC30" s="448"/>
      <c r="AD30" s="451"/>
      <c r="AE30" s="454"/>
      <c r="AF30" s="205">
        <v>3</v>
      </c>
      <c r="AG30" s="206"/>
      <c r="AH30" s="234" t="str">
        <f t="shared" si="1"/>
        <v/>
      </c>
      <c r="AI30" s="340"/>
      <c r="AJ30" s="340"/>
      <c r="AK30" s="235" t="str">
        <f t="shared" si="72"/>
        <v/>
      </c>
      <c r="AL30" s="341"/>
      <c r="AM30" s="341"/>
      <c r="AN30" s="342"/>
      <c r="AO30" s="236"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37" t="str">
        <f t="shared" si="49"/>
        <v/>
      </c>
      <c r="AR30" s="238" t="str">
        <f t="shared" si="50"/>
        <v/>
      </c>
      <c r="AS30" s="237" t="str">
        <f t="shared" ref="AS30:AS33" si="88">IFERROR(IF(AND(AH29="Impacto",AH30="Impacto"),(AS29-(+AS29*AK30)),IF(AND(AH29="Probabilidad",AH30="Impacto"),(AS28-(+AS28*AK30)),IF(AH30="Probabilidad",AS29,""))),"")</f>
        <v/>
      </c>
      <c r="AT30" s="239" t="str">
        <f t="shared" si="51"/>
        <v/>
      </c>
      <c r="AU30" s="457"/>
      <c r="AV30" s="460"/>
      <c r="AW30" s="454"/>
      <c r="AX30" s="463"/>
      <c r="AY30" s="343"/>
      <c r="AZ30" s="209"/>
      <c r="BA30" s="207"/>
      <c r="BB30" s="207"/>
      <c r="BC30" s="208"/>
      <c r="BD30" s="208"/>
      <c r="BE30" s="208"/>
      <c r="BF30" s="209"/>
      <c r="BG30" s="466"/>
      <c r="BH30" s="215"/>
      <c r="BI30" s="210"/>
      <c r="BJ30" s="210"/>
      <c r="BK30" s="210"/>
      <c r="BL30" s="207"/>
      <c r="BM30" s="207"/>
      <c r="BN30" s="207"/>
      <c r="BO30" s="211"/>
      <c r="BP30" s="211"/>
      <c r="BQ30" s="212"/>
      <c r="BR30" s="213"/>
      <c r="BS30" s="213" t="str">
        <f>IF(AND('MAPA DE RIESGOS'!$AP30="Muy Alta",'MAPA DE RIESGOS'!$AR30="Leve"),CONCATENATE("R",'MAPA DE RIESGOS'!$H30,"C",'MAPA DE RIESGOS'!$AF30),"")</f>
        <v/>
      </c>
      <c r="BT30" s="213"/>
      <c r="BU30" s="213"/>
      <c r="BV30" s="213"/>
      <c r="BW30" s="213"/>
      <c r="BX30" s="213"/>
      <c r="BY30" s="213"/>
      <c r="BZ30" s="213"/>
      <c r="CA30" s="213"/>
      <c r="CB30" s="213"/>
      <c r="CC30" s="213"/>
      <c r="CD30" s="213"/>
      <c r="CE30" s="213"/>
      <c r="CF30" s="213"/>
      <c r="CG30" s="213"/>
      <c r="CH30" s="213"/>
      <c r="CI30" s="213"/>
      <c r="CJ30" s="213"/>
      <c r="CK30" s="213"/>
    </row>
    <row r="31" spans="1:89" s="214" customFormat="1" ht="28.5" hidden="1" customHeight="1">
      <c r="A31" s="645"/>
      <c r="B31" s="520"/>
      <c r="C31" s="523"/>
      <c r="D31" s="523"/>
      <c r="E31" s="472"/>
      <c r="F31" s="466"/>
      <c r="G31" s="494"/>
      <c r="H31" s="387">
        <v>4</v>
      </c>
      <c r="I31" s="469"/>
      <c r="J31" s="466"/>
      <c r="K31" s="466"/>
      <c r="L31" s="466"/>
      <c r="M31" s="472"/>
      <c r="N31" s="472"/>
      <c r="O31" s="472"/>
      <c r="P31" s="475"/>
      <c r="Q31" s="478"/>
      <c r="R31" s="481"/>
      <c r="S31" s="481"/>
      <c r="T31" s="481"/>
      <c r="U31" s="481"/>
      <c r="V31" s="484"/>
      <c r="W31" s="442"/>
      <c r="X31" s="487"/>
      <c r="Y31" s="490"/>
      <c r="Z31" s="439"/>
      <c r="AA31" s="442"/>
      <c r="AB31" s="445"/>
      <c r="AC31" s="448"/>
      <c r="AD31" s="451"/>
      <c r="AE31" s="454"/>
      <c r="AF31" s="205">
        <v>4</v>
      </c>
      <c r="AG31" s="206"/>
      <c r="AH31" s="234" t="str">
        <f t="shared" si="1"/>
        <v/>
      </c>
      <c r="AI31" s="340"/>
      <c r="AJ31" s="340"/>
      <c r="AK31" s="235" t="str">
        <f t="shared" si="72"/>
        <v/>
      </c>
      <c r="AL31" s="341"/>
      <c r="AM31" s="341"/>
      <c r="AN31" s="342"/>
      <c r="AO31" s="236"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37" t="str">
        <f t="shared" si="49"/>
        <v/>
      </c>
      <c r="AR31" s="238" t="str">
        <f t="shared" si="50"/>
        <v/>
      </c>
      <c r="AS31" s="237" t="str">
        <f t="shared" si="88"/>
        <v/>
      </c>
      <c r="AT31" s="239" t="str">
        <f t="shared" si="51"/>
        <v/>
      </c>
      <c r="AU31" s="457"/>
      <c r="AV31" s="460"/>
      <c r="AW31" s="454"/>
      <c r="AX31" s="463"/>
      <c r="AY31" s="343"/>
      <c r="AZ31" s="209"/>
      <c r="BA31" s="207"/>
      <c r="BB31" s="207"/>
      <c r="BC31" s="208"/>
      <c r="BD31" s="208"/>
      <c r="BE31" s="208"/>
      <c r="BF31" s="209"/>
      <c r="BG31" s="466"/>
      <c r="BH31" s="215"/>
      <c r="BI31" s="210"/>
      <c r="BJ31" s="210"/>
      <c r="BK31" s="210"/>
      <c r="BL31" s="207"/>
      <c r="BM31" s="207"/>
      <c r="BN31" s="207"/>
      <c r="BO31" s="211"/>
      <c r="BP31" s="211"/>
      <c r="BQ31" s="212"/>
      <c r="BR31" s="213"/>
      <c r="BS31" s="213" t="str">
        <f>IF(AND('MAPA DE RIESGOS'!$AP31="Muy Alta",'MAPA DE RIESGOS'!$AR31="Leve"),CONCATENATE("R",'MAPA DE RIESGOS'!$H31,"C",'MAPA DE RIESGOS'!$AF31),"")</f>
        <v/>
      </c>
      <c r="BT31" s="213"/>
      <c r="BU31" s="213"/>
      <c r="BV31" s="213"/>
      <c r="BW31" s="213"/>
      <c r="BX31" s="213"/>
      <c r="BY31" s="213"/>
      <c r="BZ31" s="213"/>
      <c r="CA31" s="213"/>
      <c r="CB31" s="213"/>
      <c r="CC31" s="213"/>
      <c r="CD31" s="213"/>
      <c r="CE31" s="213"/>
      <c r="CF31" s="213"/>
      <c r="CG31" s="213"/>
      <c r="CH31" s="213"/>
      <c r="CI31" s="213"/>
      <c r="CJ31" s="213"/>
      <c r="CK31" s="213"/>
    </row>
    <row r="32" spans="1:89" s="214" customFormat="1" ht="28.5" hidden="1" customHeight="1">
      <c r="A32" s="645"/>
      <c r="B32" s="520"/>
      <c r="C32" s="523"/>
      <c r="D32" s="523"/>
      <c r="E32" s="472"/>
      <c r="F32" s="466"/>
      <c r="G32" s="494"/>
      <c r="H32" s="387">
        <v>4</v>
      </c>
      <c r="I32" s="469"/>
      <c r="J32" s="466"/>
      <c r="K32" s="466"/>
      <c r="L32" s="466"/>
      <c r="M32" s="472"/>
      <c r="N32" s="472"/>
      <c r="O32" s="472"/>
      <c r="P32" s="475"/>
      <c r="Q32" s="478"/>
      <c r="R32" s="481"/>
      <c r="S32" s="481"/>
      <c r="T32" s="481"/>
      <c r="U32" s="481"/>
      <c r="V32" s="484"/>
      <c r="W32" s="442"/>
      <c r="X32" s="487"/>
      <c r="Y32" s="490"/>
      <c r="Z32" s="439"/>
      <c r="AA32" s="442"/>
      <c r="AB32" s="445"/>
      <c r="AC32" s="448"/>
      <c r="AD32" s="451"/>
      <c r="AE32" s="454"/>
      <c r="AF32" s="205">
        <v>5</v>
      </c>
      <c r="AG32" s="206"/>
      <c r="AH32" s="234" t="str">
        <f t="shared" ref="AH32" si="91">IF(OR(AI32="Preventivo",AI32="Detectivo"),"Probabilidad",IF(AI32="Correctivo","Impacto",""))</f>
        <v/>
      </c>
      <c r="AI32" s="340"/>
      <c r="AJ32" s="340"/>
      <c r="AK32" s="235" t="str">
        <f t="shared" ref="AK32" si="92">IF(AND(AI32="Preventivo",AJ32="Automático"),"50%",IF(AND(AI32="Preventivo",AJ32="Manual"),"40%",IF(AND(AI32="Detectivo",AJ32="Automático"),"40%",IF(AND(AI32="Detectivo",AJ32="Manual"),"30%",IF(AND(AI32="Correctivo",AJ32="Automático"),"35%",IF(AND(AI32="Correctivo",AJ32="Manual"),"25%",""))))))</f>
        <v/>
      </c>
      <c r="AL32" s="341"/>
      <c r="AM32" s="341"/>
      <c r="AN32" s="342"/>
      <c r="AO32" s="236"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37" t="str">
        <f t="shared" si="49"/>
        <v/>
      </c>
      <c r="AR32" s="238" t="str">
        <f t="shared" si="50"/>
        <v/>
      </c>
      <c r="AS32" s="237" t="str">
        <f t="shared" si="88"/>
        <v/>
      </c>
      <c r="AT32" s="239" t="str">
        <f t="shared" si="51"/>
        <v/>
      </c>
      <c r="AU32" s="457"/>
      <c r="AV32" s="460"/>
      <c r="AW32" s="454"/>
      <c r="AX32" s="463"/>
      <c r="AY32" s="343"/>
      <c r="AZ32" s="209"/>
      <c r="BA32" s="207"/>
      <c r="BB32" s="207"/>
      <c r="BC32" s="208"/>
      <c r="BD32" s="208"/>
      <c r="BE32" s="208"/>
      <c r="BF32" s="209"/>
      <c r="BG32" s="466"/>
      <c r="BH32" s="215"/>
      <c r="BI32" s="210"/>
      <c r="BJ32" s="210"/>
      <c r="BK32" s="210"/>
      <c r="BL32" s="207"/>
      <c r="BM32" s="207"/>
      <c r="BN32" s="207"/>
      <c r="BO32" s="211"/>
      <c r="BP32" s="211"/>
      <c r="BQ32" s="212"/>
      <c r="BR32" s="213"/>
      <c r="BS32" s="213" t="str">
        <f>IF(AND('MAPA DE RIESGOS'!$AP32="Muy Alta",'MAPA DE RIESGOS'!$AR32="Leve"),CONCATENATE("R",'MAPA DE RIESGOS'!$H32,"C",'MAPA DE RIESGOS'!$AF32),"")</f>
        <v/>
      </c>
      <c r="BT32" s="213"/>
      <c r="BU32" s="213"/>
      <c r="BV32" s="213"/>
      <c r="BW32" s="213"/>
      <c r="BX32" s="213"/>
      <c r="BY32" s="213"/>
      <c r="BZ32" s="213"/>
      <c r="CA32" s="213"/>
      <c r="CB32" s="213"/>
      <c r="CC32" s="213"/>
      <c r="CD32" s="213"/>
      <c r="CE32" s="213"/>
      <c r="CF32" s="213"/>
      <c r="CG32" s="213"/>
      <c r="CH32" s="213"/>
      <c r="CI32" s="213"/>
      <c r="CJ32" s="213"/>
      <c r="CK32" s="213"/>
    </row>
    <row r="33" spans="1:89" s="214" customFormat="1" ht="28.5" hidden="1" customHeight="1">
      <c r="A33" s="645"/>
      <c r="B33" s="520"/>
      <c r="C33" s="523"/>
      <c r="D33" s="523"/>
      <c r="E33" s="472"/>
      <c r="F33" s="466"/>
      <c r="G33" s="495"/>
      <c r="H33" s="387">
        <v>4</v>
      </c>
      <c r="I33" s="470"/>
      <c r="J33" s="467"/>
      <c r="K33" s="467"/>
      <c r="L33" s="467"/>
      <c r="M33" s="473"/>
      <c r="N33" s="473"/>
      <c r="O33" s="473"/>
      <c r="P33" s="476"/>
      <c r="Q33" s="479"/>
      <c r="R33" s="482"/>
      <c r="S33" s="482"/>
      <c r="T33" s="482"/>
      <c r="U33" s="482"/>
      <c r="V33" s="485"/>
      <c r="W33" s="443"/>
      <c r="X33" s="488"/>
      <c r="Y33" s="491"/>
      <c r="Z33" s="440"/>
      <c r="AA33" s="443"/>
      <c r="AB33" s="446"/>
      <c r="AC33" s="449"/>
      <c r="AD33" s="452"/>
      <c r="AE33" s="455"/>
      <c r="AF33" s="205">
        <v>6</v>
      </c>
      <c r="AG33" s="206"/>
      <c r="AH33" s="234" t="str">
        <f t="shared" si="1"/>
        <v/>
      </c>
      <c r="AI33" s="340"/>
      <c r="AJ33" s="340"/>
      <c r="AK33" s="235" t="str">
        <f t="shared" si="72"/>
        <v/>
      </c>
      <c r="AL33" s="341"/>
      <c r="AM33" s="341"/>
      <c r="AN33" s="342"/>
      <c r="AO33" s="236"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37" t="str">
        <f t="shared" si="49"/>
        <v/>
      </c>
      <c r="AR33" s="238" t="str">
        <f t="shared" si="50"/>
        <v/>
      </c>
      <c r="AS33" s="237" t="str">
        <f t="shared" si="88"/>
        <v/>
      </c>
      <c r="AT33" s="239" t="str">
        <f t="shared" si="51"/>
        <v/>
      </c>
      <c r="AU33" s="458"/>
      <c r="AV33" s="461"/>
      <c r="AW33" s="455"/>
      <c r="AX33" s="464"/>
      <c r="AY33" s="343"/>
      <c r="AZ33" s="209"/>
      <c r="BA33" s="207"/>
      <c r="BB33" s="207"/>
      <c r="BC33" s="208"/>
      <c r="BD33" s="208"/>
      <c r="BE33" s="208"/>
      <c r="BF33" s="209"/>
      <c r="BG33" s="467"/>
      <c r="BH33" s="215"/>
      <c r="BI33" s="210"/>
      <c r="BJ33" s="210"/>
      <c r="BK33" s="210"/>
      <c r="BL33" s="207"/>
      <c r="BM33" s="207"/>
      <c r="BN33" s="207"/>
      <c r="BO33" s="211"/>
      <c r="BP33" s="211"/>
      <c r="BQ33" s="212"/>
      <c r="BR33" s="213"/>
      <c r="BS33" s="213" t="str">
        <f>IF(AND('MAPA DE RIESGOS'!$AP33="Muy Alta",'MAPA DE RIESGOS'!$AR33="Leve"),CONCATENATE("R",'MAPA DE RIESGOS'!$H33,"C",'MAPA DE RIESGOS'!$AF33),"")</f>
        <v/>
      </c>
      <c r="BT33" s="213"/>
      <c r="BU33" s="213"/>
      <c r="BV33" s="213"/>
      <c r="BW33" s="213"/>
      <c r="BX33" s="213"/>
      <c r="BY33" s="213"/>
      <c r="BZ33" s="213"/>
      <c r="CA33" s="213"/>
      <c r="CB33" s="213"/>
      <c r="CC33" s="213"/>
      <c r="CD33" s="213"/>
      <c r="CE33" s="213"/>
      <c r="CF33" s="213"/>
      <c r="CG33" s="213"/>
      <c r="CH33" s="213"/>
      <c r="CI33" s="213"/>
      <c r="CJ33" s="213"/>
      <c r="CK33" s="213"/>
    </row>
    <row r="34" spans="1:89" s="214" customFormat="1" ht="127.5" customHeight="1">
      <c r="A34" s="645"/>
      <c r="B34" s="520"/>
      <c r="C34" s="523"/>
      <c r="D34" s="523" t="str">
        <f>IFERROR((VLOOKUP($B34,'Listados Datos'!$D$3:$F$16,3,FALSE))," ")</f>
        <v xml:space="preserve"> </v>
      </c>
      <c r="E34" s="472"/>
      <c r="F34" s="466"/>
      <c r="G34" s="492">
        <v>5</v>
      </c>
      <c r="H34" s="384">
        <v>5</v>
      </c>
      <c r="I34" s="468" t="s">
        <v>1639</v>
      </c>
      <c r="J34" s="465" t="s">
        <v>243</v>
      </c>
      <c r="K34" s="465" t="s">
        <v>1055</v>
      </c>
      <c r="L34" s="465" t="s">
        <v>1056</v>
      </c>
      <c r="M34" s="471" t="str">
        <f>+I34</f>
        <v>Posibilidad de recibir o solicitar cualquier dádiva o beneficio a nombre propio o de terceros con el fin de alterar o manipular información para generar beneficio de la gestión de un proceso.</v>
      </c>
      <c r="N34" s="471" t="s">
        <v>109</v>
      </c>
      <c r="O34" s="471" t="s">
        <v>247</v>
      </c>
      <c r="P34" s="474">
        <v>228</v>
      </c>
      <c r="Q34" s="477"/>
      <c r="R34" s="480"/>
      <c r="S34" s="480"/>
      <c r="T34" s="480"/>
      <c r="U34" s="480"/>
      <c r="V34" s="483" t="str">
        <f t="shared" ref="V34" si="97">IF(ISBLANK(AC34),(IF(P34&lt;=0,"",IF(P34&lt;=2,"Muy Baja",IF(P34&lt;=24,"Baja",IF(P34&lt;=500,"Media",IF(P34&lt;=5000,"Alta","Muy Alta"))))))," ")</f>
        <v xml:space="preserve"> </v>
      </c>
      <c r="W34" s="441" t="str">
        <f t="shared" ref="W34" si="98">IF(ISBLANK(AC34),(IF(V34="","",IF(V34="Muy Baja",20%,IF(V34="Baja",40%,IF(V34="Media",60%,IF(V34="Alta",80%,IF(V34="Muy Alta",100%,0)))))))," ")</f>
        <v xml:space="preserve"> </v>
      </c>
      <c r="X34" s="486"/>
      <c r="Y34" s="489" t="str">
        <f>IF(X34&gt;0,IF(NOT(ISERROR(MATCH(X34,'Listados Datos'!$N$3:$N$4,0))),'Listados Datos'!$N$6&amp;"Por favor no seleccionar este criterios de impacto (Afectación Económica o presupuestal y/o Pérdida Reputacional)",'Listados Datos'!$N$7),"")</f>
        <v/>
      </c>
      <c r="Z34" s="438" t="str">
        <f>IF(OR(X34='Listados Datos'!$R$3,X34='Listados Datos'!$S$3),"Leve",IF(OR(X34='Listados Datos'!$R$4,X34='Listados Datos'!$S$4),"Menor",IF(OR(X34='Listados Datos'!$R$5,X34='Listados Datos'!$S$5),"Moderado",IF(OR(X34='Listados Datos'!$R$6,X34='Listados Datos'!$S$6),"Mayor",IF(OR(X34='Listados Datos'!$R$7,X34='Listados Datos'!$S$7),"Catastrófico","")))))</f>
        <v/>
      </c>
      <c r="AA34" s="441" t="str">
        <f>IF(Z34="","",IF(Z34="Leve",20%,IF(Z34="Menor",40%,IF(Z34="Moderado",60%,IF(Z34="Mayor",80%,IF(Z34="Catastrófico",100%,0))))))</f>
        <v/>
      </c>
      <c r="AB34" s="444"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447" t="s">
        <v>348</v>
      </c>
      <c r="AD34" s="450" t="s">
        <v>12</v>
      </c>
      <c r="AE34" s="453"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206" t="s">
        <v>1127</v>
      </c>
      <c r="AH34" s="234" t="str">
        <f t="shared" ref="AH34:AH63" si="100">IF(OR(AI34="Preventivo",AI34="Detectivo"),"Probabilidad",IF(AI34="Correctivo","Impacto",""))</f>
        <v>Probabilidad</v>
      </c>
      <c r="AI34" s="340" t="s">
        <v>314</v>
      </c>
      <c r="AJ34" s="340" t="s">
        <v>319</v>
      </c>
      <c r="AK34" s="235" t="str">
        <f t="shared" ref="AK34:AK63" si="101">IF(AND(AI34="Preventivo",AJ34="Automático"),"50%",IF(AND(AI34="Preventivo",AJ34="Manual"),"40%",IF(AND(AI34="Detectivo",AJ34="Automático"),"40%",IF(AND(AI34="Detectivo",AJ34="Manual"),"30%",IF(AND(AI34="Correctivo",AJ34="Automático"),"35%",IF(AND(AI34="Correctivo",AJ34="Manual"),"25%",""))))))</f>
        <v>40%</v>
      </c>
      <c r="AL34" s="341" t="s">
        <v>323</v>
      </c>
      <c r="AM34" s="341" t="s">
        <v>327</v>
      </c>
      <c r="AN34" s="342" t="s">
        <v>330</v>
      </c>
      <c r="AO34" s="236"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37" t="str">
        <f t="shared" si="49"/>
        <v xml:space="preserve"> </v>
      </c>
      <c r="AR34" s="238" t="str">
        <f t="shared" si="50"/>
        <v/>
      </c>
      <c r="AS34" s="237" t="str">
        <f t="shared" ref="AS34" si="104">IFERROR(IF(AH34="Impacto",(AA34-(+AA34*AK34)),IF(AH34="Probabilidad",AA34,"")),"")</f>
        <v/>
      </c>
      <c r="AT34" s="239" t="str">
        <f t="shared" si="51"/>
        <v/>
      </c>
      <c r="AU34" s="456" t="s">
        <v>348</v>
      </c>
      <c r="AV34" s="459" t="str">
        <f>IF(ISBLANK(AD34), " ", AD34)</f>
        <v>Moderado</v>
      </c>
      <c r="AW34" s="453"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462" t="s">
        <v>337</v>
      </c>
      <c r="AY34" s="343" t="s">
        <v>1135</v>
      </c>
      <c r="AZ34" s="209" t="s">
        <v>1071</v>
      </c>
      <c r="BA34" s="207" t="s">
        <v>970</v>
      </c>
      <c r="BB34" s="207" t="s">
        <v>1063</v>
      </c>
      <c r="BC34" s="208">
        <v>44562</v>
      </c>
      <c r="BD34" s="208">
        <v>44926</v>
      </c>
      <c r="BE34" s="208" t="s">
        <v>1071</v>
      </c>
      <c r="BF34" s="208" t="s">
        <v>1074</v>
      </c>
      <c r="BG34" s="465" t="s">
        <v>1072</v>
      </c>
      <c r="BH34" s="215"/>
      <c r="BI34" s="210"/>
      <c r="BJ34" s="210"/>
      <c r="BK34" s="210"/>
      <c r="BL34" s="207"/>
      <c r="BM34" s="207"/>
      <c r="BN34" s="207"/>
      <c r="BO34" s="211"/>
      <c r="BP34" s="211"/>
      <c r="BQ34" s="212"/>
      <c r="BR34" s="213"/>
      <c r="BS34" s="213" t="str">
        <f>IF(AND('MAPA DE RIESGOS'!$AP34="Muy Alta",'MAPA DE RIESGOS'!$AR34="Leve"),CONCATENATE("R",'MAPA DE RIESGOS'!$H34,"C",'MAPA DE RIESGOS'!$AF34),"")</f>
        <v/>
      </c>
      <c r="BT34" s="213"/>
      <c r="BU34" s="213"/>
      <c r="BV34" s="213"/>
      <c r="BW34" s="213"/>
      <c r="BX34" s="213"/>
      <c r="BY34" s="213"/>
      <c r="BZ34" s="213"/>
      <c r="CA34" s="213"/>
      <c r="CB34" s="213"/>
      <c r="CC34" s="213"/>
      <c r="CD34" s="213"/>
      <c r="CE34" s="213"/>
      <c r="CF34" s="213"/>
      <c r="CG34" s="213"/>
      <c r="CH34" s="213"/>
      <c r="CI34" s="213"/>
      <c r="CJ34" s="213"/>
      <c r="CK34" s="213"/>
    </row>
    <row r="35" spans="1:89" s="214" customFormat="1" ht="28.5" hidden="1" customHeight="1">
      <c r="A35" s="645"/>
      <c r="B35" s="520"/>
      <c r="C35" s="523"/>
      <c r="D35" s="523"/>
      <c r="E35" s="472"/>
      <c r="F35" s="466"/>
      <c r="G35" s="492"/>
      <c r="H35" s="384">
        <v>5</v>
      </c>
      <c r="I35" s="469"/>
      <c r="J35" s="466"/>
      <c r="K35" s="466"/>
      <c r="L35" s="466"/>
      <c r="M35" s="472"/>
      <c r="N35" s="472"/>
      <c r="O35" s="472"/>
      <c r="P35" s="475"/>
      <c r="Q35" s="478"/>
      <c r="R35" s="481"/>
      <c r="S35" s="481"/>
      <c r="T35" s="481"/>
      <c r="U35" s="481"/>
      <c r="V35" s="484"/>
      <c r="W35" s="442"/>
      <c r="X35" s="487"/>
      <c r="Y35" s="490"/>
      <c r="Z35" s="439"/>
      <c r="AA35" s="442"/>
      <c r="AB35" s="445"/>
      <c r="AC35" s="448"/>
      <c r="AD35" s="451"/>
      <c r="AE35" s="454"/>
      <c r="AF35" s="205">
        <v>2</v>
      </c>
      <c r="AG35" s="206"/>
      <c r="AH35" s="234" t="str">
        <f t="shared" si="100"/>
        <v/>
      </c>
      <c r="AI35" s="340"/>
      <c r="AJ35" s="340"/>
      <c r="AK35" s="235" t="str">
        <f t="shared" si="101"/>
        <v/>
      </c>
      <c r="AL35" s="341"/>
      <c r="AM35" s="341"/>
      <c r="AN35" s="342"/>
      <c r="AO35" s="236"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37" t="str">
        <f t="shared" si="49"/>
        <v xml:space="preserve"> </v>
      </c>
      <c r="AR35" s="238" t="str">
        <f t="shared" si="50"/>
        <v/>
      </c>
      <c r="AS35" s="237" t="str">
        <f t="shared" ref="AS35" si="108">IFERROR(IF(AND(AH34="Impacto",AH35="Impacto"),(AS34-(+AS34*AK35)),IF(AH35="Impacto",(AA34-(+AA34*AK35)),IF(AH35="Probabilidad",AS34,""))),"")</f>
        <v/>
      </c>
      <c r="AT35" s="239" t="str">
        <f t="shared" si="51"/>
        <v/>
      </c>
      <c r="AU35" s="457"/>
      <c r="AV35" s="460"/>
      <c r="AW35" s="454"/>
      <c r="AX35" s="463"/>
      <c r="AY35" s="343"/>
      <c r="AZ35" s="209"/>
      <c r="BA35" s="207"/>
      <c r="BB35" s="207"/>
      <c r="BC35" s="208"/>
      <c r="BD35" s="208"/>
      <c r="BE35" s="208"/>
      <c r="BF35" s="209"/>
      <c r="BG35" s="466"/>
      <c r="BH35" s="215"/>
      <c r="BI35" s="210"/>
      <c r="BJ35" s="210"/>
      <c r="BK35" s="210"/>
      <c r="BL35" s="207"/>
      <c r="BM35" s="207"/>
      <c r="BN35" s="207"/>
      <c r="BO35" s="211"/>
      <c r="BP35" s="211"/>
      <c r="BQ35" s="212"/>
      <c r="BR35" s="213"/>
      <c r="BS35" s="213" t="str">
        <f>IF(AND('MAPA DE RIESGOS'!$AP35="Muy Alta",'MAPA DE RIESGOS'!$AR35="Leve"),CONCATENATE("R",'MAPA DE RIESGOS'!$H35,"C",'MAPA DE RIESGOS'!$AF35),"")</f>
        <v/>
      </c>
      <c r="BT35" s="213"/>
      <c r="BU35" s="213"/>
      <c r="BV35" s="213"/>
      <c r="BW35" s="213"/>
      <c r="BX35" s="213"/>
      <c r="BY35" s="213"/>
      <c r="BZ35" s="213"/>
      <c r="CA35" s="213"/>
      <c r="CB35" s="213"/>
      <c r="CC35" s="213"/>
      <c r="CD35" s="213"/>
      <c r="CE35" s="213"/>
      <c r="CF35" s="213"/>
      <c r="CG35" s="213"/>
      <c r="CH35" s="213"/>
      <c r="CI35" s="213"/>
      <c r="CJ35" s="213"/>
      <c r="CK35" s="213"/>
    </row>
    <row r="36" spans="1:89" s="214" customFormat="1" ht="28.5" hidden="1" customHeight="1">
      <c r="A36" s="645"/>
      <c r="B36" s="520"/>
      <c r="C36" s="523"/>
      <c r="D36" s="523"/>
      <c r="E36" s="472"/>
      <c r="F36" s="466"/>
      <c r="G36" s="492"/>
      <c r="H36" s="384">
        <v>5</v>
      </c>
      <c r="I36" s="469"/>
      <c r="J36" s="466"/>
      <c r="K36" s="466"/>
      <c r="L36" s="466"/>
      <c r="M36" s="472"/>
      <c r="N36" s="472"/>
      <c r="O36" s="472"/>
      <c r="P36" s="475"/>
      <c r="Q36" s="478"/>
      <c r="R36" s="481"/>
      <c r="S36" s="481"/>
      <c r="T36" s="481"/>
      <c r="U36" s="481"/>
      <c r="V36" s="484"/>
      <c r="W36" s="442"/>
      <c r="X36" s="487"/>
      <c r="Y36" s="490"/>
      <c r="Z36" s="439"/>
      <c r="AA36" s="442"/>
      <c r="AB36" s="445"/>
      <c r="AC36" s="448"/>
      <c r="AD36" s="451"/>
      <c r="AE36" s="454"/>
      <c r="AF36" s="205">
        <v>3</v>
      </c>
      <c r="AG36" s="206"/>
      <c r="AH36" s="234" t="str">
        <f t="shared" si="100"/>
        <v/>
      </c>
      <c r="AI36" s="340"/>
      <c r="AJ36" s="340"/>
      <c r="AK36" s="235" t="str">
        <f t="shared" si="101"/>
        <v/>
      </c>
      <c r="AL36" s="341"/>
      <c r="AM36" s="341"/>
      <c r="AN36" s="342"/>
      <c r="AO36" s="236"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37" t="str">
        <f t="shared" si="49"/>
        <v xml:space="preserve"> </v>
      </c>
      <c r="AR36" s="238" t="str">
        <f t="shared" si="50"/>
        <v/>
      </c>
      <c r="AS36" s="237" t="str">
        <f t="shared" ref="AS36:AS39" si="111">IFERROR(IF(AND(AH35="Impacto",AH36="Impacto"),(AS35-(+AS35*AK36)),IF(AND(AH35="Probabilidad",AH36="Impacto"),(AS34-(+AS34*AK36)),IF(AH36="Probabilidad",AS35,""))),"")</f>
        <v/>
      </c>
      <c r="AT36" s="239" t="str">
        <f t="shared" si="51"/>
        <v/>
      </c>
      <c r="AU36" s="457"/>
      <c r="AV36" s="460"/>
      <c r="AW36" s="454"/>
      <c r="AX36" s="463"/>
      <c r="AY36" s="343"/>
      <c r="AZ36" s="209"/>
      <c r="BA36" s="207"/>
      <c r="BB36" s="207"/>
      <c r="BC36" s="208"/>
      <c r="BD36" s="208"/>
      <c r="BE36" s="208"/>
      <c r="BF36" s="209"/>
      <c r="BG36" s="466"/>
      <c r="BH36" s="215"/>
      <c r="BI36" s="210"/>
      <c r="BJ36" s="210"/>
      <c r="BK36" s="210"/>
      <c r="BL36" s="207"/>
      <c r="BM36" s="207"/>
      <c r="BN36" s="207"/>
      <c r="BO36" s="211"/>
      <c r="BP36" s="211"/>
      <c r="BQ36" s="212"/>
      <c r="BR36" s="213"/>
      <c r="BS36" s="213" t="str">
        <f>IF(AND('MAPA DE RIESGOS'!$AP36="Muy Alta",'MAPA DE RIESGOS'!$AR36="Leve"),CONCATENATE("R",'MAPA DE RIESGOS'!$H36,"C",'MAPA DE RIESGOS'!$AF36),"")</f>
        <v/>
      </c>
      <c r="BT36" s="213"/>
      <c r="BU36" s="213"/>
      <c r="BV36" s="213"/>
      <c r="BW36" s="213"/>
      <c r="BX36" s="213"/>
      <c r="BY36" s="213"/>
      <c r="BZ36" s="213"/>
      <c r="CA36" s="213"/>
      <c r="CB36" s="213"/>
      <c r="CC36" s="213"/>
      <c r="CD36" s="213"/>
      <c r="CE36" s="213"/>
      <c r="CF36" s="213"/>
      <c r="CG36" s="213"/>
      <c r="CH36" s="213"/>
      <c r="CI36" s="213"/>
      <c r="CJ36" s="213"/>
      <c r="CK36" s="213"/>
    </row>
    <row r="37" spans="1:89" s="214" customFormat="1" ht="28.5" hidden="1" customHeight="1">
      <c r="A37" s="645"/>
      <c r="B37" s="520"/>
      <c r="C37" s="523"/>
      <c r="D37" s="523"/>
      <c r="E37" s="472"/>
      <c r="F37" s="466"/>
      <c r="G37" s="492"/>
      <c r="H37" s="384">
        <v>5</v>
      </c>
      <c r="I37" s="469"/>
      <c r="J37" s="466"/>
      <c r="K37" s="466"/>
      <c r="L37" s="466"/>
      <c r="M37" s="472"/>
      <c r="N37" s="472"/>
      <c r="O37" s="472"/>
      <c r="P37" s="475"/>
      <c r="Q37" s="478"/>
      <c r="R37" s="481"/>
      <c r="S37" s="481"/>
      <c r="T37" s="481"/>
      <c r="U37" s="481"/>
      <c r="V37" s="484"/>
      <c r="W37" s="442"/>
      <c r="X37" s="487"/>
      <c r="Y37" s="490"/>
      <c r="Z37" s="439"/>
      <c r="AA37" s="442"/>
      <c r="AB37" s="445"/>
      <c r="AC37" s="448"/>
      <c r="AD37" s="451"/>
      <c r="AE37" s="454"/>
      <c r="AF37" s="205">
        <v>4</v>
      </c>
      <c r="AG37" s="206"/>
      <c r="AH37" s="234" t="str">
        <f t="shared" si="100"/>
        <v/>
      </c>
      <c r="AI37" s="340"/>
      <c r="AJ37" s="340"/>
      <c r="AK37" s="235" t="str">
        <f t="shared" si="101"/>
        <v/>
      </c>
      <c r="AL37" s="341"/>
      <c r="AM37" s="341"/>
      <c r="AN37" s="342"/>
      <c r="AO37" s="236"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37" t="str">
        <f t="shared" si="49"/>
        <v xml:space="preserve"> </v>
      </c>
      <c r="AR37" s="238" t="str">
        <f t="shared" si="50"/>
        <v/>
      </c>
      <c r="AS37" s="237" t="str">
        <f t="shared" si="111"/>
        <v/>
      </c>
      <c r="AT37" s="239" t="str">
        <f t="shared" si="51"/>
        <v/>
      </c>
      <c r="AU37" s="457"/>
      <c r="AV37" s="460"/>
      <c r="AW37" s="454"/>
      <c r="AX37" s="463"/>
      <c r="AY37" s="343"/>
      <c r="AZ37" s="209"/>
      <c r="BA37" s="207"/>
      <c r="BB37" s="207"/>
      <c r="BC37" s="208"/>
      <c r="BD37" s="208"/>
      <c r="BE37" s="208"/>
      <c r="BF37" s="209"/>
      <c r="BG37" s="466"/>
      <c r="BH37" s="215"/>
      <c r="BI37" s="210"/>
      <c r="BJ37" s="210"/>
      <c r="BK37" s="210"/>
      <c r="BL37" s="207"/>
      <c r="BM37" s="207"/>
      <c r="BN37" s="207"/>
      <c r="BO37" s="211"/>
      <c r="BP37" s="211"/>
      <c r="BQ37" s="212"/>
      <c r="BR37" s="213"/>
      <c r="BS37" s="213" t="str">
        <f>IF(AND('MAPA DE RIESGOS'!$AP37="Muy Alta",'MAPA DE RIESGOS'!$AR37="Leve"),CONCATENATE("R",'MAPA DE RIESGOS'!$H37,"C",'MAPA DE RIESGOS'!$AF37),"")</f>
        <v/>
      </c>
      <c r="BT37" s="213"/>
      <c r="BU37" s="213"/>
      <c r="BV37" s="213"/>
      <c r="BW37" s="213"/>
      <c r="BX37" s="213"/>
      <c r="BY37" s="213"/>
      <c r="BZ37" s="213"/>
      <c r="CA37" s="213"/>
      <c r="CB37" s="213"/>
      <c r="CC37" s="213"/>
      <c r="CD37" s="213"/>
      <c r="CE37" s="213"/>
      <c r="CF37" s="213"/>
      <c r="CG37" s="213"/>
      <c r="CH37" s="213"/>
      <c r="CI37" s="213"/>
      <c r="CJ37" s="213"/>
      <c r="CK37" s="213"/>
    </row>
    <row r="38" spans="1:89" s="214" customFormat="1" ht="28.5" hidden="1" customHeight="1">
      <c r="A38" s="645"/>
      <c r="B38" s="520"/>
      <c r="C38" s="523"/>
      <c r="D38" s="523"/>
      <c r="E38" s="472"/>
      <c r="F38" s="466"/>
      <c r="G38" s="492"/>
      <c r="H38" s="384">
        <v>5</v>
      </c>
      <c r="I38" s="469"/>
      <c r="J38" s="466"/>
      <c r="K38" s="466"/>
      <c r="L38" s="466"/>
      <c r="M38" s="472"/>
      <c r="N38" s="472"/>
      <c r="O38" s="472"/>
      <c r="P38" s="475"/>
      <c r="Q38" s="478"/>
      <c r="R38" s="481"/>
      <c r="S38" s="481"/>
      <c r="T38" s="481"/>
      <c r="U38" s="481"/>
      <c r="V38" s="484"/>
      <c r="W38" s="442"/>
      <c r="X38" s="487"/>
      <c r="Y38" s="490"/>
      <c r="Z38" s="439"/>
      <c r="AA38" s="442"/>
      <c r="AB38" s="445"/>
      <c r="AC38" s="448"/>
      <c r="AD38" s="451"/>
      <c r="AE38" s="454"/>
      <c r="AF38" s="205">
        <v>5</v>
      </c>
      <c r="AG38" s="206"/>
      <c r="AH38" s="234" t="str">
        <f t="shared" ref="AH38" si="114">IF(OR(AI38="Preventivo",AI38="Detectivo"),"Probabilidad",IF(AI38="Correctivo","Impacto",""))</f>
        <v/>
      </c>
      <c r="AI38" s="340"/>
      <c r="AJ38" s="340"/>
      <c r="AK38" s="235" t="str">
        <f t="shared" ref="AK38" si="115">IF(AND(AI38="Preventivo",AJ38="Automático"),"50%",IF(AND(AI38="Preventivo",AJ38="Manual"),"40%",IF(AND(AI38="Detectivo",AJ38="Automático"),"40%",IF(AND(AI38="Detectivo",AJ38="Manual"),"30%",IF(AND(AI38="Correctivo",AJ38="Automático"),"35%",IF(AND(AI38="Correctivo",AJ38="Manual"),"25%",""))))))</f>
        <v/>
      </c>
      <c r="AL38" s="341"/>
      <c r="AM38" s="341"/>
      <c r="AN38" s="342"/>
      <c r="AO38" s="236"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37" t="str">
        <f t="shared" si="49"/>
        <v xml:space="preserve"> </v>
      </c>
      <c r="AR38" s="238" t="str">
        <f t="shared" si="50"/>
        <v/>
      </c>
      <c r="AS38" s="237" t="str">
        <f t="shared" si="111"/>
        <v/>
      </c>
      <c r="AT38" s="239" t="str">
        <f t="shared" si="51"/>
        <v/>
      </c>
      <c r="AU38" s="457"/>
      <c r="AV38" s="460"/>
      <c r="AW38" s="454"/>
      <c r="AX38" s="463"/>
      <c r="AY38" s="343"/>
      <c r="AZ38" s="209"/>
      <c r="BA38" s="207"/>
      <c r="BB38" s="207"/>
      <c r="BC38" s="208"/>
      <c r="BD38" s="208"/>
      <c r="BE38" s="208"/>
      <c r="BF38" s="209"/>
      <c r="BG38" s="466"/>
      <c r="BH38" s="215"/>
      <c r="BI38" s="210"/>
      <c r="BJ38" s="210"/>
      <c r="BK38" s="210"/>
      <c r="BL38" s="207"/>
      <c r="BM38" s="207"/>
      <c r="BN38" s="207"/>
      <c r="BO38" s="211"/>
      <c r="BP38" s="211"/>
      <c r="BQ38" s="212"/>
      <c r="BR38" s="213"/>
      <c r="BS38" s="213" t="str">
        <f>IF(AND('MAPA DE RIESGOS'!$AP38="Muy Alta",'MAPA DE RIESGOS'!$AR38="Leve"),CONCATENATE("R",'MAPA DE RIESGOS'!$H38,"C",'MAPA DE RIESGOS'!$AF38),"")</f>
        <v/>
      </c>
      <c r="BT38" s="213"/>
      <c r="BU38" s="213"/>
      <c r="BV38" s="213"/>
      <c r="BW38" s="213"/>
      <c r="BX38" s="213"/>
      <c r="BY38" s="213"/>
      <c r="BZ38" s="213"/>
      <c r="CA38" s="213"/>
      <c r="CB38" s="213"/>
      <c r="CC38" s="213"/>
      <c r="CD38" s="213"/>
      <c r="CE38" s="213"/>
      <c r="CF38" s="213"/>
      <c r="CG38" s="213"/>
      <c r="CH38" s="213"/>
      <c r="CI38" s="213"/>
      <c r="CJ38" s="213"/>
      <c r="CK38" s="213"/>
    </row>
    <row r="39" spans="1:89" s="214" customFormat="1" ht="28.5" hidden="1" customHeight="1">
      <c r="A39" s="645"/>
      <c r="B39" s="520"/>
      <c r="C39" s="523"/>
      <c r="D39" s="523"/>
      <c r="E39" s="472"/>
      <c r="F39" s="466"/>
      <c r="G39" s="492"/>
      <c r="H39" s="384">
        <v>5</v>
      </c>
      <c r="I39" s="470"/>
      <c r="J39" s="467"/>
      <c r="K39" s="467"/>
      <c r="L39" s="467"/>
      <c r="M39" s="473"/>
      <c r="N39" s="473"/>
      <c r="O39" s="473"/>
      <c r="P39" s="476"/>
      <c r="Q39" s="479"/>
      <c r="R39" s="482"/>
      <c r="S39" s="482"/>
      <c r="T39" s="482"/>
      <c r="U39" s="482"/>
      <c r="V39" s="485"/>
      <c r="W39" s="443"/>
      <c r="X39" s="488"/>
      <c r="Y39" s="491"/>
      <c r="Z39" s="440"/>
      <c r="AA39" s="443"/>
      <c r="AB39" s="446"/>
      <c r="AC39" s="449"/>
      <c r="AD39" s="452"/>
      <c r="AE39" s="455"/>
      <c r="AF39" s="205">
        <v>6</v>
      </c>
      <c r="AG39" s="206"/>
      <c r="AH39" s="234" t="str">
        <f t="shared" si="100"/>
        <v/>
      </c>
      <c r="AI39" s="340"/>
      <c r="AJ39" s="340"/>
      <c r="AK39" s="235" t="str">
        <f t="shared" si="101"/>
        <v/>
      </c>
      <c r="AL39" s="341"/>
      <c r="AM39" s="341"/>
      <c r="AN39" s="342"/>
      <c r="AO39" s="236"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37" t="str">
        <f t="shared" si="49"/>
        <v xml:space="preserve"> </v>
      </c>
      <c r="AR39" s="238" t="str">
        <f t="shared" si="50"/>
        <v/>
      </c>
      <c r="AS39" s="237" t="str">
        <f t="shared" si="111"/>
        <v/>
      </c>
      <c r="AT39" s="239" t="str">
        <f t="shared" si="51"/>
        <v/>
      </c>
      <c r="AU39" s="458"/>
      <c r="AV39" s="461"/>
      <c r="AW39" s="455"/>
      <c r="AX39" s="464"/>
      <c r="AY39" s="343"/>
      <c r="AZ39" s="209"/>
      <c r="BA39" s="207"/>
      <c r="BB39" s="207"/>
      <c r="BC39" s="208"/>
      <c r="BD39" s="208"/>
      <c r="BE39" s="208"/>
      <c r="BF39" s="209"/>
      <c r="BG39" s="467"/>
      <c r="BH39" s="215"/>
      <c r="BI39" s="210"/>
      <c r="BJ39" s="210"/>
      <c r="BK39" s="210"/>
      <c r="BL39" s="207"/>
      <c r="BM39" s="207"/>
      <c r="BN39" s="207"/>
      <c r="BO39" s="211"/>
      <c r="BP39" s="211"/>
      <c r="BQ39" s="212"/>
      <c r="BR39" s="213"/>
      <c r="BS39" s="213" t="str">
        <f>IF(AND('MAPA DE RIESGOS'!$AP39="Muy Alta",'MAPA DE RIESGOS'!$AR39="Leve"),CONCATENATE("R",'MAPA DE RIESGOS'!$H39,"C",'MAPA DE RIESGOS'!$AF39),"")</f>
        <v/>
      </c>
      <c r="BT39" s="213"/>
      <c r="BU39" s="213"/>
      <c r="BV39" s="213"/>
      <c r="BW39" s="213"/>
      <c r="BX39" s="213"/>
      <c r="BY39" s="213"/>
      <c r="BZ39" s="213"/>
      <c r="CA39" s="213"/>
      <c r="CB39" s="213"/>
      <c r="CC39" s="213"/>
      <c r="CD39" s="213"/>
      <c r="CE39" s="213"/>
      <c r="CF39" s="213"/>
      <c r="CG39" s="213"/>
      <c r="CH39" s="213"/>
      <c r="CI39" s="213"/>
      <c r="CJ39" s="213"/>
      <c r="CK39" s="213"/>
    </row>
    <row r="40" spans="1:89" s="214" customFormat="1" ht="78.75" customHeight="1">
      <c r="A40" s="645"/>
      <c r="B40" s="520"/>
      <c r="C40" s="523"/>
      <c r="D40" s="523" t="str">
        <f>IFERROR((VLOOKUP($B40,'Listados Datos'!$D$3:$F$18,3,FALSE))," ")</f>
        <v xml:space="preserve"> </v>
      </c>
      <c r="E40" s="472"/>
      <c r="F40" s="466"/>
      <c r="G40" s="492">
        <v>6</v>
      </c>
      <c r="H40" s="384">
        <v>6</v>
      </c>
      <c r="I40" s="468" t="s">
        <v>118</v>
      </c>
      <c r="J40" s="465" t="s">
        <v>243</v>
      </c>
      <c r="K40" s="465" t="s">
        <v>118</v>
      </c>
      <c r="L40" s="465" t="s">
        <v>1061</v>
      </c>
      <c r="M40" s="471"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471" t="s">
        <v>932</v>
      </c>
      <c r="O40" s="471" t="s">
        <v>837</v>
      </c>
      <c r="P40" s="474">
        <v>228</v>
      </c>
      <c r="Q40" s="477" t="s">
        <v>91</v>
      </c>
      <c r="R40" s="480" t="s">
        <v>1159</v>
      </c>
      <c r="S40" s="480" t="s">
        <v>1160</v>
      </c>
      <c r="T40" s="480"/>
      <c r="U40" s="480"/>
      <c r="V40" s="483" t="str">
        <f t="shared" ref="V40" si="120">IF(ISBLANK(AC40),(IF(P40&lt;=0,"",IF(P40&lt;=2,"Muy Baja",IF(P40&lt;=24,"Baja",IF(P40&lt;=500,"Media",IF(P40&lt;=5000,"Alta","Muy Alta"))))))," ")</f>
        <v>Media</v>
      </c>
      <c r="W40" s="441">
        <f t="shared" ref="W40" si="121">IF(ISBLANK(AC40),(IF(V40="","",IF(V40="Muy Baja",20%,IF(V40="Baja",40%,IF(V40="Media",60%,IF(V40="Alta",80%,IF(V40="Muy Alta",100%,0)))))))," ")</f>
        <v>0.6</v>
      </c>
      <c r="X40" s="486" t="s">
        <v>1657</v>
      </c>
      <c r="Y40" s="489" t="str">
        <f>IF(X40&gt;0,IF(NOT(ISERROR(MATCH(X40,'Listados Datos'!$N$3:$N$4,0))),'Listados Datos'!$N$6&amp;"Por favor no seleccionar este criterios de impacto (Afectación Económica o presupuestal y/o Pérdida Reputacional)",'Listados Datos'!$N$7),"")</f>
        <v>✔</v>
      </c>
      <c r="Z40" s="438" t="str">
        <f>IF(OR(X40='Listados Datos'!$R$3,X40='Listados Datos'!$S$3),"Leve",IF(OR(X40='Listados Datos'!$R$4,X40='Listados Datos'!$S$4),"Menor",IF(OR(X40='Listados Datos'!$R$5,X40='Listados Datos'!$S$5),"Moderado",IF(OR(X40='Listados Datos'!$R$6,X40='Listados Datos'!$S$6),"Mayor",IF(OR(X40='Listados Datos'!$R$7,X40='Listados Datos'!$S$7),"Catastrófico","")))))</f>
        <v/>
      </c>
      <c r="AA40" s="441" t="str">
        <f>IF(Z40="","",IF(Z40="Leve",20%,IF(Z40="Menor",40%,IF(Z40="Moderado",60%,IF(Z40="Mayor",80%,IF(Z40="Catastrófico",100%,0))))))</f>
        <v/>
      </c>
      <c r="AB40" s="444"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
      </c>
      <c r="AC40" s="447"/>
      <c r="AD40" s="450"/>
      <c r="AE40" s="453"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206" t="s">
        <v>1128</v>
      </c>
      <c r="AH40" s="234" t="str">
        <f t="shared" si="100"/>
        <v>Probabilidad</v>
      </c>
      <c r="AI40" s="340" t="s">
        <v>314</v>
      </c>
      <c r="AJ40" s="340" t="s">
        <v>319</v>
      </c>
      <c r="AK40" s="235" t="str">
        <f t="shared" si="101"/>
        <v>40%</v>
      </c>
      <c r="AL40" s="341" t="s">
        <v>323</v>
      </c>
      <c r="AM40" s="341" t="s">
        <v>327</v>
      </c>
      <c r="AN40" s="342" t="s">
        <v>330</v>
      </c>
      <c r="AO40" s="236">
        <f t="shared" ref="AO40" si="123">IF(ISBLANK(AD40),(IFERROR(IF(AH40="Probabilidad",(W40-(+W40*AK40)),IF(AH40="Impacto",W40,"")),""))," ")</f>
        <v>0.36</v>
      </c>
      <c r="AP40" s="174" t="str">
        <f t="shared" ref="AP40" si="124">IF(ISBLANK(AD40), (IFERROR(IF(AO40="","",IF(AO40&lt;=0.2,"Muy Baja",IF(AO40&lt;=0.4,"Baja",IF(AO40&lt;=0.6,"Media",IF(AO40&lt;=0.8,"Alta","Muy Alta"))))),""))," ")</f>
        <v>Baja</v>
      </c>
      <c r="AQ40" s="237">
        <f t="shared" si="49"/>
        <v>0.36</v>
      </c>
      <c r="AR40" s="238" t="str">
        <f t="shared" si="50"/>
        <v/>
      </c>
      <c r="AS40" s="237" t="str">
        <f t="shared" ref="AS40" si="125">IFERROR(IF(AH40="Impacto",(AA40-(+AA40*AK40)),IF(AH40="Probabilidad",AA40,"")),"")</f>
        <v/>
      </c>
      <c r="AT40" s="239" t="str">
        <f t="shared" si="51"/>
        <v/>
      </c>
      <c r="AU40" s="456"/>
      <c r="AV40" s="459" t="str">
        <f>IF(ISBLANK(AD40), " ", AD40)</f>
        <v xml:space="preserve"> </v>
      </c>
      <c r="AW40" s="453"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462" t="s">
        <v>337</v>
      </c>
      <c r="AY40" s="497" t="s">
        <v>1136</v>
      </c>
      <c r="AZ40" s="500" t="s">
        <v>1069</v>
      </c>
      <c r="BA40" s="500" t="s">
        <v>1067</v>
      </c>
      <c r="BB40" s="500" t="s">
        <v>1068</v>
      </c>
      <c r="BC40" s="515">
        <v>44805</v>
      </c>
      <c r="BD40" s="515">
        <v>44926</v>
      </c>
      <c r="BE40" s="500" t="s">
        <v>1069</v>
      </c>
      <c r="BF40" s="500" t="s">
        <v>1073</v>
      </c>
      <c r="BG40" s="465" t="s">
        <v>1070</v>
      </c>
      <c r="BH40" s="215"/>
      <c r="BI40" s="210"/>
      <c r="BJ40" s="210"/>
      <c r="BK40" s="210"/>
      <c r="BL40" s="207"/>
      <c r="BM40" s="207"/>
      <c r="BN40" s="207"/>
      <c r="BO40" s="211"/>
      <c r="BP40" s="211"/>
      <c r="BQ40" s="212"/>
      <c r="BR40" s="213"/>
      <c r="BS40" s="213" t="str">
        <f>IF(AND('MAPA DE RIESGOS'!$AP40="Muy Alta",'MAPA DE RIESGOS'!$AR40="Leve"),CONCATENATE("R",'MAPA DE RIESGOS'!$H40,"C",'MAPA DE RIESGOS'!$AF40),"")</f>
        <v/>
      </c>
      <c r="BT40" s="213"/>
      <c r="BU40" s="213"/>
      <c r="BV40" s="213"/>
      <c r="BW40" s="213"/>
      <c r="BX40" s="213"/>
      <c r="BY40" s="213"/>
      <c r="BZ40" s="213"/>
      <c r="CA40" s="213"/>
      <c r="CB40" s="213"/>
      <c r="CC40" s="213"/>
      <c r="CD40" s="213"/>
      <c r="CE40" s="213"/>
      <c r="CF40" s="213"/>
      <c r="CG40" s="213"/>
      <c r="CH40" s="213"/>
      <c r="CI40" s="213"/>
      <c r="CJ40" s="213"/>
      <c r="CK40" s="213"/>
    </row>
    <row r="41" spans="1:89" s="214" customFormat="1" ht="78.75" customHeight="1">
      <c r="A41" s="645"/>
      <c r="B41" s="520"/>
      <c r="C41" s="523"/>
      <c r="D41" s="523"/>
      <c r="E41" s="472"/>
      <c r="F41" s="466"/>
      <c r="G41" s="492"/>
      <c r="H41" s="384">
        <v>6</v>
      </c>
      <c r="I41" s="469"/>
      <c r="J41" s="466"/>
      <c r="K41" s="466"/>
      <c r="L41" s="466"/>
      <c r="M41" s="472"/>
      <c r="N41" s="472"/>
      <c r="O41" s="472"/>
      <c r="P41" s="475"/>
      <c r="Q41" s="478"/>
      <c r="R41" s="481"/>
      <c r="S41" s="481"/>
      <c r="T41" s="481"/>
      <c r="U41" s="481"/>
      <c r="V41" s="484"/>
      <c r="W41" s="442"/>
      <c r="X41" s="487"/>
      <c r="Y41" s="490"/>
      <c r="Z41" s="439"/>
      <c r="AA41" s="442"/>
      <c r="AB41" s="445"/>
      <c r="AC41" s="448"/>
      <c r="AD41" s="451"/>
      <c r="AE41" s="454"/>
      <c r="AF41" s="205">
        <v>2</v>
      </c>
      <c r="AG41" s="206" t="s">
        <v>1126</v>
      </c>
      <c r="AH41" s="234" t="str">
        <f t="shared" si="100"/>
        <v>Probabilidad</v>
      </c>
      <c r="AI41" s="340" t="s">
        <v>314</v>
      </c>
      <c r="AJ41" s="340" t="s">
        <v>319</v>
      </c>
      <c r="AK41" s="235" t="str">
        <f t="shared" si="101"/>
        <v>40%</v>
      </c>
      <c r="AL41" s="341" t="s">
        <v>323</v>
      </c>
      <c r="AM41" s="341" t="s">
        <v>327</v>
      </c>
      <c r="AN41" s="342" t="s">
        <v>330</v>
      </c>
      <c r="AO41" s="236">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37">
        <f t="shared" si="49"/>
        <v>0.216</v>
      </c>
      <c r="AR41" s="238" t="str">
        <f t="shared" si="50"/>
        <v/>
      </c>
      <c r="AS41" s="237" t="str">
        <f t="shared" ref="AS41" si="129">IFERROR(IF(AND(AH40="Impacto",AH41="Impacto"),(AS40-(+AS40*AK41)),IF(AH41="Impacto",(AA40-(+AA40*AK41)),IF(AH41="Probabilidad",AS40,""))),"")</f>
        <v/>
      </c>
      <c r="AT41" s="239" t="str">
        <f t="shared" si="51"/>
        <v/>
      </c>
      <c r="AU41" s="457"/>
      <c r="AV41" s="460"/>
      <c r="AW41" s="454"/>
      <c r="AX41" s="463"/>
      <c r="AY41" s="499"/>
      <c r="AZ41" s="502"/>
      <c r="BA41" s="502"/>
      <c r="BB41" s="502"/>
      <c r="BC41" s="515"/>
      <c r="BD41" s="515"/>
      <c r="BE41" s="502"/>
      <c r="BF41" s="502"/>
      <c r="BG41" s="466"/>
      <c r="BH41" s="215"/>
      <c r="BI41" s="210"/>
      <c r="BJ41" s="210"/>
      <c r="BK41" s="210"/>
      <c r="BL41" s="207"/>
      <c r="BM41" s="207"/>
      <c r="BN41" s="207"/>
      <c r="BO41" s="211"/>
      <c r="BP41" s="211"/>
      <c r="BQ41" s="212"/>
      <c r="BR41" s="213"/>
      <c r="BS41" s="213" t="str">
        <f>IF(AND('MAPA DE RIESGOS'!$AP41="Muy Alta",'MAPA DE RIESGOS'!$AR41="Leve"),CONCATENATE("R",'MAPA DE RIESGOS'!$H41,"C",'MAPA DE RIESGOS'!$AF41),"")</f>
        <v/>
      </c>
      <c r="BT41" s="213"/>
      <c r="BU41" s="213"/>
      <c r="BV41" s="213"/>
      <c r="BW41" s="213"/>
      <c r="BX41" s="213"/>
      <c r="BY41" s="213"/>
      <c r="BZ41" s="213"/>
      <c r="CA41" s="213"/>
      <c r="CB41" s="213"/>
      <c r="CC41" s="213"/>
      <c r="CD41" s="213"/>
      <c r="CE41" s="213"/>
      <c r="CF41" s="213"/>
      <c r="CG41" s="213"/>
      <c r="CH41" s="213"/>
      <c r="CI41" s="213"/>
      <c r="CJ41" s="213"/>
      <c r="CK41" s="213"/>
    </row>
    <row r="42" spans="1:89" s="214" customFormat="1" ht="28.5" hidden="1" customHeight="1">
      <c r="A42" s="645"/>
      <c r="B42" s="520"/>
      <c r="C42" s="523"/>
      <c r="D42" s="523"/>
      <c r="E42" s="472"/>
      <c r="F42" s="466"/>
      <c r="G42" s="492"/>
      <c r="H42" s="384">
        <v>6</v>
      </c>
      <c r="I42" s="469"/>
      <c r="J42" s="466"/>
      <c r="K42" s="466"/>
      <c r="L42" s="466"/>
      <c r="M42" s="472"/>
      <c r="N42" s="472"/>
      <c r="O42" s="472"/>
      <c r="P42" s="475"/>
      <c r="Q42" s="478"/>
      <c r="R42" s="481"/>
      <c r="S42" s="481"/>
      <c r="T42" s="481"/>
      <c r="U42" s="481"/>
      <c r="V42" s="484"/>
      <c r="W42" s="442"/>
      <c r="X42" s="487"/>
      <c r="Y42" s="490"/>
      <c r="Z42" s="439"/>
      <c r="AA42" s="442"/>
      <c r="AB42" s="445"/>
      <c r="AC42" s="448"/>
      <c r="AD42" s="451"/>
      <c r="AE42" s="454"/>
      <c r="AF42" s="205">
        <v>3</v>
      </c>
      <c r="AG42" s="206"/>
      <c r="AH42" s="234" t="str">
        <f t="shared" si="100"/>
        <v/>
      </c>
      <c r="AI42" s="340"/>
      <c r="AJ42" s="340"/>
      <c r="AK42" s="235" t="str">
        <f t="shared" si="101"/>
        <v/>
      </c>
      <c r="AL42" s="341"/>
      <c r="AM42" s="341"/>
      <c r="AN42" s="342"/>
      <c r="AO42" s="236"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37" t="str">
        <f t="shared" si="49"/>
        <v/>
      </c>
      <c r="AR42" s="238" t="str">
        <f t="shared" si="50"/>
        <v/>
      </c>
      <c r="AS42" s="237" t="str">
        <f t="shared" ref="AS42:AS45" si="132">IFERROR(IF(AND(AH41="Impacto",AH42="Impacto"),(AS41-(+AS41*AK42)),IF(AND(AH41="Probabilidad",AH42="Impacto"),(AS40-(+AS40*AK42)),IF(AH42="Probabilidad",AS41,""))),"")</f>
        <v/>
      </c>
      <c r="AT42" s="239" t="str">
        <f t="shared" si="51"/>
        <v/>
      </c>
      <c r="AU42" s="457"/>
      <c r="AV42" s="460"/>
      <c r="AW42" s="454"/>
      <c r="AX42" s="463"/>
      <c r="AY42" s="343"/>
      <c r="AZ42" s="209"/>
      <c r="BA42" s="207"/>
      <c r="BB42" s="207"/>
      <c r="BC42" s="208"/>
      <c r="BD42" s="208"/>
      <c r="BE42" s="208"/>
      <c r="BF42" s="209"/>
      <c r="BG42" s="466"/>
      <c r="BH42" s="215"/>
      <c r="BI42" s="210"/>
      <c r="BJ42" s="210"/>
      <c r="BK42" s="210"/>
      <c r="BL42" s="207"/>
      <c r="BM42" s="207"/>
      <c r="BN42" s="207"/>
      <c r="BO42" s="211"/>
      <c r="BP42" s="211"/>
      <c r="BQ42" s="212"/>
      <c r="BR42" s="213"/>
      <c r="BS42" s="213" t="str">
        <f>IF(AND('MAPA DE RIESGOS'!$AP42="Muy Alta",'MAPA DE RIESGOS'!$AR42="Leve"),CONCATENATE("R",'MAPA DE RIESGOS'!$H42,"C",'MAPA DE RIESGOS'!$AF42),"")</f>
        <v/>
      </c>
      <c r="BT42" s="213"/>
      <c r="BU42" s="213"/>
      <c r="BV42" s="213"/>
      <c r="BW42" s="213"/>
      <c r="BX42" s="213"/>
      <c r="BY42" s="213"/>
      <c r="BZ42" s="213"/>
      <c r="CA42" s="213"/>
      <c r="CB42" s="213"/>
      <c r="CC42" s="213"/>
      <c r="CD42" s="213"/>
      <c r="CE42" s="213"/>
      <c r="CF42" s="213"/>
      <c r="CG42" s="213"/>
      <c r="CH42" s="213"/>
      <c r="CI42" s="213"/>
      <c r="CJ42" s="213"/>
      <c r="CK42" s="213"/>
    </row>
    <row r="43" spans="1:89" s="214" customFormat="1" ht="28.5" hidden="1" customHeight="1">
      <c r="A43" s="645"/>
      <c r="B43" s="520"/>
      <c r="C43" s="523"/>
      <c r="D43" s="523"/>
      <c r="E43" s="472"/>
      <c r="F43" s="466"/>
      <c r="G43" s="492"/>
      <c r="H43" s="384">
        <v>6</v>
      </c>
      <c r="I43" s="469"/>
      <c r="J43" s="466"/>
      <c r="K43" s="466"/>
      <c r="L43" s="466"/>
      <c r="M43" s="472"/>
      <c r="N43" s="472"/>
      <c r="O43" s="472"/>
      <c r="P43" s="475"/>
      <c r="Q43" s="478"/>
      <c r="R43" s="481"/>
      <c r="S43" s="481"/>
      <c r="T43" s="481"/>
      <c r="U43" s="481"/>
      <c r="V43" s="484"/>
      <c r="W43" s="442"/>
      <c r="X43" s="487"/>
      <c r="Y43" s="490"/>
      <c r="Z43" s="439"/>
      <c r="AA43" s="442"/>
      <c r="AB43" s="445"/>
      <c r="AC43" s="448"/>
      <c r="AD43" s="451"/>
      <c r="AE43" s="454"/>
      <c r="AF43" s="205">
        <v>4</v>
      </c>
      <c r="AG43" s="206"/>
      <c r="AH43" s="234" t="str">
        <f t="shared" si="100"/>
        <v/>
      </c>
      <c r="AI43" s="340"/>
      <c r="AJ43" s="340"/>
      <c r="AK43" s="235" t="str">
        <f t="shared" si="101"/>
        <v/>
      </c>
      <c r="AL43" s="341"/>
      <c r="AM43" s="341"/>
      <c r="AN43" s="342"/>
      <c r="AO43" s="236"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37" t="str">
        <f t="shared" si="49"/>
        <v/>
      </c>
      <c r="AR43" s="238" t="str">
        <f t="shared" si="50"/>
        <v/>
      </c>
      <c r="AS43" s="237" t="str">
        <f t="shared" si="132"/>
        <v/>
      </c>
      <c r="AT43" s="239" t="str">
        <f t="shared" si="51"/>
        <v/>
      </c>
      <c r="AU43" s="457"/>
      <c r="AV43" s="460"/>
      <c r="AW43" s="454"/>
      <c r="AX43" s="463"/>
      <c r="AY43" s="343"/>
      <c r="AZ43" s="209"/>
      <c r="BA43" s="207"/>
      <c r="BB43" s="207"/>
      <c r="BC43" s="208"/>
      <c r="BD43" s="208"/>
      <c r="BE43" s="208"/>
      <c r="BF43" s="209"/>
      <c r="BG43" s="466"/>
      <c r="BH43" s="215"/>
      <c r="BI43" s="210"/>
      <c r="BJ43" s="210"/>
      <c r="BK43" s="210"/>
      <c r="BL43" s="207"/>
      <c r="BM43" s="207"/>
      <c r="BN43" s="207"/>
      <c r="BO43" s="211"/>
      <c r="BP43" s="211"/>
      <c r="BQ43" s="212"/>
      <c r="BR43" s="213"/>
      <c r="BS43" s="213" t="str">
        <f>IF(AND('MAPA DE RIESGOS'!$AP43="Muy Alta",'MAPA DE RIESGOS'!$AR43="Leve"),CONCATENATE("R",'MAPA DE RIESGOS'!$H43,"C",'MAPA DE RIESGOS'!$AF43),"")</f>
        <v/>
      </c>
      <c r="BT43" s="213"/>
      <c r="BU43" s="213"/>
      <c r="BV43" s="213"/>
      <c r="BW43" s="213"/>
      <c r="BX43" s="213"/>
      <c r="BY43" s="213"/>
      <c r="BZ43" s="213"/>
      <c r="CA43" s="213"/>
      <c r="CB43" s="213"/>
      <c r="CC43" s="213"/>
      <c r="CD43" s="213"/>
      <c r="CE43" s="213"/>
      <c r="CF43" s="213"/>
      <c r="CG43" s="213"/>
      <c r="CH43" s="213"/>
      <c r="CI43" s="213"/>
      <c r="CJ43" s="213"/>
      <c r="CK43" s="213"/>
    </row>
    <row r="44" spans="1:89" s="214" customFormat="1" ht="28.5" hidden="1" customHeight="1">
      <c r="A44" s="645"/>
      <c r="B44" s="520"/>
      <c r="C44" s="523"/>
      <c r="D44" s="523"/>
      <c r="E44" s="472"/>
      <c r="F44" s="466"/>
      <c r="G44" s="492"/>
      <c r="H44" s="384">
        <v>6</v>
      </c>
      <c r="I44" s="469"/>
      <c r="J44" s="466"/>
      <c r="K44" s="466"/>
      <c r="L44" s="466"/>
      <c r="M44" s="472"/>
      <c r="N44" s="472"/>
      <c r="O44" s="472"/>
      <c r="P44" s="475"/>
      <c r="Q44" s="478"/>
      <c r="R44" s="481"/>
      <c r="S44" s="481"/>
      <c r="T44" s="481"/>
      <c r="U44" s="481"/>
      <c r="V44" s="484"/>
      <c r="W44" s="442"/>
      <c r="X44" s="487"/>
      <c r="Y44" s="490"/>
      <c r="Z44" s="439"/>
      <c r="AA44" s="442"/>
      <c r="AB44" s="445"/>
      <c r="AC44" s="448"/>
      <c r="AD44" s="451"/>
      <c r="AE44" s="454"/>
      <c r="AF44" s="205">
        <v>5</v>
      </c>
      <c r="AG44" s="206"/>
      <c r="AH44" s="234" t="str">
        <f t="shared" ref="AH44" si="135">IF(OR(AI44="Preventivo",AI44="Detectivo"),"Probabilidad",IF(AI44="Correctivo","Impacto",""))</f>
        <v/>
      </c>
      <c r="AI44" s="340"/>
      <c r="AJ44" s="340"/>
      <c r="AK44" s="235" t="str">
        <f t="shared" ref="AK44" si="136">IF(AND(AI44="Preventivo",AJ44="Automático"),"50%",IF(AND(AI44="Preventivo",AJ44="Manual"),"40%",IF(AND(AI44="Detectivo",AJ44="Automático"),"40%",IF(AND(AI44="Detectivo",AJ44="Manual"),"30%",IF(AND(AI44="Correctivo",AJ44="Automático"),"35%",IF(AND(AI44="Correctivo",AJ44="Manual"),"25%",""))))))</f>
        <v/>
      </c>
      <c r="AL44" s="341"/>
      <c r="AM44" s="341"/>
      <c r="AN44" s="342"/>
      <c r="AO44" s="236"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37" t="str">
        <f t="shared" si="49"/>
        <v/>
      </c>
      <c r="AR44" s="238" t="str">
        <f t="shared" si="50"/>
        <v/>
      </c>
      <c r="AS44" s="237" t="str">
        <f t="shared" si="132"/>
        <v/>
      </c>
      <c r="AT44" s="239" t="str">
        <f t="shared" si="51"/>
        <v/>
      </c>
      <c r="AU44" s="457"/>
      <c r="AV44" s="460"/>
      <c r="AW44" s="454"/>
      <c r="AX44" s="463"/>
      <c r="AY44" s="343"/>
      <c r="AZ44" s="209"/>
      <c r="BA44" s="207"/>
      <c r="BB44" s="207"/>
      <c r="BC44" s="208"/>
      <c r="BD44" s="208"/>
      <c r="BE44" s="208"/>
      <c r="BF44" s="209"/>
      <c r="BG44" s="466"/>
      <c r="BH44" s="215"/>
      <c r="BI44" s="210"/>
      <c r="BJ44" s="210"/>
      <c r="BK44" s="210"/>
      <c r="BL44" s="207"/>
      <c r="BM44" s="207"/>
      <c r="BN44" s="207"/>
      <c r="BO44" s="211"/>
      <c r="BP44" s="211"/>
      <c r="BQ44" s="212"/>
      <c r="BR44" s="213"/>
      <c r="BS44" s="213" t="str">
        <f>IF(AND('MAPA DE RIESGOS'!$AP44="Muy Alta",'MAPA DE RIESGOS'!$AR44="Leve"),CONCATENATE("R",'MAPA DE RIESGOS'!$H44,"C",'MAPA DE RIESGOS'!$AF44),"")</f>
        <v/>
      </c>
      <c r="BT44" s="213"/>
      <c r="BU44" s="213"/>
      <c r="BV44" s="213"/>
      <c r="BW44" s="213"/>
      <c r="BX44" s="213"/>
      <c r="BY44" s="213"/>
      <c r="BZ44" s="213"/>
      <c r="CA44" s="213"/>
      <c r="CB44" s="213"/>
      <c r="CC44" s="213"/>
      <c r="CD44" s="213"/>
      <c r="CE44" s="213"/>
      <c r="CF44" s="213"/>
      <c r="CG44" s="213"/>
      <c r="CH44" s="213"/>
      <c r="CI44" s="213"/>
      <c r="CJ44" s="213"/>
      <c r="CK44" s="213"/>
    </row>
    <row r="45" spans="1:89" s="214" customFormat="1" ht="28.5" hidden="1" customHeight="1">
      <c r="A45" s="646"/>
      <c r="B45" s="521"/>
      <c r="C45" s="524"/>
      <c r="D45" s="524"/>
      <c r="E45" s="473"/>
      <c r="F45" s="467"/>
      <c r="G45" s="492"/>
      <c r="H45" s="384">
        <v>6</v>
      </c>
      <c r="I45" s="470"/>
      <c r="J45" s="467"/>
      <c r="K45" s="467"/>
      <c r="L45" s="467"/>
      <c r="M45" s="473"/>
      <c r="N45" s="473"/>
      <c r="O45" s="473"/>
      <c r="P45" s="476"/>
      <c r="Q45" s="479"/>
      <c r="R45" s="482"/>
      <c r="S45" s="482"/>
      <c r="T45" s="482"/>
      <c r="U45" s="482"/>
      <c r="V45" s="485"/>
      <c r="W45" s="443"/>
      <c r="X45" s="488"/>
      <c r="Y45" s="491"/>
      <c r="Z45" s="440"/>
      <c r="AA45" s="443"/>
      <c r="AB45" s="446"/>
      <c r="AC45" s="449"/>
      <c r="AD45" s="452"/>
      <c r="AE45" s="455"/>
      <c r="AF45" s="205">
        <v>6</v>
      </c>
      <c r="AG45" s="206"/>
      <c r="AH45" s="234" t="str">
        <f t="shared" si="100"/>
        <v/>
      </c>
      <c r="AI45" s="340"/>
      <c r="AJ45" s="340"/>
      <c r="AK45" s="235" t="str">
        <f t="shared" si="101"/>
        <v/>
      </c>
      <c r="AL45" s="341"/>
      <c r="AM45" s="341"/>
      <c r="AN45" s="342"/>
      <c r="AO45" s="236"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37" t="str">
        <f t="shared" si="49"/>
        <v/>
      </c>
      <c r="AR45" s="238" t="str">
        <f t="shared" si="50"/>
        <v/>
      </c>
      <c r="AS45" s="237" t="str">
        <f t="shared" si="132"/>
        <v/>
      </c>
      <c r="AT45" s="239" t="str">
        <f t="shared" si="51"/>
        <v/>
      </c>
      <c r="AU45" s="458"/>
      <c r="AV45" s="461"/>
      <c r="AW45" s="455"/>
      <c r="AX45" s="464"/>
      <c r="AY45" s="343"/>
      <c r="AZ45" s="209"/>
      <c r="BA45" s="207"/>
      <c r="BB45" s="207"/>
      <c r="BC45" s="208"/>
      <c r="BD45" s="208"/>
      <c r="BE45" s="208"/>
      <c r="BF45" s="209"/>
      <c r="BG45" s="467"/>
      <c r="BH45" s="215"/>
      <c r="BI45" s="210"/>
      <c r="BJ45" s="210"/>
      <c r="BK45" s="210"/>
      <c r="BL45" s="207"/>
      <c r="BM45" s="207"/>
      <c r="BN45" s="207"/>
      <c r="BO45" s="211"/>
      <c r="BP45" s="211"/>
      <c r="BQ45" s="212"/>
      <c r="BR45" s="213"/>
      <c r="BS45" s="213" t="str">
        <f>IF(AND('MAPA DE RIESGOS'!$AP45="Muy Alta",'MAPA DE RIESGOS'!$AR45="Leve"),CONCATENATE("R",'MAPA DE RIESGOS'!$H45,"C",'MAPA DE RIESGOS'!$AF45),"")</f>
        <v/>
      </c>
      <c r="BT45" s="213"/>
      <c r="BU45" s="213"/>
      <c r="BV45" s="213"/>
      <c r="BW45" s="213"/>
      <c r="BX45" s="213"/>
      <c r="BY45" s="213"/>
      <c r="BZ45" s="213"/>
      <c r="CA45" s="213"/>
      <c r="CB45" s="213"/>
      <c r="CC45" s="213"/>
      <c r="CD45" s="213"/>
      <c r="CE45" s="213"/>
      <c r="CF45" s="213"/>
      <c r="CG45" s="213"/>
      <c r="CH45" s="213"/>
      <c r="CI45" s="213"/>
      <c r="CJ45" s="213"/>
      <c r="CK45" s="213"/>
    </row>
    <row r="46" spans="1:89" s="214" customFormat="1" ht="78.75" customHeight="1">
      <c r="A46" s="647">
        <v>2</v>
      </c>
      <c r="B46" s="519" t="s">
        <v>955</v>
      </c>
      <c r="C46" s="522" t="str">
        <f>IFERROR((VLOOKUP($B46,'Listados Datos'!$D$3:$E$18,2,FALSE))," ")</f>
        <v xml:space="preserve">Tramitar oportuna y adecuadamente las solicitudes de los clientes y usuarios, velando por su
satisfacción. </v>
      </c>
      <c r="D46" s="522"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471" t="s">
        <v>1076</v>
      </c>
      <c r="F46" s="465" t="s">
        <v>976</v>
      </c>
      <c r="G46" s="492">
        <v>7</v>
      </c>
      <c r="H46" s="384">
        <v>7</v>
      </c>
      <c r="I46" s="468" t="s">
        <v>1085</v>
      </c>
      <c r="J46" s="465" t="s">
        <v>243</v>
      </c>
      <c r="K46" s="465" t="s">
        <v>1085</v>
      </c>
      <c r="L46" s="465" t="s">
        <v>1085</v>
      </c>
      <c r="M46" s="471" t="str">
        <f t="shared" ref="M46" si="141">+CONCATENATE("Posibilidad de afectación ", J46, " por ", K46," debido a ", L46)</f>
        <v>Posibilidad de afectación Reputacional por No disponer de los canales de atención para la ciudadanía debido a No disponer de los canales de atención para la ciudadanía</v>
      </c>
      <c r="N46" s="471" t="s">
        <v>108</v>
      </c>
      <c r="O46" s="471" t="s">
        <v>836</v>
      </c>
      <c r="P46" s="474">
        <v>228</v>
      </c>
      <c r="Q46" s="477"/>
      <c r="R46" s="480"/>
      <c r="S46" s="480"/>
      <c r="T46" s="480"/>
      <c r="U46" s="480"/>
      <c r="V46" s="483" t="str">
        <f t="shared" ref="V46" si="142">IF(ISBLANK(AC46),(IF(P46&lt;=0,"",IF(P46&lt;=2,"Muy Baja",IF(P46&lt;=24,"Baja",IF(P46&lt;=500,"Media",IF(P46&lt;=5000,"Alta","Muy Alta"))))))," ")</f>
        <v>Media</v>
      </c>
      <c r="W46" s="441">
        <f t="shared" ref="W46" si="143">IF(ISBLANK(AC46),(IF(V46="","",IF(V46="Muy Baja",20%,IF(V46="Baja",40%,IF(V46="Media",60%,IF(V46="Alta",80%,IF(V46="Muy Alta",100%,0)))))))," ")</f>
        <v>0.6</v>
      </c>
      <c r="X46" s="486" t="s">
        <v>1657</v>
      </c>
      <c r="Y46" s="489" t="str">
        <f>IF(X46&gt;0,IF(NOT(ISERROR(MATCH(X46,'Listados Datos'!$N$3:$N$4,0))),'Listados Datos'!$N$6&amp;"Por favor no seleccionar este criterios de impacto (Afectación Económica o presupuestal y/o Pérdida Reputacional)",'Listados Datos'!$N$7),"")</f>
        <v>✔</v>
      </c>
      <c r="Z46" s="438" t="str">
        <f>IF(OR(X46='Listados Datos'!$R$3,X46='Listados Datos'!$S$3),"Leve",IF(OR(X46='Listados Datos'!$R$4,X46='Listados Datos'!$S$4),"Menor",IF(OR(X46='Listados Datos'!$R$5,X46='Listados Datos'!$S$5),"Moderado",IF(OR(X46='Listados Datos'!$R$6,X46='Listados Datos'!$S$6),"Mayor",IF(OR(X46='Listados Datos'!$R$7,X46='Listados Datos'!$S$7),"Catastrófico","")))))</f>
        <v/>
      </c>
      <c r="AA46" s="441" t="str">
        <f>IF(Z46="","",IF(Z46="Leve",20%,IF(Z46="Menor",40%,IF(Z46="Moderado",60%,IF(Z46="Mayor",80%,IF(Z46="Catastrófico",100%,0))))))</f>
        <v/>
      </c>
      <c r="AB46" s="444"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
      </c>
      <c r="AC46" s="447"/>
      <c r="AD46" s="450"/>
      <c r="AE46" s="453"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206" t="s">
        <v>1089</v>
      </c>
      <c r="AH46" s="234" t="str">
        <f t="shared" si="100"/>
        <v>Probabilidad</v>
      </c>
      <c r="AI46" s="340" t="s">
        <v>314</v>
      </c>
      <c r="AJ46" s="340" t="s">
        <v>319</v>
      </c>
      <c r="AK46" s="235" t="str">
        <f t="shared" si="101"/>
        <v>40%</v>
      </c>
      <c r="AL46" s="341" t="s">
        <v>323</v>
      </c>
      <c r="AM46" s="341" t="s">
        <v>327</v>
      </c>
      <c r="AN46" s="342" t="s">
        <v>330</v>
      </c>
      <c r="AO46" s="236">
        <f t="shared" ref="AO46" si="145">IF(ISBLANK(AD46),(IFERROR(IF(AH46="Probabilidad",(W46-(+W46*AK46)),IF(AH46="Impacto",W46,"")),""))," ")</f>
        <v>0.36</v>
      </c>
      <c r="AP46" s="174" t="str">
        <f t="shared" ref="AP46" si="146">IF(ISBLANK(AD46), (IFERROR(IF(AO46="","",IF(AO46&lt;=0.2,"Muy Baja",IF(AO46&lt;=0.4,"Baja",IF(AO46&lt;=0.6,"Media",IF(AO46&lt;=0.8,"Alta","Muy Alta"))))),""))," ")</f>
        <v>Baja</v>
      </c>
      <c r="AQ46" s="237">
        <f t="shared" si="49"/>
        <v>0.36</v>
      </c>
      <c r="AR46" s="238" t="str">
        <f t="shared" si="50"/>
        <v/>
      </c>
      <c r="AS46" s="237" t="str">
        <f t="shared" ref="AS46" si="147">IFERROR(IF(AH46="Impacto",(AA46-(+AA46*AK46)),IF(AH46="Probabilidad",AA46,"")),"")</f>
        <v/>
      </c>
      <c r="AT46" s="239" t="str">
        <f t="shared" si="51"/>
        <v/>
      </c>
      <c r="AU46" s="456"/>
      <c r="AV46" s="459" t="str">
        <f>IF(ISBLANK(AD46), " ", AD46)</f>
        <v xml:space="preserve"> </v>
      </c>
      <c r="AW46" s="453"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462" t="s">
        <v>337</v>
      </c>
      <c r="AY46" s="343" t="s">
        <v>1663</v>
      </c>
      <c r="AZ46" s="209" t="s">
        <v>1093</v>
      </c>
      <c r="BA46" s="207" t="s">
        <v>955</v>
      </c>
      <c r="BB46" s="207" t="s">
        <v>1082</v>
      </c>
      <c r="BC46" s="208">
        <v>44562</v>
      </c>
      <c r="BD46" s="208">
        <v>44926</v>
      </c>
      <c r="BE46" s="209" t="s">
        <v>1096</v>
      </c>
      <c r="BF46" s="209" t="s">
        <v>1098</v>
      </c>
      <c r="BG46" s="465" t="s">
        <v>1095</v>
      </c>
      <c r="BH46" s="215"/>
      <c r="BI46" s="210"/>
      <c r="BJ46" s="210"/>
      <c r="BK46" s="210"/>
      <c r="BL46" s="207"/>
      <c r="BM46" s="207"/>
      <c r="BN46" s="207"/>
      <c r="BO46" s="211"/>
      <c r="BP46" s="211"/>
      <c r="BQ46" s="212"/>
      <c r="BR46" s="213"/>
      <c r="BS46" s="213" t="str">
        <f>IF(AND('MAPA DE RIESGOS'!$AP46="Muy Alta",'MAPA DE RIESGOS'!$AR46="Leve"),CONCATENATE("R",'MAPA DE RIESGOS'!$H46,"C",'MAPA DE RIESGOS'!$AF46),"")</f>
        <v/>
      </c>
      <c r="BT46" s="213"/>
      <c r="BU46" s="213"/>
      <c r="BV46" s="213"/>
      <c r="BW46" s="213"/>
      <c r="BX46" s="213"/>
      <c r="BY46" s="213"/>
      <c r="BZ46" s="213"/>
      <c r="CA46" s="213"/>
      <c r="CB46" s="213"/>
      <c r="CC46" s="213"/>
      <c r="CD46" s="213"/>
      <c r="CE46" s="213"/>
      <c r="CF46" s="213"/>
      <c r="CG46" s="213"/>
      <c r="CH46" s="213"/>
      <c r="CI46" s="213"/>
      <c r="CJ46" s="213"/>
      <c r="CK46" s="213"/>
    </row>
    <row r="47" spans="1:89" s="214" customFormat="1" ht="78.75" hidden="1" customHeight="1">
      <c r="A47" s="645"/>
      <c r="B47" s="520"/>
      <c r="C47" s="523"/>
      <c r="D47" s="523"/>
      <c r="E47" s="472"/>
      <c r="F47" s="466"/>
      <c r="G47" s="492"/>
      <c r="H47" s="384">
        <v>7</v>
      </c>
      <c r="I47" s="469"/>
      <c r="J47" s="466"/>
      <c r="K47" s="466"/>
      <c r="L47" s="466"/>
      <c r="M47" s="472"/>
      <c r="N47" s="472"/>
      <c r="O47" s="472"/>
      <c r="P47" s="475"/>
      <c r="Q47" s="478"/>
      <c r="R47" s="481"/>
      <c r="S47" s="481"/>
      <c r="T47" s="481"/>
      <c r="U47" s="481"/>
      <c r="V47" s="484"/>
      <c r="W47" s="442"/>
      <c r="X47" s="487"/>
      <c r="Y47" s="490"/>
      <c r="Z47" s="439"/>
      <c r="AA47" s="442"/>
      <c r="AB47" s="445"/>
      <c r="AC47" s="448"/>
      <c r="AD47" s="451"/>
      <c r="AE47" s="454"/>
      <c r="AF47" s="205">
        <v>2</v>
      </c>
      <c r="AG47" s="206" t="s">
        <v>1090</v>
      </c>
      <c r="AH47" s="234" t="str">
        <f t="shared" si="100"/>
        <v>Probabilidad</v>
      </c>
      <c r="AI47" s="340" t="s">
        <v>314</v>
      </c>
      <c r="AJ47" s="340" t="s">
        <v>319</v>
      </c>
      <c r="AK47" s="235" t="str">
        <f t="shared" si="101"/>
        <v>40%</v>
      </c>
      <c r="AL47" s="341" t="s">
        <v>323</v>
      </c>
      <c r="AM47" s="341" t="s">
        <v>327</v>
      </c>
      <c r="AN47" s="342" t="s">
        <v>330</v>
      </c>
      <c r="AO47" s="236">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37">
        <f t="shared" si="49"/>
        <v>0.216</v>
      </c>
      <c r="AR47" s="238" t="str">
        <f t="shared" si="50"/>
        <v/>
      </c>
      <c r="AS47" s="237" t="str">
        <f t="shared" ref="AS47" si="151">IFERROR(IF(AND(AH46="Impacto",AH47="Impacto"),(AS46-(+AS46*AK47)),IF(AH47="Impacto",(AA46-(+AA46*AK47)),IF(AH47="Probabilidad",AS46,""))),"")</f>
        <v/>
      </c>
      <c r="AT47" s="239" t="str">
        <f t="shared" si="51"/>
        <v/>
      </c>
      <c r="AU47" s="457"/>
      <c r="AV47" s="460"/>
      <c r="AW47" s="454"/>
      <c r="AX47" s="463"/>
      <c r="AY47" s="497" t="s">
        <v>1092</v>
      </c>
      <c r="AZ47" s="500" t="s">
        <v>1094</v>
      </c>
      <c r="BA47" s="500" t="s">
        <v>955</v>
      </c>
      <c r="BB47" s="500" t="s">
        <v>1082</v>
      </c>
      <c r="BC47" s="515">
        <v>44805</v>
      </c>
      <c r="BD47" s="515">
        <v>44926</v>
      </c>
      <c r="BE47" s="500" t="s">
        <v>1097</v>
      </c>
      <c r="BF47" s="500" t="s">
        <v>1099</v>
      </c>
      <c r="BG47" s="466"/>
      <c r="BH47" s="215"/>
      <c r="BI47" s="210"/>
      <c r="BJ47" s="210"/>
      <c r="BK47" s="210"/>
      <c r="BL47" s="207"/>
      <c r="BM47" s="207"/>
      <c r="BN47" s="207"/>
      <c r="BO47" s="211"/>
      <c r="BP47" s="211"/>
      <c r="BQ47" s="212"/>
      <c r="BR47" s="213"/>
      <c r="BS47" s="213" t="str">
        <f>IF(AND('MAPA DE RIESGOS'!$AP47="Muy Alta",'MAPA DE RIESGOS'!$AR47="Leve"),CONCATENATE("R",'MAPA DE RIESGOS'!$H47,"C",'MAPA DE RIESGOS'!$AF47),"")</f>
        <v/>
      </c>
      <c r="BT47" s="213"/>
      <c r="BU47" s="213"/>
      <c r="BV47" s="213"/>
      <c r="BW47" s="213"/>
      <c r="BX47" s="213"/>
      <c r="BY47" s="213"/>
      <c r="BZ47" s="213"/>
      <c r="CA47" s="213"/>
      <c r="CB47" s="213"/>
      <c r="CC47" s="213"/>
      <c r="CD47" s="213"/>
      <c r="CE47" s="213"/>
      <c r="CF47" s="213"/>
      <c r="CG47" s="213"/>
      <c r="CH47" s="213"/>
      <c r="CI47" s="213"/>
      <c r="CJ47" s="213"/>
      <c r="CK47" s="213"/>
    </row>
    <row r="48" spans="1:89" s="214" customFormat="1" ht="78.75" hidden="1" customHeight="1">
      <c r="A48" s="645"/>
      <c r="B48" s="520"/>
      <c r="C48" s="523"/>
      <c r="D48" s="523"/>
      <c r="E48" s="472"/>
      <c r="F48" s="466"/>
      <c r="G48" s="492"/>
      <c r="H48" s="384">
        <v>7</v>
      </c>
      <c r="I48" s="469"/>
      <c r="J48" s="466"/>
      <c r="K48" s="466"/>
      <c r="L48" s="466"/>
      <c r="M48" s="472"/>
      <c r="N48" s="472"/>
      <c r="O48" s="472"/>
      <c r="P48" s="475"/>
      <c r="Q48" s="478"/>
      <c r="R48" s="481"/>
      <c r="S48" s="481"/>
      <c r="T48" s="481"/>
      <c r="U48" s="481"/>
      <c r="V48" s="484"/>
      <c r="W48" s="442"/>
      <c r="X48" s="487"/>
      <c r="Y48" s="490"/>
      <c r="Z48" s="439"/>
      <c r="AA48" s="442"/>
      <c r="AB48" s="445"/>
      <c r="AC48" s="448"/>
      <c r="AD48" s="451"/>
      <c r="AE48" s="454"/>
      <c r="AF48" s="205">
        <v>3</v>
      </c>
      <c r="AG48" s="206" t="s">
        <v>1091</v>
      </c>
      <c r="AH48" s="234" t="str">
        <f t="shared" si="100"/>
        <v>Probabilidad</v>
      </c>
      <c r="AI48" s="340" t="s">
        <v>314</v>
      </c>
      <c r="AJ48" s="340" t="s">
        <v>319</v>
      </c>
      <c r="AK48" s="235" t="str">
        <f t="shared" si="101"/>
        <v>40%</v>
      </c>
      <c r="AL48" s="341" t="s">
        <v>323</v>
      </c>
      <c r="AM48" s="341" t="s">
        <v>327</v>
      </c>
      <c r="AN48" s="342" t="s">
        <v>330</v>
      </c>
      <c r="AO48" s="236">
        <f t="shared" ref="AO48" si="152">IF(ISBLANK(AD46),(IFERROR(IF(AND(AH47="Probabilidad",AH48="Probabilidad"),(AQ47-(+AQ47*AK48)),IF(AND(AH47="Impacto",AH48="Probabilidad"),(AQ46-(+AQ46*AK48)),IF(AH48="Impacto",AQ47,""))),""))," ")</f>
        <v>0.12959999999999999</v>
      </c>
      <c r="AP48" s="174" t="str">
        <f t="shared" ref="AP48" si="153">IF(ISBLANK(AD46),(IFERROR(IF(AO48="","",IF(AO48&lt;=0.2,"Muy Baja",IF(AO48&lt;=0.4,"Baja",IF(AO48&lt;=0.6,"Media",IF(AO48&lt;=0.8,"Alta","Muy Alta"))))),""))," ")</f>
        <v>Muy Baja</v>
      </c>
      <c r="AQ48" s="237">
        <f t="shared" si="49"/>
        <v>0.12959999999999999</v>
      </c>
      <c r="AR48" s="238" t="str">
        <f t="shared" si="50"/>
        <v/>
      </c>
      <c r="AS48" s="237" t="str">
        <f t="shared" ref="AS48:AS51" si="154">IFERROR(IF(AND(AH47="Impacto",AH48="Impacto"),(AS47-(+AS47*AK48)),IF(AND(AH47="Probabilidad",AH48="Impacto"),(AS46-(+AS46*AK48)),IF(AH48="Probabilidad",AS47,""))),"")</f>
        <v/>
      </c>
      <c r="AT48" s="239" t="str">
        <f t="shared" si="51"/>
        <v/>
      </c>
      <c r="AU48" s="457"/>
      <c r="AV48" s="460"/>
      <c r="AW48" s="454"/>
      <c r="AX48" s="463"/>
      <c r="AY48" s="499"/>
      <c r="AZ48" s="502"/>
      <c r="BA48" s="502"/>
      <c r="BB48" s="502"/>
      <c r="BC48" s="515"/>
      <c r="BD48" s="515"/>
      <c r="BE48" s="502"/>
      <c r="BF48" s="502"/>
      <c r="BG48" s="466"/>
      <c r="BH48" s="215"/>
      <c r="BI48" s="210"/>
      <c r="BJ48" s="210"/>
      <c r="BK48" s="210"/>
      <c r="BL48" s="207"/>
      <c r="BM48" s="207"/>
      <c r="BN48" s="207"/>
      <c r="BO48" s="211"/>
      <c r="BP48" s="211"/>
      <c r="BQ48" s="212"/>
      <c r="BR48" s="213"/>
      <c r="BS48" s="213" t="str">
        <f>IF(AND('MAPA DE RIESGOS'!$AP48="Muy Alta",'MAPA DE RIESGOS'!$AR48="Leve"),CONCATENATE("R",'MAPA DE RIESGOS'!$H48,"C",'MAPA DE RIESGOS'!$AF48),"")</f>
        <v/>
      </c>
      <c r="BT48" s="213"/>
      <c r="BU48" s="213"/>
      <c r="BV48" s="213"/>
      <c r="BW48" s="213"/>
      <c r="BX48" s="213"/>
      <c r="BY48" s="213"/>
      <c r="BZ48" s="213"/>
      <c r="CA48" s="213"/>
      <c r="CB48" s="213"/>
      <c r="CC48" s="213"/>
      <c r="CD48" s="213"/>
      <c r="CE48" s="213"/>
      <c r="CF48" s="213"/>
      <c r="CG48" s="213"/>
      <c r="CH48" s="213"/>
      <c r="CI48" s="213"/>
      <c r="CJ48" s="213"/>
      <c r="CK48" s="213"/>
    </row>
    <row r="49" spans="1:89" s="214" customFormat="1" ht="28.5" hidden="1" customHeight="1">
      <c r="A49" s="645"/>
      <c r="B49" s="520"/>
      <c r="C49" s="523"/>
      <c r="D49" s="523"/>
      <c r="E49" s="472"/>
      <c r="F49" s="466"/>
      <c r="G49" s="492"/>
      <c r="H49" s="384">
        <v>7</v>
      </c>
      <c r="I49" s="469"/>
      <c r="J49" s="466"/>
      <c r="K49" s="466"/>
      <c r="L49" s="466"/>
      <c r="M49" s="472"/>
      <c r="N49" s="472"/>
      <c r="O49" s="472"/>
      <c r="P49" s="475"/>
      <c r="Q49" s="478"/>
      <c r="R49" s="481"/>
      <c r="S49" s="481"/>
      <c r="T49" s="481"/>
      <c r="U49" s="481"/>
      <c r="V49" s="484"/>
      <c r="W49" s="442"/>
      <c r="X49" s="487"/>
      <c r="Y49" s="490"/>
      <c r="Z49" s="439"/>
      <c r="AA49" s="442"/>
      <c r="AB49" s="445"/>
      <c r="AC49" s="448"/>
      <c r="AD49" s="451"/>
      <c r="AE49" s="454"/>
      <c r="AF49" s="205">
        <v>4</v>
      </c>
      <c r="AG49" s="206"/>
      <c r="AH49" s="234" t="str">
        <f t="shared" si="100"/>
        <v/>
      </c>
      <c r="AI49" s="340"/>
      <c r="AJ49" s="340"/>
      <c r="AK49" s="235" t="str">
        <f t="shared" si="101"/>
        <v/>
      </c>
      <c r="AL49" s="341"/>
      <c r="AM49" s="341"/>
      <c r="AN49" s="342"/>
      <c r="AO49" s="236"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37" t="str">
        <f t="shared" si="49"/>
        <v/>
      </c>
      <c r="AR49" s="238" t="str">
        <f t="shared" si="50"/>
        <v/>
      </c>
      <c r="AS49" s="237" t="str">
        <f t="shared" si="154"/>
        <v/>
      </c>
      <c r="AT49" s="239" t="str">
        <f t="shared" si="51"/>
        <v/>
      </c>
      <c r="AU49" s="457"/>
      <c r="AV49" s="460"/>
      <c r="AW49" s="454"/>
      <c r="AX49" s="463"/>
      <c r="AY49" s="343"/>
      <c r="AZ49" s="209"/>
      <c r="BA49" s="207"/>
      <c r="BB49" s="207"/>
      <c r="BC49" s="208"/>
      <c r="BD49" s="208"/>
      <c r="BE49" s="208"/>
      <c r="BF49" s="209"/>
      <c r="BG49" s="466"/>
      <c r="BH49" s="215"/>
      <c r="BI49" s="210"/>
      <c r="BJ49" s="210"/>
      <c r="BK49" s="210"/>
      <c r="BL49" s="207"/>
      <c r="BM49" s="207"/>
      <c r="BN49" s="207"/>
      <c r="BO49" s="211"/>
      <c r="BP49" s="211"/>
      <c r="BQ49" s="212"/>
      <c r="BR49" s="213"/>
      <c r="BS49" s="213" t="str">
        <f>IF(AND('MAPA DE RIESGOS'!$AP49="Muy Alta",'MAPA DE RIESGOS'!$AR49="Leve"),CONCATENATE("R",'MAPA DE RIESGOS'!$H49,"C",'MAPA DE RIESGOS'!$AF49),"")</f>
        <v/>
      </c>
      <c r="BT49" s="213"/>
      <c r="BU49" s="213"/>
      <c r="BV49" s="213"/>
      <c r="BW49" s="213"/>
      <c r="BX49" s="213"/>
      <c r="BY49" s="213"/>
      <c r="BZ49" s="213"/>
      <c r="CA49" s="213"/>
      <c r="CB49" s="213"/>
      <c r="CC49" s="213"/>
      <c r="CD49" s="213"/>
      <c r="CE49" s="213"/>
      <c r="CF49" s="213"/>
      <c r="CG49" s="213"/>
      <c r="CH49" s="213"/>
      <c r="CI49" s="213"/>
      <c r="CJ49" s="213"/>
      <c r="CK49" s="213"/>
    </row>
    <row r="50" spans="1:89" s="214" customFormat="1" ht="28.5" hidden="1" customHeight="1">
      <c r="A50" s="645"/>
      <c r="B50" s="520"/>
      <c r="C50" s="523"/>
      <c r="D50" s="523"/>
      <c r="E50" s="472"/>
      <c r="F50" s="466"/>
      <c r="G50" s="492"/>
      <c r="H50" s="384">
        <v>7</v>
      </c>
      <c r="I50" s="469"/>
      <c r="J50" s="466"/>
      <c r="K50" s="466"/>
      <c r="L50" s="466"/>
      <c r="M50" s="472"/>
      <c r="N50" s="472"/>
      <c r="O50" s="472"/>
      <c r="P50" s="475"/>
      <c r="Q50" s="478"/>
      <c r="R50" s="481"/>
      <c r="S50" s="481"/>
      <c r="T50" s="481"/>
      <c r="U50" s="481"/>
      <c r="V50" s="484"/>
      <c r="W50" s="442"/>
      <c r="X50" s="487"/>
      <c r="Y50" s="490"/>
      <c r="Z50" s="439"/>
      <c r="AA50" s="442"/>
      <c r="AB50" s="445"/>
      <c r="AC50" s="448"/>
      <c r="AD50" s="451"/>
      <c r="AE50" s="454"/>
      <c r="AF50" s="205">
        <v>5</v>
      </c>
      <c r="AG50" s="206"/>
      <c r="AH50" s="234" t="str">
        <f t="shared" ref="AH50" si="157">IF(OR(AI50="Preventivo",AI50="Detectivo"),"Probabilidad",IF(AI50="Correctivo","Impacto",""))</f>
        <v/>
      </c>
      <c r="AI50" s="340"/>
      <c r="AJ50" s="340"/>
      <c r="AK50" s="235" t="str">
        <f t="shared" ref="AK50" si="158">IF(AND(AI50="Preventivo",AJ50="Automático"),"50%",IF(AND(AI50="Preventivo",AJ50="Manual"),"40%",IF(AND(AI50="Detectivo",AJ50="Automático"),"40%",IF(AND(AI50="Detectivo",AJ50="Manual"),"30%",IF(AND(AI50="Correctivo",AJ50="Automático"),"35%",IF(AND(AI50="Correctivo",AJ50="Manual"),"25%",""))))))</f>
        <v/>
      </c>
      <c r="AL50" s="341"/>
      <c r="AM50" s="341"/>
      <c r="AN50" s="342"/>
      <c r="AO50" s="236"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37" t="str">
        <f t="shared" si="49"/>
        <v/>
      </c>
      <c r="AR50" s="238" t="str">
        <f t="shared" si="50"/>
        <v/>
      </c>
      <c r="AS50" s="237" t="str">
        <f t="shared" si="154"/>
        <v/>
      </c>
      <c r="AT50" s="239" t="str">
        <f t="shared" si="51"/>
        <v/>
      </c>
      <c r="AU50" s="457"/>
      <c r="AV50" s="460"/>
      <c r="AW50" s="454"/>
      <c r="AX50" s="463"/>
      <c r="AY50" s="343"/>
      <c r="AZ50" s="209"/>
      <c r="BA50" s="207"/>
      <c r="BB50" s="207"/>
      <c r="BC50" s="208"/>
      <c r="BD50" s="208"/>
      <c r="BE50" s="208"/>
      <c r="BF50" s="209"/>
      <c r="BG50" s="466"/>
      <c r="BH50" s="215"/>
      <c r="BI50" s="210"/>
      <c r="BJ50" s="210"/>
      <c r="BK50" s="210"/>
      <c r="BL50" s="207"/>
      <c r="BM50" s="207"/>
      <c r="BN50" s="207"/>
      <c r="BO50" s="211"/>
      <c r="BP50" s="211"/>
      <c r="BQ50" s="212"/>
      <c r="BR50" s="213"/>
      <c r="BS50" s="213" t="str">
        <f>IF(AND('MAPA DE RIESGOS'!$AP50="Muy Alta",'MAPA DE RIESGOS'!$AR50="Leve"),CONCATENATE("R",'MAPA DE RIESGOS'!$H50,"C",'MAPA DE RIESGOS'!$AF50),"")</f>
        <v/>
      </c>
      <c r="BT50" s="213"/>
      <c r="BU50" s="213"/>
      <c r="BV50" s="213"/>
      <c r="BW50" s="213"/>
      <c r="BX50" s="213"/>
      <c r="BY50" s="213"/>
      <c r="BZ50" s="213"/>
      <c r="CA50" s="213"/>
      <c r="CB50" s="213"/>
      <c r="CC50" s="213"/>
      <c r="CD50" s="213"/>
      <c r="CE50" s="213"/>
      <c r="CF50" s="213"/>
      <c r="CG50" s="213"/>
      <c r="CH50" s="213"/>
      <c r="CI50" s="213"/>
      <c r="CJ50" s="213"/>
      <c r="CK50" s="213"/>
    </row>
    <row r="51" spans="1:89" s="214" customFormat="1" ht="28.5" hidden="1" customHeight="1">
      <c r="A51" s="645"/>
      <c r="B51" s="520"/>
      <c r="C51" s="523"/>
      <c r="D51" s="523"/>
      <c r="E51" s="472"/>
      <c r="F51" s="466"/>
      <c r="G51" s="492"/>
      <c r="H51" s="384">
        <v>7</v>
      </c>
      <c r="I51" s="470"/>
      <c r="J51" s="467"/>
      <c r="K51" s="467"/>
      <c r="L51" s="467"/>
      <c r="M51" s="473"/>
      <c r="N51" s="473"/>
      <c r="O51" s="473"/>
      <c r="P51" s="476"/>
      <c r="Q51" s="479"/>
      <c r="R51" s="482"/>
      <c r="S51" s="482"/>
      <c r="T51" s="482"/>
      <c r="U51" s="482"/>
      <c r="V51" s="485"/>
      <c r="W51" s="443"/>
      <c r="X51" s="488"/>
      <c r="Y51" s="491"/>
      <c r="Z51" s="440"/>
      <c r="AA51" s="443"/>
      <c r="AB51" s="446"/>
      <c r="AC51" s="449"/>
      <c r="AD51" s="452"/>
      <c r="AE51" s="455"/>
      <c r="AF51" s="205">
        <v>6</v>
      </c>
      <c r="AG51" s="206"/>
      <c r="AH51" s="234" t="str">
        <f t="shared" si="100"/>
        <v/>
      </c>
      <c r="AI51" s="340"/>
      <c r="AJ51" s="340"/>
      <c r="AK51" s="235" t="str">
        <f t="shared" si="101"/>
        <v/>
      </c>
      <c r="AL51" s="341"/>
      <c r="AM51" s="341"/>
      <c r="AN51" s="342"/>
      <c r="AO51" s="236"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37" t="str">
        <f t="shared" si="49"/>
        <v/>
      </c>
      <c r="AR51" s="238" t="str">
        <f t="shared" si="50"/>
        <v/>
      </c>
      <c r="AS51" s="237" t="str">
        <f t="shared" si="154"/>
        <v/>
      </c>
      <c r="AT51" s="239" t="str">
        <f t="shared" si="51"/>
        <v/>
      </c>
      <c r="AU51" s="458"/>
      <c r="AV51" s="461"/>
      <c r="AW51" s="455"/>
      <c r="AX51" s="464"/>
      <c r="AY51" s="343"/>
      <c r="AZ51" s="209"/>
      <c r="BA51" s="207"/>
      <c r="BB51" s="207"/>
      <c r="BC51" s="208"/>
      <c r="BD51" s="208"/>
      <c r="BE51" s="208"/>
      <c r="BF51" s="209"/>
      <c r="BG51" s="467"/>
      <c r="BH51" s="215"/>
      <c r="BI51" s="210"/>
      <c r="BJ51" s="210"/>
      <c r="BK51" s="210"/>
      <c r="BL51" s="207"/>
      <c r="BM51" s="207"/>
      <c r="BN51" s="207"/>
      <c r="BO51" s="211"/>
      <c r="BP51" s="211"/>
      <c r="BQ51" s="212"/>
      <c r="BR51" s="213"/>
      <c r="BS51" s="213" t="str">
        <f>IF(AND('MAPA DE RIESGOS'!$AP51="Muy Alta",'MAPA DE RIESGOS'!$AR51="Leve"),CONCATENATE("R",'MAPA DE RIESGOS'!$H51,"C",'MAPA DE RIESGOS'!$AF51),"")</f>
        <v/>
      </c>
      <c r="BT51" s="213"/>
      <c r="BU51" s="213"/>
      <c r="BV51" s="213"/>
      <c r="BW51" s="213"/>
      <c r="BX51" s="213"/>
      <c r="BY51" s="213"/>
      <c r="BZ51" s="213"/>
      <c r="CA51" s="213"/>
      <c r="CB51" s="213"/>
      <c r="CC51" s="213"/>
      <c r="CD51" s="213"/>
      <c r="CE51" s="213"/>
      <c r="CF51" s="213"/>
      <c r="CG51" s="213"/>
      <c r="CH51" s="213"/>
      <c r="CI51" s="213"/>
      <c r="CJ51" s="213"/>
      <c r="CK51" s="213"/>
    </row>
    <row r="52" spans="1:89" s="214" customFormat="1" ht="95.5" customHeight="1">
      <c r="A52" s="645"/>
      <c r="B52" s="520"/>
      <c r="C52" s="523"/>
      <c r="D52" s="523" t="str">
        <f>IFERROR((VLOOKUP($B52,'Listados Datos'!$D$3:$F$18,3,FALSE))," ")</f>
        <v xml:space="preserve"> </v>
      </c>
      <c r="E52" s="472"/>
      <c r="F52" s="466"/>
      <c r="G52" s="492">
        <v>8</v>
      </c>
      <c r="H52" s="384">
        <v>8</v>
      </c>
      <c r="I52" s="468" t="s">
        <v>1086</v>
      </c>
      <c r="J52" s="465" t="s">
        <v>243</v>
      </c>
      <c r="K52" s="465" t="s">
        <v>1086</v>
      </c>
      <c r="L52" s="465" t="s">
        <v>1086</v>
      </c>
      <c r="M52" s="471"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471" t="s">
        <v>108</v>
      </c>
      <c r="O52" s="471" t="s">
        <v>836</v>
      </c>
      <c r="P52" s="474">
        <v>228</v>
      </c>
      <c r="Q52" s="477"/>
      <c r="R52" s="480"/>
      <c r="S52" s="480"/>
      <c r="T52" s="480"/>
      <c r="U52" s="480"/>
      <c r="V52" s="483" t="str">
        <f t="shared" ref="V52" si="164">IF(ISBLANK(AC52),(IF(P52&lt;=0,"",IF(P52&lt;=2,"Muy Baja",IF(P52&lt;=24,"Baja",IF(P52&lt;=500,"Media",IF(P52&lt;=5000,"Alta","Muy Alta"))))))," ")</f>
        <v>Media</v>
      </c>
      <c r="W52" s="441">
        <f t="shared" ref="W52" si="165">IF(ISBLANK(AC52),(IF(V52="","",IF(V52="Muy Baja",20%,IF(V52="Baja",40%,IF(V52="Media",60%,IF(V52="Alta",80%,IF(V52="Muy Alta",100%,0)))))))," ")</f>
        <v>0.6</v>
      </c>
      <c r="X52" s="486" t="s">
        <v>1657</v>
      </c>
      <c r="Y52" s="489" t="str">
        <f>IF(X52&gt;0,IF(NOT(ISERROR(MATCH(X52,'Listados Datos'!$N$3:$N$4,0))),'Listados Datos'!$N$6&amp;"Por favor no seleccionar este criterios de impacto (Afectación Económica o presupuestal y/o Pérdida Reputacional)",'Listados Datos'!$N$7),"")</f>
        <v>✔</v>
      </c>
      <c r="Z52" s="438" t="str">
        <f>IF(OR(X52='Listados Datos'!$R$3,X52='Listados Datos'!$S$3),"Leve",IF(OR(X52='Listados Datos'!$R$4,X52='Listados Datos'!$S$4),"Menor",IF(OR(X52='Listados Datos'!$R$5,X52='Listados Datos'!$S$5),"Moderado",IF(OR(X52='Listados Datos'!$R$6,X52='Listados Datos'!$S$6),"Mayor",IF(OR(X52='Listados Datos'!$R$7,X52='Listados Datos'!$S$7),"Catastrófico","")))))</f>
        <v/>
      </c>
      <c r="AA52" s="441" t="str">
        <f>IF(Z52="","",IF(Z52="Leve",20%,IF(Z52="Menor",40%,IF(Z52="Moderado",60%,IF(Z52="Mayor",80%,IF(Z52="Catastrófico",100%,0))))))</f>
        <v/>
      </c>
      <c r="AB52" s="444"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
      </c>
      <c r="AC52" s="447"/>
      <c r="AD52" s="450"/>
      <c r="AE52" s="453"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206" t="s">
        <v>1100</v>
      </c>
      <c r="AH52" s="234" t="str">
        <f t="shared" si="100"/>
        <v>Probabilidad</v>
      </c>
      <c r="AI52" s="340" t="s">
        <v>314</v>
      </c>
      <c r="AJ52" s="340" t="s">
        <v>319</v>
      </c>
      <c r="AK52" s="235" t="str">
        <f t="shared" si="101"/>
        <v>40%</v>
      </c>
      <c r="AL52" s="341" t="s">
        <v>323</v>
      </c>
      <c r="AM52" s="341" t="s">
        <v>327</v>
      </c>
      <c r="AN52" s="342" t="s">
        <v>330</v>
      </c>
      <c r="AO52" s="236">
        <f t="shared" ref="AO52" si="167">IF(ISBLANK(AD52),(IFERROR(IF(AH52="Probabilidad",(W52-(+W52*AK52)),IF(AH52="Impacto",W52,"")),""))," ")</f>
        <v>0.36</v>
      </c>
      <c r="AP52" s="174" t="str">
        <f t="shared" ref="AP52" si="168">IF(ISBLANK(AD52), (IFERROR(IF(AO52="","",IF(AO52&lt;=0.2,"Muy Baja",IF(AO52&lt;=0.4,"Baja",IF(AO52&lt;=0.6,"Media",IF(AO52&lt;=0.8,"Alta","Muy Alta"))))),""))," ")</f>
        <v>Baja</v>
      </c>
      <c r="AQ52" s="237">
        <f t="shared" si="49"/>
        <v>0.36</v>
      </c>
      <c r="AR52" s="238" t="str">
        <f t="shared" si="50"/>
        <v/>
      </c>
      <c r="AS52" s="237" t="str">
        <f t="shared" ref="AS52" si="169">IFERROR(IF(AH52="Impacto",(AA52-(+AA52*AK52)),IF(AH52="Probabilidad",AA52,"")),"")</f>
        <v/>
      </c>
      <c r="AT52" s="239" t="str">
        <f t="shared" si="51"/>
        <v/>
      </c>
      <c r="AU52" s="456"/>
      <c r="AV52" s="459" t="str">
        <f>IF(ISBLANK(AD52), " ", AD52)</f>
        <v xml:space="preserve"> </v>
      </c>
      <c r="AW52" s="453"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462" t="s">
        <v>337</v>
      </c>
      <c r="AY52" s="343" t="s">
        <v>1664</v>
      </c>
      <c r="AZ52" s="209" t="s">
        <v>1101</v>
      </c>
      <c r="BA52" s="207" t="s">
        <v>955</v>
      </c>
      <c r="BB52" s="207" t="s">
        <v>1082</v>
      </c>
      <c r="BC52" s="208">
        <v>44562</v>
      </c>
      <c r="BD52" s="208">
        <v>44926</v>
      </c>
      <c r="BE52" s="209" t="s">
        <v>1102</v>
      </c>
      <c r="BF52" s="209" t="s">
        <v>1103</v>
      </c>
      <c r="BG52" s="465" t="s">
        <v>1104</v>
      </c>
      <c r="BH52" s="215"/>
      <c r="BI52" s="210"/>
      <c r="BJ52" s="210"/>
      <c r="BK52" s="210"/>
      <c r="BL52" s="207"/>
      <c r="BM52" s="207"/>
      <c r="BN52" s="207"/>
      <c r="BO52" s="211"/>
      <c r="BP52" s="211"/>
      <c r="BQ52" s="212"/>
      <c r="BR52" s="213"/>
      <c r="BS52" s="213" t="str">
        <f>IF(AND('MAPA DE RIESGOS'!$AP52="Muy Alta",'MAPA DE RIESGOS'!$AR52="Leve"),CONCATENATE("R",'MAPA DE RIESGOS'!$H52,"C",'MAPA DE RIESGOS'!$AF52),"")</f>
        <v/>
      </c>
      <c r="BT52" s="213"/>
      <c r="BU52" s="213"/>
      <c r="BV52" s="213"/>
      <c r="BW52" s="213"/>
      <c r="BX52" s="213"/>
      <c r="BY52" s="213"/>
      <c r="BZ52" s="213"/>
      <c r="CA52" s="213"/>
      <c r="CB52" s="213"/>
      <c r="CC52" s="213"/>
      <c r="CD52" s="213"/>
      <c r="CE52" s="213"/>
      <c r="CF52" s="213"/>
      <c r="CG52" s="213"/>
      <c r="CH52" s="213"/>
      <c r="CI52" s="213"/>
      <c r="CJ52" s="213"/>
      <c r="CK52" s="213"/>
    </row>
    <row r="53" spans="1:89" s="214" customFormat="1" ht="28.5" hidden="1" customHeight="1">
      <c r="A53" s="645"/>
      <c r="B53" s="520"/>
      <c r="C53" s="523"/>
      <c r="D53" s="523"/>
      <c r="E53" s="472"/>
      <c r="F53" s="466"/>
      <c r="G53" s="492"/>
      <c r="H53" s="384">
        <v>8</v>
      </c>
      <c r="I53" s="469"/>
      <c r="J53" s="466"/>
      <c r="K53" s="466"/>
      <c r="L53" s="466"/>
      <c r="M53" s="472"/>
      <c r="N53" s="472"/>
      <c r="O53" s="472"/>
      <c r="P53" s="475"/>
      <c r="Q53" s="478"/>
      <c r="R53" s="481"/>
      <c r="S53" s="481"/>
      <c r="T53" s="481"/>
      <c r="U53" s="481"/>
      <c r="V53" s="484"/>
      <c r="W53" s="442"/>
      <c r="X53" s="487"/>
      <c r="Y53" s="490"/>
      <c r="Z53" s="439"/>
      <c r="AA53" s="442"/>
      <c r="AB53" s="445"/>
      <c r="AC53" s="448"/>
      <c r="AD53" s="451"/>
      <c r="AE53" s="454"/>
      <c r="AF53" s="205">
        <v>2</v>
      </c>
      <c r="AG53" s="206"/>
      <c r="AH53" s="234" t="str">
        <f t="shared" si="100"/>
        <v/>
      </c>
      <c r="AI53" s="340"/>
      <c r="AJ53" s="340"/>
      <c r="AK53" s="235" t="str">
        <f t="shared" si="101"/>
        <v/>
      </c>
      <c r="AL53" s="341"/>
      <c r="AM53" s="341"/>
      <c r="AN53" s="342"/>
      <c r="AO53" s="236"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37" t="str">
        <f t="shared" si="49"/>
        <v/>
      </c>
      <c r="AR53" s="238" t="str">
        <f t="shared" si="50"/>
        <v/>
      </c>
      <c r="AS53" s="237" t="str">
        <f t="shared" ref="AS53" si="173">IFERROR(IF(AND(AH52="Impacto",AH53="Impacto"),(AS52-(+AS52*AK53)),IF(AH53="Impacto",(AA52-(+AA52*AK53)),IF(AH53="Probabilidad",AS52,""))),"")</f>
        <v/>
      </c>
      <c r="AT53" s="239" t="str">
        <f t="shared" si="51"/>
        <v/>
      </c>
      <c r="AU53" s="457"/>
      <c r="AV53" s="460"/>
      <c r="AW53" s="454"/>
      <c r="AX53" s="463"/>
      <c r="AY53" s="343"/>
      <c r="AZ53" s="209"/>
      <c r="BA53" s="207"/>
      <c r="BB53" s="207"/>
      <c r="BC53" s="208"/>
      <c r="BD53" s="208"/>
      <c r="BE53" s="208"/>
      <c r="BF53" s="208"/>
      <c r="BG53" s="466"/>
      <c r="BH53" s="215"/>
      <c r="BI53" s="210"/>
      <c r="BJ53" s="210"/>
      <c r="BK53" s="210"/>
      <c r="BL53" s="207"/>
      <c r="BM53" s="207"/>
      <c r="BN53" s="207"/>
      <c r="BO53" s="211"/>
      <c r="BP53" s="211"/>
      <c r="BQ53" s="212"/>
      <c r="BR53" s="213"/>
      <c r="BS53" s="213" t="str">
        <f>IF(AND('MAPA DE RIESGOS'!$AP53="Muy Alta",'MAPA DE RIESGOS'!$AR53="Leve"),CONCATENATE("R",'MAPA DE RIESGOS'!$H53,"C",'MAPA DE RIESGOS'!$AF53),"")</f>
        <v/>
      </c>
      <c r="BT53" s="213"/>
      <c r="BU53" s="213"/>
      <c r="BV53" s="213"/>
      <c r="BW53" s="213"/>
      <c r="BX53" s="213"/>
      <c r="BY53" s="213"/>
      <c r="BZ53" s="213"/>
      <c r="CA53" s="213"/>
      <c r="CB53" s="213"/>
      <c r="CC53" s="213"/>
      <c r="CD53" s="213"/>
      <c r="CE53" s="213"/>
      <c r="CF53" s="213"/>
      <c r="CG53" s="213"/>
      <c r="CH53" s="213"/>
      <c r="CI53" s="213"/>
      <c r="CJ53" s="213"/>
      <c r="CK53" s="213"/>
    </row>
    <row r="54" spans="1:89" s="214" customFormat="1" ht="28.5" hidden="1" customHeight="1">
      <c r="A54" s="645"/>
      <c r="B54" s="520"/>
      <c r="C54" s="523"/>
      <c r="D54" s="523"/>
      <c r="E54" s="472"/>
      <c r="F54" s="466"/>
      <c r="G54" s="492"/>
      <c r="H54" s="384">
        <v>8</v>
      </c>
      <c r="I54" s="469"/>
      <c r="J54" s="466"/>
      <c r="K54" s="466"/>
      <c r="L54" s="466"/>
      <c r="M54" s="472"/>
      <c r="N54" s="472"/>
      <c r="O54" s="472"/>
      <c r="P54" s="475"/>
      <c r="Q54" s="478"/>
      <c r="R54" s="481"/>
      <c r="S54" s="481"/>
      <c r="T54" s="481"/>
      <c r="U54" s="481"/>
      <c r="V54" s="484"/>
      <c r="W54" s="442"/>
      <c r="X54" s="487"/>
      <c r="Y54" s="490"/>
      <c r="Z54" s="439"/>
      <c r="AA54" s="442"/>
      <c r="AB54" s="445"/>
      <c r="AC54" s="448"/>
      <c r="AD54" s="451"/>
      <c r="AE54" s="454"/>
      <c r="AF54" s="205">
        <v>3</v>
      </c>
      <c r="AG54" s="206"/>
      <c r="AH54" s="234" t="str">
        <f t="shared" si="100"/>
        <v/>
      </c>
      <c r="AI54" s="340"/>
      <c r="AJ54" s="340"/>
      <c r="AK54" s="235" t="str">
        <f t="shared" si="101"/>
        <v/>
      </c>
      <c r="AL54" s="341"/>
      <c r="AM54" s="341"/>
      <c r="AN54" s="342"/>
      <c r="AO54" s="236"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37" t="str">
        <f t="shared" si="49"/>
        <v/>
      </c>
      <c r="AR54" s="238" t="str">
        <f t="shared" si="50"/>
        <v/>
      </c>
      <c r="AS54" s="237" t="str">
        <f t="shared" ref="AS54:AS57" si="176">IFERROR(IF(AND(AH53="Impacto",AH54="Impacto"),(AS53-(+AS53*AK54)),IF(AND(AH53="Probabilidad",AH54="Impacto"),(AS52-(+AS52*AK54)),IF(AH54="Probabilidad",AS53,""))),"")</f>
        <v/>
      </c>
      <c r="AT54" s="239" t="str">
        <f t="shared" si="51"/>
        <v/>
      </c>
      <c r="AU54" s="457"/>
      <c r="AV54" s="460"/>
      <c r="AW54" s="454"/>
      <c r="AX54" s="463"/>
      <c r="AY54" s="343"/>
      <c r="AZ54" s="209"/>
      <c r="BA54" s="207"/>
      <c r="BB54" s="207"/>
      <c r="BC54" s="208"/>
      <c r="BD54" s="208"/>
      <c r="BE54" s="208"/>
      <c r="BF54" s="209"/>
      <c r="BG54" s="466"/>
      <c r="BH54" s="215"/>
      <c r="BI54" s="210"/>
      <c r="BJ54" s="210"/>
      <c r="BK54" s="210"/>
      <c r="BL54" s="207"/>
      <c r="BM54" s="207"/>
      <c r="BN54" s="207"/>
      <c r="BO54" s="211"/>
      <c r="BP54" s="211"/>
      <c r="BQ54" s="212"/>
      <c r="BR54" s="213"/>
      <c r="BS54" s="213" t="str">
        <f>IF(AND('MAPA DE RIESGOS'!$AP54="Muy Alta",'MAPA DE RIESGOS'!$AR54="Leve"),CONCATENATE("R",'MAPA DE RIESGOS'!$H54,"C",'MAPA DE RIESGOS'!$AF54),"")</f>
        <v/>
      </c>
      <c r="BT54" s="213"/>
      <c r="BU54" s="213"/>
      <c r="BV54" s="213"/>
      <c r="BW54" s="213"/>
      <c r="BX54" s="213"/>
      <c r="BY54" s="213"/>
      <c r="BZ54" s="213"/>
      <c r="CA54" s="213"/>
      <c r="CB54" s="213"/>
      <c r="CC54" s="213"/>
      <c r="CD54" s="213"/>
      <c r="CE54" s="213"/>
      <c r="CF54" s="213"/>
      <c r="CG54" s="213"/>
      <c r="CH54" s="213"/>
      <c r="CI54" s="213"/>
      <c r="CJ54" s="213"/>
      <c r="CK54" s="213"/>
    </row>
    <row r="55" spans="1:89" s="214" customFormat="1" ht="28.5" hidden="1" customHeight="1">
      <c r="A55" s="645"/>
      <c r="B55" s="520"/>
      <c r="C55" s="523"/>
      <c r="D55" s="523"/>
      <c r="E55" s="472"/>
      <c r="F55" s="466"/>
      <c r="G55" s="492"/>
      <c r="H55" s="384">
        <v>8</v>
      </c>
      <c r="I55" s="469"/>
      <c r="J55" s="466"/>
      <c r="K55" s="466"/>
      <c r="L55" s="466"/>
      <c r="M55" s="472"/>
      <c r="N55" s="472"/>
      <c r="O55" s="472"/>
      <c r="P55" s="475"/>
      <c r="Q55" s="478"/>
      <c r="R55" s="481"/>
      <c r="S55" s="481"/>
      <c r="T55" s="481"/>
      <c r="U55" s="481"/>
      <c r="V55" s="484"/>
      <c r="W55" s="442"/>
      <c r="X55" s="487"/>
      <c r="Y55" s="490"/>
      <c r="Z55" s="439"/>
      <c r="AA55" s="442"/>
      <c r="AB55" s="445"/>
      <c r="AC55" s="448"/>
      <c r="AD55" s="451"/>
      <c r="AE55" s="454"/>
      <c r="AF55" s="205">
        <v>4</v>
      </c>
      <c r="AG55" s="206"/>
      <c r="AH55" s="234" t="str">
        <f t="shared" si="100"/>
        <v/>
      </c>
      <c r="AI55" s="340"/>
      <c r="AJ55" s="340"/>
      <c r="AK55" s="235" t="str">
        <f t="shared" si="101"/>
        <v/>
      </c>
      <c r="AL55" s="341"/>
      <c r="AM55" s="341"/>
      <c r="AN55" s="342"/>
      <c r="AO55" s="236"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37" t="str">
        <f t="shared" si="49"/>
        <v/>
      </c>
      <c r="AR55" s="238" t="str">
        <f t="shared" si="50"/>
        <v/>
      </c>
      <c r="AS55" s="237" t="str">
        <f t="shared" si="176"/>
        <v/>
      </c>
      <c r="AT55" s="239" t="str">
        <f t="shared" si="51"/>
        <v/>
      </c>
      <c r="AU55" s="457"/>
      <c r="AV55" s="460"/>
      <c r="AW55" s="454"/>
      <c r="AX55" s="463"/>
      <c r="AY55" s="343"/>
      <c r="AZ55" s="209"/>
      <c r="BA55" s="207"/>
      <c r="BB55" s="207"/>
      <c r="BC55" s="208"/>
      <c r="BD55" s="208"/>
      <c r="BE55" s="208"/>
      <c r="BF55" s="209"/>
      <c r="BG55" s="466"/>
      <c r="BH55" s="215"/>
      <c r="BI55" s="210"/>
      <c r="BJ55" s="210"/>
      <c r="BK55" s="210"/>
      <c r="BL55" s="207"/>
      <c r="BM55" s="207"/>
      <c r="BN55" s="207"/>
      <c r="BO55" s="211"/>
      <c r="BP55" s="211"/>
      <c r="BQ55" s="212"/>
      <c r="BR55" s="213"/>
      <c r="BS55" s="213" t="str">
        <f>IF(AND('MAPA DE RIESGOS'!$AP55="Muy Alta",'MAPA DE RIESGOS'!$AR55="Leve"),CONCATENATE("R",'MAPA DE RIESGOS'!$H55,"C",'MAPA DE RIESGOS'!$AF55),"")</f>
        <v/>
      </c>
      <c r="BT55" s="213"/>
      <c r="BU55" s="213"/>
      <c r="BV55" s="213"/>
      <c r="BW55" s="213"/>
      <c r="BX55" s="213"/>
      <c r="BY55" s="213"/>
      <c r="BZ55" s="213"/>
      <c r="CA55" s="213"/>
      <c r="CB55" s="213"/>
      <c r="CC55" s="213"/>
      <c r="CD55" s="213"/>
      <c r="CE55" s="213"/>
      <c r="CF55" s="213"/>
      <c r="CG55" s="213"/>
      <c r="CH55" s="213"/>
      <c r="CI55" s="213"/>
      <c r="CJ55" s="213"/>
      <c r="CK55" s="213"/>
    </row>
    <row r="56" spans="1:89" s="214" customFormat="1" ht="28.5" hidden="1" customHeight="1">
      <c r="A56" s="645"/>
      <c r="B56" s="520"/>
      <c r="C56" s="523"/>
      <c r="D56" s="523"/>
      <c r="E56" s="472"/>
      <c r="F56" s="466"/>
      <c r="G56" s="492"/>
      <c r="H56" s="384">
        <v>8</v>
      </c>
      <c r="I56" s="469"/>
      <c r="J56" s="466"/>
      <c r="K56" s="466"/>
      <c r="L56" s="466"/>
      <c r="M56" s="472"/>
      <c r="N56" s="472"/>
      <c r="O56" s="472"/>
      <c r="P56" s="475"/>
      <c r="Q56" s="478"/>
      <c r="R56" s="481"/>
      <c r="S56" s="481"/>
      <c r="T56" s="481"/>
      <c r="U56" s="481"/>
      <c r="V56" s="484"/>
      <c r="W56" s="442"/>
      <c r="X56" s="487"/>
      <c r="Y56" s="490"/>
      <c r="Z56" s="439"/>
      <c r="AA56" s="442"/>
      <c r="AB56" s="445"/>
      <c r="AC56" s="448"/>
      <c r="AD56" s="451"/>
      <c r="AE56" s="454"/>
      <c r="AF56" s="205">
        <v>5</v>
      </c>
      <c r="AG56" s="206"/>
      <c r="AH56" s="234" t="str">
        <f t="shared" ref="AH56" si="179">IF(OR(AI56="Preventivo",AI56="Detectivo"),"Probabilidad",IF(AI56="Correctivo","Impacto",""))</f>
        <v/>
      </c>
      <c r="AI56" s="340"/>
      <c r="AJ56" s="340"/>
      <c r="AK56" s="235" t="str">
        <f t="shared" ref="AK56" si="180">IF(AND(AI56="Preventivo",AJ56="Automático"),"50%",IF(AND(AI56="Preventivo",AJ56="Manual"),"40%",IF(AND(AI56="Detectivo",AJ56="Automático"),"40%",IF(AND(AI56="Detectivo",AJ56="Manual"),"30%",IF(AND(AI56="Correctivo",AJ56="Automático"),"35%",IF(AND(AI56="Correctivo",AJ56="Manual"),"25%",""))))))</f>
        <v/>
      </c>
      <c r="AL56" s="341"/>
      <c r="AM56" s="341"/>
      <c r="AN56" s="342"/>
      <c r="AO56" s="236"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37" t="str">
        <f t="shared" si="49"/>
        <v/>
      </c>
      <c r="AR56" s="238" t="str">
        <f t="shared" si="50"/>
        <v/>
      </c>
      <c r="AS56" s="237" t="str">
        <f t="shared" si="176"/>
        <v/>
      </c>
      <c r="AT56" s="239" t="str">
        <f t="shared" si="51"/>
        <v/>
      </c>
      <c r="AU56" s="457"/>
      <c r="AV56" s="460"/>
      <c r="AW56" s="454"/>
      <c r="AX56" s="463"/>
      <c r="AY56" s="343"/>
      <c r="AZ56" s="209"/>
      <c r="BA56" s="207"/>
      <c r="BB56" s="207"/>
      <c r="BC56" s="208"/>
      <c r="BD56" s="208"/>
      <c r="BE56" s="208"/>
      <c r="BF56" s="209"/>
      <c r="BG56" s="466"/>
      <c r="BH56" s="215"/>
      <c r="BI56" s="210"/>
      <c r="BJ56" s="210"/>
      <c r="BK56" s="210"/>
      <c r="BL56" s="207"/>
      <c r="BM56" s="207"/>
      <c r="BN56" s="207"/>
      <c r="BO56" s="211"/>
      <c r="BP56" s="211"/>
      <c r="BQ56" s="212"/>
      <c r="BR56" s="213"/>
      <c r="BS56" s="213" t="str">
        <f>IF(AND('MAPA DE RIESGOS'!$AP56="Muy Alta",'MAPA DE RIESGOS'!$AR56="Leve"),CONCATENATE("R",'MAPA DE RIESGOS'!$H56,"C",'MAPA DE RIESGOS'!$AF56),"")</f>
        <v/>
      </c>
      <c r="BT56" s="213"/>
      <c r="BU56" s="213"/>
      <c r="BV56" s="213"/>
      <c r="BW56" s="213"/>
      <c r="BX56" s="213"/>
      <c r="BY56" s="213"/>
      <c r="BZ56" s="213"/>
      <c r="CA56" s="213"/>
      <c r="CB56" s="213"/>
      <c r="CC56" s="213"/>
      <c r="CD56" s="213"/>
      <c r="CE56" s="213"/>
      <c r="CF56" s="213"/>
      <c r="CG56" s="213"/>
      <c r="CH56" s="213"/>
      <c r="CI56" s="213"/>
      <c r="CJ56" s="213"/>
      <c r="CK56" s="213"/>
    </row>
    <row r="57" spans="1:89" s="214" customFormat="1" ht="28.5" hidden="1" customHeight="1">
      <c r="A57" s="645"/>
      <c r="B57" s="520"/>
      <c r="C57" s="523"/>
      <c r="D57" s="523"/>
      <c r="E57" s="472"/>
      <c r="F57" s="466"/>
      <c r="G57" s="492"/>
      <c r="H57" s="384">
        <v>8</v>
      </c>
      <c r="I57" s="470"/>
      <c r="J57" s="467"/>
      <c r="K57" s="467"/>
      <c r="L57" s="467"/>
      <c r="M57" s="473"/>
      <c r="N57" s="473"/>
      <c r="O57" s="473"/>
      <c r="P57" s="476"/>
      <c r="Q57" s="479"/>
      <c r="R57" s="482"/>
      <c r="S57" s="482"/>
      <c r="T57" s="482"/>
      <c r="U57" s="482"/>
      <c r="V57" s="485"/>
      <c r="W57" s="443"/>
      <c r="X57" s="488"/>
      <c r="Y57" s="491"/>
      <c r="Z57" s="440"/>
      <c r="AA57" s="443"/>
      <c r="AB57" s="446"/>
      <c r="AC57" s="449"/>
      <c r="AD57" s="452"/>
      <c r="AE57" s="455"/>
      <c r="AF57" s="205">
        <v>6</v>
      </c>
      <c r="AG57" s="206"/>
      <c r="AH57" s="234" t="str">
        <f t="shared" si="100"/>
        <v/>
      </c>
      <c r="AI57" s="340"/>
      <c r="AJ57" s="340"/>
      <c r="AK57" s="235" t="str">
        <f t="shared" si="101"/>
        <v/>
      </c>
      <c r="AL57" s="341"/>
      <c r="AM57" s="341"/>
      <c r="AN57" s="342"/>
      <c r="AO57" s="236"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37" t="str">
        <f t="shared" si="49"/>
        <v/>
      </c>
      <c r="AR57" s="238" t="str">
        <f t="shared" si="50"/>
        <v/>
      </c>
      <c r="AS57" s="237" t="str">
        <f t="shared" si="176"/>
        <v/>
      </c>
      <c r="AT57" s="239" t="str">
        <f t="shared" si="51"/>
        <v/>
      </c>
      <c r="AU57" s="458"/>
      <c r="AV57" s="461"/>
      <c r="AW57" s="455"/>
      <c r="AX57" s="464"/>
      <c r="AY57" s="343"/>
      <c r="AZ57" s="209"/>
      <c r="BA57" s="207"/>
      <c r="BB57" s="207"/>
      <c r="BC57" s="208"/>
      <c r="BD57" s="208"/>
      <c r="BE57" s="208"/>
      <c r="BF57" s="209"/>
      <c r="BG57" s="467"/>
      <c r="BH57" s="215"/>
      <c r="BI57" s="210"/>
      <c r="BJ57" s="210"/>
      <c r="BK57" s="210"/>
      <c r="BL57" s="207"/>
      <c r="BM57" s="207"/>
      <c r="BN57" s="207"/>
      <c r="BO57" s="211"/>
      <c r="BP57" s="211"/>
      <c r="BQ57" s="212"/>
      <c r="BR57" s="213"/>
      <c r="BS57" s="213" t="str">
        <f>IF(AND('MAPA DE RIESGOS'!$AP57="Muy Alta",'MAPA DE RIESGOS'!$AR57="Leve"),CONCATENATE("R",'MAPA DE RIESGOS'!$H57,"C",'MAPA DE RIESGOS'!$AF57),"")</f>
        <v/>
      </c>
      <c r="BT57" s="213"/>
      <c r="BU57" s="213"/>
      <c r="BV57" s="213"/>
      <c r="BW57" s="213"/>
      <c r="BX57" s="213"/>
      <c r="BY57" s="213"/>
      <c r="BZ57" s="213"/>
      <c r="CA57" s="213"/>
      <c r="CB57" s="213"/>
      <c r="CC57" s="213"/>
      <c r="CD57" s="213"/>
      <c r="CE57" s="213"/>
      <c r="CF57" s="213"/>
      <c r="CG57" s="213"/>
      <c r="CH57" s="213"/>
      <c r="CI57" s="213"/>
      <c r="CJ57" s="213"/>
      <c r="CK57" s="213"/>
    </row>
    <row r="58" spans="1:89" s="214" customFormat="1" ht="95.25" customHeight="1">
      <c r="A58" s="645"/>
      <c r="B58" s="520"/>
      <c r="C58" s="523"/>
      <c r="D58" s="523" t="str">
        <f>IFERROR((VLOOKUP($B58,'Listados Datos'!$D$3:$F$18,3,FALSE))," ")</f>
        <v xml:space="preserve"> </v>
      </c>
      <c r="E58" s="472"/>
      <c r="F58" s="466"/>
      <c r="G58" s="492">
        <v>9</v>
      </c>
      <c r="H58" s="384">
        <v>9</v>
      </c>
      <c r="I58" s="468" t="s">
        <v>1087</v>
      </c>
      <c r="J58" s="465" t="s">
        <v>244</v>
      </c>
      <c r="K58" s="465" t="s">
        <v>1087</v>
      </c>
      <c r="L58" s="465" t="s">
        <v>1087</v>
      </c>
      <c r="M58" s="471" t="str">
        <f t="shared" ref="M58" si="185">+CONCATENATE("Posibilidad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471" t="s">
        <v>108</v>
      </c>
      <c r="O58" s="471" t="s">
        <v>838</v>
      </c>
      <c r="P58" s="474">
        <v>228</v>
      </c>
      <c r="Q58" s="477"/>
      <c r="R58" s="480"/>
      <c r="S58" s="480"/>
      <c r="T58" s="480"/>
      <c r="U58" s="480"/>
      <c r="V58" s="483" t="str">
        <f t="shared" ref="V58" si="186">IF(ISBLANK(AC58),(IF(P58&lt;=0,"",IF(P58&lt;=2,"Muy Baja",IF(P58&lt;=24,"Baja",IF(P58&lt;=500,"Media",IF(P58&lt;=5000,"Alta","Muy Alta"))))))," ")</f>
        <v>Media</v>
      </c>
      <c r="W58" s="441">
        <f t="shared" ref="W58" si="187">IF(ISBLANK(AC58),(IF(V58="","",IF(V58="Muy Baja",20%,IF(V58="Baja",40%,IF(V58="Media",60%,IF(V58="Alta",80%,IF(V58="Muy Alta",100%,0)))))))," ")</f>
        <v>0.6</v>
      </c>
      <c r="X58" s="486" t="s">
        <v>1657</v>
      </c>
      <c r="Y58" s="489" t="str">
        <f>IF(X58&gt;0,IF(NOT(ISERROR(MATCH(X58,'Listados Datos'!$N$3:$N$4,0))),'Listados Datos'!$N$6&amp;"Por favor no seleccionar este criterios de impacto (Afectación Económica o presupuestal y/o Pérdida Reputacional)",'Listados Datos'!$N$7),"")</f>
        <v>✔</v>
      </c>
      <c r="Z58" s="438" t="str">
        <f>IF(OR(X58='Listados Datos'!$R$3,X58='Listados Datos'!$S$3),"Leve",IF(OR(X58='Listados Datos'!$R$4,X58='Listados Datos'!$S$4),"Menor",IF(OR(X58='Listados Datos'!$R$5,X58='Listados Datos'!$S$5),"Moderado",IF(OR(X58='Listados Datos'!$R$6,X58='Listados Datos'!$S$6),"Mayor",IF(OR(X58='Listados Datos'!$R$7,X58='Listados Datos'!$S$7),"Catastrófico","")))))</f>
        <v/>
      </c>
      <c r="AA58" s="441" t="str">
        <f>IF(Z58="","",IF(Z58="Leve",20%,IF(Z58="Menor",40%,IF(Z58="Moderado",60%,IF(Z58="Mayor",80%,IF(Z58="Catastrófico",100%,0))))))</f>
        <v/>
      </c>
      <c r="AB58" s="444"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
      </c>
      <c r="AC58" s="447"/>
      <c r="AD58" s="450"/>
      <c r="AE58" s="453"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206" t="s">
        <v>1105</v>
      </c>
      <c r="AH58" s="234" t="str">
        <f t="shared" si="100"/>
        <v>Probabilidad</v>
      </c>
      <c r="AI58" s="340" t="s">
        <v>314</v>
      </c>
      <c r="AJ58" s="340" t="s">
        <v>319</v>
      </c>
      <c r="AK58" s="235" t="str">
        <f t="shared" si="101"/>
        <v>40%</v>
      </c>
      <c r="AL58" s="341" t="s">
        <v>323</v>
      </c>
      <c r="AM58" s="341" t="s">
        <v>327</v>
      </c>
      <c r="AN58" s="342" t="s">
        <v>330</v>
      </c>
      <c r="AO58" s="236">
        <f t="shared" ref="AO58" si="189">IF(ISBLANK(AD58),(IFERROR(IF(AH58="Probabilidad",(W58-(+W58*AK58)),IF(AH58="Impacto",W58,"")),""))," ")</f>
        <v>0.36</v>
      </c>
      <c r="AP58" s="174" t="str">
        <f t="shared" ref="AP58" si="190">IF(ISBLANK(AD58), (IFERROR(IF(AO58="","",IF(AO58&lt;=0.2,"Muy Baja",IF(AO58&lt;=0.4,"Baja",IF(AO58&lt;=0.6,"Media",IF(AO58&lt;=0.8,"Alta","Muy Alta"))))),""))," ")</f>
        <v>Baja</v>
      </c>
      <c r="AQ58" s="237">
        <f t="shared" si="49"/>
        <v>0.36</v>
      </c>
      <c r="AR58" s="238" t="str">
        <f t="shared" si="50"/>
        <v/>
      </c>
      <c r="AS58" s="237" t="str">
        <f t="shared" ref="AS58" si="191">IFERROR(IF(AH58="Impacto",(AA58-(+AA58*AK58)),IF(AH58="Probabilidad",AA58,"")),"")</f>
        <v/>
      </c>
      <c r="AT58" s="239" t="str">
        <f t="shared" si="51"/>
        <v/>
      </c>
      <c r="AU58" s="456"/>
      <c r="AV58" s="459" t="str">
        <f>IF(ISBLANK(AD58), " ", AD58)</f>
        <v xml:space="preserve"> </v>
      </c>
      <c r="AW58" s="453"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462" t="s">
        <v>337</v>
      </c>
      <c r="AY58" s="343" t="s">
        <v>1665</v>
      </c>
      <c r="AZ58" s="209" t="s">
        <v>1106</v>
      </c>
      <c r="BA58" s="207" t="s">
        <v>955</v>
      </c>
      <c r="BB58" s="207" t="s">
        <v>1063</v>
      </c>
      <c r="BC58" s="208">
        <v>44562</v>
      </c>
      <c r="BD58" s="208">
        <v>44926</v>
      </c>
      <c r="BE58" s="208" t="s">
        <v>1107</v>
      </c>
      <c r="BF58" s="209" t="s">
        <v>1108</v>
      </c>
      <c r="BG58" s="465" t="s">
        <v>1666</v>
      </c>
      <c r="BH58" s="215"/>
      <c r="BI58" s="210"/>
      <c r="BJ58" s="210"/>
      <c r="BK58" s="210"/>
      <c r="BL58" s="207"/>
      <c r="BM58" s="207"/>
      <c r="BN58" s="207"/>
      <c r="BO58" s="211"/>
      <c r="BP58" s="211"/>
      <c r="BQ58" s="212"/>
      <c r="BR58" s="213"/>
      <c r="BS58" s="213" t="str">
        <f>IF(AND('MAPA DE RIESGOS'!$AP58="Muy Alta",'MAPA DE RIESGOS'!$AR58="Leve"),CONCATENATE("R",'MAPA DE RIESGOS'!$H58,"C",'MAPA DE RIESGOS'!$AF58),"")</f>
        <v/>
      </c>
      <c r="BT58" s="213"/>
      <c r="BU58" s="213"/>
      <c r="BV58" s="213"/>
      <c r="BW58" s="213"/>
      <c r="BX58" s="213"/>
      <c r="BY58" s="213"/>
      <c r="BZ58" s="213"/>
      <c r="CA58" s="213"/>
      <c r="CB58" s="213"/>
      <c r="CC58" s="213"/>
      <c r="CD58" s="213"/>
      <c r="CE58" s="213"/>
      <c r="CF58" s="213"/>
      <c r="CG58" s="213"/>
      <c r="CH58" s="213"/>
      <c r="CI58" s="213"/>
      <c r="CJ58" s="213"/>
      <c r="CK58" s="213"/>
    </row>
    <row r="59" spans="1:89" s="214" customFormat="1" ht="28.5" hidden="1" customHeight="1">
      <c r="A59" s="645"/>
      <c r="B59" s="520"/>
      <c r="C59" s="523"/>
      <c r="D59" s="523"/>
      <c r="E59" s="472"/>
      <c r="F59" s="466"/>
      <c r="G59" s="492"/>
      <c r="H59" s="384">
        <v>9</v>
      </c>
      <c r="I59" s="469"/>
      <c r="J59" s="466"/>
      <c r="K59" s="466"/>
      <c r="L59" s="466"/>
      <c r="M59" s="472"/>
      <c r="N59" s="472"/>
      <c r="O59" s="472"/>
      <c r="P59" s="475"/>
      <c r="Q59" s="478"/>
      <c r="R59" s="481"/>
      <c r="S59" s="481"/>
      <c r="T59" s="481"/>
      <c r="U59" s="481"/>
      <c r="V59" s="484"/>
      <c r="W59" s="442"/>
      <c r="X59" s="487"/>
      <c r="Y59" s="490"/>
      <c r="Z59" s="439"/>
      <c r="AA59" s="442"/>
      <c r="AB59" s="445"/>
      <c r="AC59" s="448"/>
      <c r="AD59" s="451"/>
      <c r="AE59" s="454"/>
      <c r="AF59" s="205">
        <v>2</v>
      </c>
      <c r="AG59" s="206"/>
      <c r="AH59" s="234" t="str">
        <f t="shared" si="100"/>
        <v/>
      </c>
      <c r="AI59" s="340"/>
      <c r="AJ59" s="340"/>
      <c r="AK59" s="235" t="str">
        <f t="shared" si="101"/>
        <v/>
      </c>
      <c r="AL59" s="341"/>
      <c r="AM59" s="341"/>
      <c r="AN59" s="342"/>
      <c r="AO59" s="236"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37" t="str">
        <f t="shared" si="49"/>
        <v/>
      </c>
      <c r="AR59" s="238" t="str">
        <f t="shared" si="50"/>
        <v/>
      </c>
      <c r="AS59" s="237" t="str">
        <f t="shared" ref="AS59" si="195">IFERROR(IF(AND(AH58="Impacto",AH59="Impacto"),(AS58-(+AS58*AK59)),IF(AH59="Impacto",(AA58-(+AA58*AK59)),IF(AH59="Probabilidad",AS58,""))),"")</f>
        <v/>
      </c>
      <c r="AT59" s="239" t="str">
        <f t="shared" si="51"/>
        <v/>
      </c>
      <c r="AU59" s="457"/>
      <c r="AV59" s="460"/>
      <c r="AW59" s="454"/>
      <c r="AX59" s="463"/>
      <c r="AY59" s="343"/>
      <c r="AZ59" s="209"/>
      <c r="BA59" s="207"/>
      <c r="BB59" s="207"/>
      <c r="BC59" s="208"/>
      <c r="BD59" s="208"/>
      <c r="BE59" s="208"/>
      <c r="BF59" s="209"/>
      <c r="BG59" s="466"/>
      <c r="BH59" s="215"/>
      <c r="BI59" s="210"/>
      <c r="BJ59" s="210"/>
      <c r="BK59" s="210"/>
      <c r="BL59" s="207"/>
      <c r="BM59" s="207"/>
      <c r="BN59" s="207"/>
      <c r="BO59" s="211"/>
      <c r="BP59" s="211"/>
      <c r="BQ59" s="212"/>
      <c r="BR59" s="213"/>
      <c r="BS59" s="213" t="str">
        <f>IF(AND('MAPA DE RIESGOS'!$AP59="Muy Alta",'MAPA DE RIESGOS'!$AR59="Leve"),CONCATENATE("R",'MAPA DE RIESGOS'!$H59,"C",'MAPA DE RIESGOS'!$AF59),"")</f>
        <v/>
      </c>
      <c r="BT59" s="213"/>
      <c r="BU59" s="213"/>
      <c r="BV59" s="213"/>
      <c r="BW59" s="213"/>
      <c r="BX59" s="213"/>
      <c r="BY59" s="213"/>
      <c r="BZ59" s="213"/>
      <c r="CA59" s="213"/>
      <c r="CB59" s="213"/>
      <c r="CC59" s="213"/>
      <c r="CD59" s="213"/>
      <c r="CE59" s="213"/>
      <c r="CF59" s="213"/>
      <c r="CG59" s="213"/>
      <c r="CH59" s="213"/>
      <c r="CI59" s="213"/>
      <c r="CJ59" s="213"/>
      <c r="CK59" s="213"/>
    </row>
    <row r="60" spans="1:89" s="214" customFormat="1" ht="28.5" hidden="1" customHeight="1">
      <c r="A60" s="645"/>
      <c r="B60" s="520"/>
      <c r="C60" s="523"/>
      <c r="D60" s="523"/>
      <c r="E60" s="472"/>
      <c r="F60" s="466"/>
      <c r="G60" s="492"/>
      <c r="H60" s="384">
        <v>9</v>
      </c>
      <c r="I60" s="469"/>
      <c r="J60" s="466"/>
      <c r="K60" s="466"/>
      <c r="L60" s="466"/>
      <c r="M60" s="472"/>
      <c r="N60" s="472"/>
      <c r="O60" s="472"/>
      <c r="P60" s="475"/>
      <c r="Q60" s="478"/>
      <c r="R60" s="481"/>
      <c r="S60" s="481"/>
      <c r="T60" s="481"/>
      <c r="U60" s="481"/>
      <c r="V60" s="484"/>
      <c r="W60" s="442"/>
      <c r="X60" s="487"/>
      <c r="Y60" s="490"/>
      <c r="Z60" s="439"/>
      <c r="AA60" s="442"/>
      <c r="AB60" s="445"/>
      <c r="AC60" s="448"/>
      <c r="AD60" s="451"/>
      <c r="AE60" s="454"/>
      <c r="AF60" s="205">
        <v>3</v>
      </c>
      <c r="AG60" s="206"/>
      <c r="AH60" s="234" t="str">
        <f t="shared" si="100"/>
        <v/>
      </c>
      <c r="AI60" s="340"/>
      <c r="AJ60" s="340"/>
      <c r="AK60" s="235" t="str">
        <f t="shared" si="101"/>
        <v/>
      </c>
      <c r="AL60" s="341"/>
      <c r="AM60" s="341"/>
      <c r="AN60" s="342"/>
      <c r="AO60" s="236"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37" t="str">
        <f t="shared" si="49"/>
        <v/>
      </c>
      <c r="AR60" s="238" t="str">
        <f t="shared" si="50"/>
        <v/>
      </c>
      <c r="AS60" s="237" t="str">
        <f t="shared" ref="AS60:AS63" si="198">IFERROR(IF(AND(AH59="Impacto",AH60="Impacto"),(AS59-(+AS59*AK60)),IF(AND(AH59="Probabilidad",AH60="Impacto"),(AS58-(+AS58*AK60)),IF(AH60="Probabilidad",AS59,""))),"")</f>
        <v/>
      </c>
      <c r="AT60" s="239" t="str">
        <f t="shared" si="51"/>
        <v/>
      </c>
      <c r="AU60" s="457"/>
      <c r="AV60" s="460"/>
      <c r="AW60" s="454"/>
      <c r="AX60" s="463"/>
      <c r="AY60" s="343"/>
      <c r="AZ60" s="209"/>
      <c r="BA60" s="207"/>
      <c r="BB60" s="207"/>
      <c r="BC60" s="208"/>
      <c r="BD60" s="208"/>
      <c r="BE60" s="208"/>
      <c r="BF60" s="209"/>
      <c r="BG60" s="466"/>
      <c r="BH60" s="215"/>
      <c r="BI60" s="210"/>
      <c r="BJ60" s="210"/>
      <c r="BK60" s="210"/>
      <c r="BL60" s="207"/>
      <c r="BM60" s="207"/>
      <c r="BN60" s="207"/>
      <c r="BO60" s="211"/>
      <c r="BP60" s="211"/>
      <c r="BQ60" s="212"/>
      <c r="BR60" s="213"/>
      <c r="BS60" s="213" t="str">
        <f>IF(AND('MAPA DE RIESGOS'!$AP60="Muy Alta",'MAPA DE RIESGOS'!$AR60="Leve"),CONCATENATE("R",'MAPA DE RIESGOS'!$H60,"C",'MAPA DE RIESGOS'!$AF60),"")</f>
        <v/>
      </c>
      <c r="BT60" s="213"/>
      <c r="BU60" s="213"/>
      <c r="BV60" s="213"/>
      <c r="BW60" s="213"/>
      <c r="BX60" s="213"/>
      <c r="BY60" s="213"/>
      <c r="BZ60" s="213"/>
      <c r="CA60" s="213"/>
      <c r="CB60" s="213"/>
      <c r="CC60" s="213"/>
      <c r="CD60" s="213"/>
      <c r="CE60" s="213"/>
      <c r="CF60" s="213"/>
      <c r="CG60" s="213"/>
      <c r="CH60" s="213"/>
      <c r="CI60" s="213"/>
      <c r="CJ60" s="213"/>
      <c r="CK60" s="213"/>
    </row>
    <row r="61" spans="1:89" s="214" customFormat="1" ht="28.5" hidden="1" customHeight="1">
      <c r="A61" s="645"/>
      <c r="B61" s="520"/>
      <c r="C61" s="523"/>
      <c r="D61" s="523"/>
      <c r="E61" s="472"/>
      <c r="F61" s="466"/>
      <c r="G61" s="492"/>
      <c r="H61" s="384">
        <v>9</v>
      </c>
      <c r="I61" s="469"/>
      <c r="J61" s="466"/>
      <c r="K61" s="466"/>
      <c r="L61" s="466"/>
      <c r="M61" s="472"/>
      <c r="N61" s="472"/>
      <c r="O61" s="472"/>
      <c r="P61" s="475"/>
      <c r="Q61" s="478"/>
      <c r="R61" s="481"/>
      <c r="S61" s="481"/>
      <c r="T61" s="481"/>
      <c r="U61" s="481"/>
      <c r="V61" s="484"/>
      <c r="W61" s="442"/>
      <c r="X61" s="487"/>
      <c r="Y61" s="490"/>
      <c r="Z61" s="439"/>
      <c r="AA61" s="442"/>
      <c r="AB61" s="445"/>
      <c r="AC61" s="448"/>
      <c r="AD61" s="451"/>
      <c r="AE61" s="454"/>
      <c r="AF61" s="205">
        <v>4</v>
      </c>
      <c r="AG61" s="206"/>
      <c r="AH61" s="234" t="str">
        <f t="shared" si="100"/>
        <v/>
      </c>
      <c r="AI61" s="340"/>
      <c r="AJ61" s="340"/>
      <c r="AK61" s="235" t="str">
        <f t="shared" si="101"/>
        <v/>
      </c>
      <c r="AL61" s="341"/>
      <c r="AM61" s="341"/>
      <c r="AN61" s="342"/>
      <c r="AO61" s="236"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37" t="str">
        <f t="shared" si="49"/>
        <v/>
      </c>
      <c r="AR61" s="238" t="str">
        <f t="shared" si="50"/>
        <v/>
      </c>
      <c r="AS61" s="237" t="str">
        <f t="shared" si="198"/>
        <v/>
      </c>
      <c r="AT61" s="239" t="str">
        <f t="shared" si="51"/>
        <v/>
      </c>
      <c r="AU61" s="457"/>
      <c r="AV61" s="460"/>
      <c r="AW61" s="454"/>
      <c r="AX61" s="463"/>
      <c r="AY61" s="343"/>
      <c r="AZ61" s="209"/>
      <c r="BA61" s="207"/>
      <c r="BB61" s="207"/>
      <c r="BC61" s="208"/>
      <c r="BD61" s="208"/>
      <c r="BE61" s="208"/>
      <c r="BF61" s="209"/>
      <c r="BG61" s="466"/>
      <c r="BH61" s="215"/>
      <c r="BI61" s="210"/>
      <c r="BJ61" s="210"/>
      <c r="BK61" s="210"/>
      <c r="BL61" s="207"/>
      <c r="BM61" s="207"/>
      <c r="BN61" s="207"/>
      <c r="BO61" s="211"/>
      <c r="BP61" s="211"/>
      <c r="BQ61" s="212"/>
      <c r="BR61" s="213"/>
      <c r="BS61" s="213" t="str">
        <f>IF(AND('MAPA DE RIESGOS'!$AP61="Muy Alta",'MAPA DE RIESGOS'!$AR61="Leve"),CONCATENATE("R",'MAPA DE RIESGOS'!$H61,"C",'MAPA DE RIESGOS'!$AF61),"")</f>
        <v/>
      </c>
      <c r="BT61" s="213"/>
      <c r="BU61" s="213"/>
      <c r="BV61" s="213"/>
      <c r="BW61" s="213"/>
      <c r="BX61" s="213"/>
      <c r="BY61" s="213"/>
      <c r="BZ61" s="213"/>
      <c r="CA61" s="213"/>
      <c r="CB61" s="213"/>
      <c r="CC61" s="213"/>
      <c r="CD61" s="213"/>
      <c r="CE61" s="213"/>
      <c r="CF61" s="213"/>
      <c r="CG61" s="213"/>
      <c r="CH61" s="213"/>
      <c r="CI61" s="213"/>
      <c r="CJ61" s="213"/>
      <c r="CK61" s="213"/>
    </row>
    <row r="62" spans="1:89" s="214" customFormat="1" ht="28.5" hidden="1" customHeight="1">
      <c r="A62" s="645"/>
      <c r="B62" s="520"/>
      <c r="C62" s="523"/>
      <c r="D62" s="523"/>
      <c r="E62" s="472"/>
      <c r="F62" s="466"/>
      <c r="G62" s="492"/>
      <c r="H62" s="384">
        <v>9</v>
      </c>
      <c r="I62" s="469"/>
      <c r="J62" s="466"/>
      <c r="K62" s="466"/>
      <c r="L62" s="466"/>
      <c r="M62" s="472"/>
      <c r="N62" s="472"/>
      <c r="O62" s="472"/>
      <c r="P62" s="475"/>
      <c r="Q62" s="478"/>
      <c r="R62" s="481"/>
      <c r="S62" s="481"/>
      <c r="T62" s="481"/>
      <c r="U62" s="481"/>
      <c r="V62" s="484"/>
      <c r="W62" s="442"/>
      <c r="X62" s="487"/>
      <c r="Y62" s="490"/>
      <c r="Z62" s="439"/>
      <c r="AA62" s="442"/>
      <c r="AB62" s="445"/>
      <c r="AC62" s="448"/>
      <c r="AD62" s="451"/>
      <c r="AE62" s="454"/>
      <c r="AF62" s="205">
        <v>5</v>
      </c>
      <c r="AG62" s="206"/>
      <c r="AH62" s="234" t="str">
        <f t="shared" ref="AH62" si="201">IF(OR(AI62="Preventivo",AI62="Detectivo"),"Probabilidad",IF(AI62="Correctivo","Impacto",""))</f>
        <v/>
      </c>
      <c r="AI62" s="340"/>
      <c r="AJ62" s="340"/>
      <c r="AK62" s="235" t="str">
        <f t="shared" ref="AK62" si="202">IF(AND(AI62="Preventivo",AJ62="Automático"),"50%",IF(AND(AI62="Preventivo",AJ62="Manual"),"40%",IF(AND(AI62="Detectivo",AJ62="Automático"),"40%",IF(AND(AI62="Detectivo",AJ62="Manual"),"30%",IF(AND(AI62="Correctivo",AJ62="Automático"),"35%",IF(AND(AI62="Correctivo",AJ62="Manual"),"25%",""))))))</f>
        <v/>
      </c>
      <c r="AL62" s="341"/>
      <c r="AM62" s="341"/>
      <c r="AN62" s="342"/>
      <c r="AO62" s="236"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37" t="str">
        <f t="shared" si="49"/>
        <v/>
      </c>
      <c r="AR62" s="238" t="str">
        <f t="shared" si="50"/>
        <v/>
      </c>
      <c r="AS62" s="237" t="str">
        <f t="shared" si="198"/>
        <v/>
      </c>
      <c r="AT62" s="239" t="str">
        <f t="shared" si="51"/>
        <v/>
      </c>
      <c r="AU62" s="457"/>
      <c r="AV62" s="460"/>
      <c r="AW62" s="454"/>
      <c r="AX62" s="463"/>
      <c r="AY62" s="343"/>
      <c r="AZ62" s="209"/>
      <c r="BA62" s="207"/>
      <c r="BB62" s="207"/>
      <c r="BC62" s="208"/>
      <c r="BD62" s="208"/>
      <c r="BE62" s="208"/>
      <c r="BF62" s="209"/>
      <c r="BG62" s="466"/>
      <c r="BH62" s="215"/>
      <c r="BI62" s="210"/>
      <c r="BJ62" s="210"/>
      <c r="BK62" s="210"/>
      <c r="BL62" s="207"/>
      <c r="BM62" s="207"/>
      <c r="BN62" s="207"/>
      <c r="BO62" s="211"/>
      <c r="BP62" s="211"/>
      <c r="BQ62" s="212"/>
      <c r="BR62" s="213"/>
      <c r="BS62" s="213" t="str">
        <f>IF(AND('MAPA DE RIESGOS'!$AP62="Muy Alta",'MAPA DE RIESGOS'!$AR62="Leve"),CONCATENATE("R",'MAPA DE RIESGOS'!$H62,"C",'MAPA DE RIESGOS'!$AF62),"")</f>
        <v/>
      </c>
      <c r="BT62" s="213"/>
      <c r="BU62" s="213"/>
      <c r="BV62" s="213"/>
      <c r="BW62" s="213"/>
      <c r="BX62" s="213"/>
      <c r="BY62" s="213"/>
      <c r="BZ62" s="213"/>
      <c r="CA62" s="213"/>
      <c r="CB62" s="213"/>
      <c r="CC62" s="213"/>
      <c r="CD62" s="213"/>
      <c r="CE62" s="213"/>
      <c r="CF62" s="213"/>
      <c r="CG62" s="213"/>
      <c r="CH62" s="213"/>
      <c r="CI62" s="213"/>
      <c r="CJ62" s="213"/>
      <c r="CK62" s="213"/>
    </row>
    <row r="63" spans="1:89" s="214" customFormat="1" ht="28.5" hidden="1" customHeight="1">
      <c r="A63" s="645"/>
      <c r="B63" s="520"/>
      <c r="C63" s="523"/>
      <c r="D63" s="523"/>
      <c r="E63" s="472"/>
      <c r="F63" s="466"/>
      <c r="G63" s="492"/>
      <c r="H63" s="384">
        <v>9</v>
      </c>
      <c r="I63" s="470"/>
      <c r="J63" s="467"/>
      <c r="K63" s="467"/>
      <c r="L63" s="467"/>
      <c r="M63" s="473"/>
      <c r="N63" s="473"/>
      <c r="O63" s="473"/>
      <c r="P63" s="476"/>
      <c r="Q63" s="479"/>
      <c r="R63" s="482"/>
      <c r="S63" s="482"/>
      <c r="T63" s="482"/>
      <c r="U63" s="482"/>
      <c r="V63" s="485"/>
      <c r="W63" s="443"/>
      <c r="X63" s="488"/>
      <c r="Y63" s="491"/>
      <c r="Z63" s="440"/>
      <c r="AA63" s="443"/>
      <c r="AB63" s="446"/>
      <c r="AC63" s="449"/>
      <c r="AD63" s="452"/>
      <c r="AE63" s="455"/>
      <c r="AF63" s="205">
        <v>6</v>
      </c>
      <c r="AG63" s="206"/>
      <c r="AH63" s="234" t="str">
        <f t="shared" si="100"/>
        <v/>
      </c>
      <c r="AI63" s="340"/>
      <c r="AJ63" s="340"/>
      <c r="AK63" s="235" t="str">
        <f t="shared" si="101"/>
        <v/>
      </c>
      <c r="AL63" s="341"/>
      <c r="AM63" s="341"/>
      <c r="AN63" s="342"/>
      <c r="AO63" s="236"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37" t="str">
        <f t="shared" si="49"/>
        <v/>
      </c>
      <c r="AR63" s="238" t="str">
        <f t="shared" si="50"/>
        <v/>
      </c>
      <c r="AS63" s="237" t="str">
        <f t="shared" si="198"/>
        <v/>
      </c>
      <c r="AT63" s="239" t="str">
        <f t="shared" si="51"/>
        <v/>
      </c>
      <c r="AU63" s="458"/>
      <c r="AV63" s="461"/>
      <c r="AW63" s="455"/>
      <c r="AX63" s="464"/>
      <c r="AY63" s="343"/>
      <c r="AZ63" s="209"/>
      <c r="BA63" s="207"/>
      <c r="BB63" s="207"/>
      <c r="BC63" s="208"/>
      <c r="BD63" s="208"/>
      <c r="BE63" s="208"/>
      <c r="BF63" s="209"/>
      <c r="BG63" s="467"/>
      <c r="BH63" s="215"/>
      <c r="BI63" s="210"/>
      <c r="BJ63" s="210"/>
      <c r="BK63" s="210"/>
      <c r="BL63" s="207"/>
      <c r="BM63" s="207"/>
      <c r="BN63" s="207"/>
      <c r="BO63" s="211"/>
      <c r="BP63" s="211"/>
      <c r="BQ63" s="212"/>
      <c r="BR63" s="213"/>
      <c r="BS63" s="213" t="str">
        <f>IF(AND('MAPA DE RIESGOS'!$AP63="Muy Alta",'MAPA DE RIESGOS'!$AR63="Leve"),CONCATENATE("R",'MAPA DE RIESGOS'!$H63,"C",'MAPA DE RIESGOS'!$AF63),"")</f>
        <v/>
      </c>
      <c r="BT63" s="213"/>
      <c r="BU63" s="213"/>
      <c r="BV63" s="213"/>
      <c r="BW63" s="213"/>
      <c r="BX63" s="213"/>
      <c r="BY63" s="213"/>
      <c r="BZ63" s="213"/>
      <c r="CA63" s="213"/>
      <c r="CB63" s="213"/>
      <c r="CC63" s="213"/>
      <c r="CD63" s="213"/>
      <c r="CE63" s="213"/>
      <c r="CF63" s="213"/>
      <c r="CG63" s="213"/>
      <c r="CH63" s="213"/>
      <c r="CI63" s="213"/>
      <c r="CJ63" s="213"/>
      <c r="CK63" s="213"/>
    </row>
    <row r="64" spans="1:89" s="214" customFormat="1" ht="170.5" customHeight="1">
      <c r="A64" s="645"/>
      <c r="B64" s="520"/>
      <c r="C64" s="523"/>
      <c r="D64" s="523" t="str">
        <f>IFERROR((VLOOKUP($B64,'Listados Datos'!$D$3:$F$18,3,FALSE))," ")</f>
        <v xml:space="preserve"> </v>
      </c>
      <c r="E64" s="472"/>
      <c r="F64" s="466"/>
      <c r="G64" s="492">
        <v>10</v>
      </c>
      <c r="H64" s="384">
        <v>10</v>
      </c>
      <c r="I64" s="468" t="s">
        <v>1640</v>
      </c>
      <c r="J64" s="465" t="s">
        <v>243</v>
      </c>
      <c r="K64" s="465" t="s">
        <v>1079</v>
      </c>
      <c r="L64" s="465" t="s">
        <v>1633</v>
      </c>
      <c r="M64" s="471" t="str">
        <f t="shared" ref="M64:M69" si="207">+I64</f>
        <v>Posibilidad de recibir o solicitar cualquier dádiva o beneficio a nombre propio o de terceros con el fin de agilizar, demorar la respuesta ante una solicitud de servicio o trámite y/o manejo inadecuado de los datos personales.</v>
      </c>
      <c r="N64" s="471" t="s">
        <v>109</v>
      </c>
      <c r="O64" s="471" t="s">
        <v>247</v>
      </c>
      <c r="P64" s="474">
        <v>228</v>
      </c>
      <c r="Q64" s="477"/>
      <c r="R64" s="480"/>
      <c r="S64" s="480"/>
      <c r="T64" s="480"/>
      <c r="U64" s="480"/>
      <c r="V64" s="483" t="str">
        <f t="shared" ref="V64" si="208">IF(ISBLANK(AC64),(IF(P64&lt;=0,"",IF(P64&lt;=2,"Muy Baja",IF(P64&lt;=24,"Baja",IF(P64&lt;=500,"Media",IF(P64&lt;=5000,"Alta","Muy Alta"))))))," ")</f>
        <v xml:space="preserve"> </v>
      </c>
      <c r="W64" s="441" t="str">
        <f t="shared" ref="W64" si="209">IF(ISBLANK(AC64),(IF(V64="","",IF(V64="Muy Baja",20%,IF(V64="Baja",40%,IF(V64="Media",60%,IF(V64="Alta",80%,IF(V64="Muy Alta",100%,0)))))))," ")</f>
        <v xml:space="preserve"> </v>
      </c>
      <c r="X64" s="486"/>
      <c r="Y64" s="489" t="str">
        <f>IF(X64&gt;0,IF(NOT(ISERROR(MATCH(X64,'Listados Datos'!$N$3:$N$4,0))),'Listados Datos'!$N$6&amp;"Por favor no seleccionar este criterios de impacto (Afectación Económica o presupuestal y/o Pérdida Reputacional)",'Listados Datos'!$N$7),"")</f>
        <v/>
      </c>
      <c r="Z64" s="438" t="str">
        <f>IF(OR(X64='Listados Datos'!$R$3,X64='Listados Datos'!$S$3),"Leve",IF(OR(X64='Listados Datos'!$R$4,X64='Listados Datos'!$S$4),"Menor",IF(OR(X64='Listados Datos'!$R$5,X64='Listados Datos'!$S$5),"Moderado",IF(OR(X64='Listados Datos'!$R$6,X64='Listados Datos'!$S$6),"Mayor",IF(OR(X64='Listados Datos'!$R$7,X64='Listados Datos'!$S$7),"Catastrófico","")))))</f>
        <v/>
      </c>
      <c r="AA64" s="441" t="str">
        <f>IF(Z64="","",IF(Z64="Leve",20%,IF(Z64="Menor",40%,IF(Z64="Moderado",60%,IF(Z64="Mayor",80%,IF(Z64="Catastrófico",100%,0))))))</f>
        <v/>
      </c>
      <c r="AB64" s="444"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447" t="s">
        <v>348</v>
      </c>
      <c r="AD64" s="450" t="s">
        <v>12</v>
      </c>
      <c r="AE64" s="453"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206" t="s">
        <v>1078</v>
      </c>
      <c r="AH64" s="234" t="str">
        <f t="shared" ref="AH64:AH87" si="211">IF(OR(AI64="Preventivo",AI64="Detectivo"),"Probabilidad",IF(AI64="Correctivo","Impacto",""))</f>
        <v>Probabilidad</v>
      </c>
      <c r="AI64" s="340" t="s">
        <v>314</v>
      </c>
      <c r="AJ64" s="340" t="s">
        <v>319</v>
      </c>
      <c r="AK64" s="235" t="str">
        <f t="shared" ref="AK64:AK87" si="212">IF(AND(AI64="Preventivo",AJ64="Automático"),"50%",IF(AND(AI64="Preventivo",AJ64="Manual"),"40%",IF(AND(AI64="Detectivo",AJ64="Automático"),"40%",IF(AND(AI64="Detectivo",AJ64="Manual"),"30%",IF(AND(AI64="Correctivo",AJ64="Automático"),"35%",IF(AND(AI64="Correctivo",AJ64="Manual"),"25%",""))))))</f>
        <v>40%</v>
      </c>
      <c r="AL64" s="341" t="s">
        <v>323</v>
      </c>
      <c r="AM64" s="341" t="s">
        <v>327</v>
      </c>
      <c r="AN64" s="342" t="s">
        <v>330</v>
      </c>
      <c r="AO64" s="236" t="str">
        <f t="shared" ref="AO64" si="213">IF(ISBLANK(AD64),(IFERROR(IF(AH64="Probabilidad",(W64-(+W64*AK64)),IF(AH64="Impacto",W64,"")),""))," ")</f>
        <v xml:space="preserve"> </v>
      </c>
      <c r="AP64" s="174" t="str">
        <f t="shared" ref="AP64" si="214">IF(ISBLANK(AD64), (IFERROR(IF(AO64="","",IF(AO64&lt;=0.2,"Muy Baja",IF(AO64&lt;=0.4,"Baja",IF(AO64&lt;=0.6,"Media",IF(AO64&lt;=0.8,"Alta","Muy Alta"))))),""))," ")</f>
        <v xml:space="preserve"> </v>
      </c>
      <c r="AQ64" s="237" t="str">
        <f t="shared" si="49"/>
        <v xml:space="preserve"> </v>
      </c>
      <c r="AR64" s="238" t="str">
        <f t="shared" si="50"/>
        <v/>
      </c>
      <c r="AS64" s="237" t="str">
        <f t="shared" ref="AS64" si="215">IFERROR(IF(AH64="Impacto",(AA64-(+AA64*AK64)),IF(AH64="Probabilidad",AA64,"")),"")</f>
        <v/>
      </c>
      <c r="AT64" s="239" t="str">
        <f t="shared" si="51"/>
        <v/>
      </c>
      <c r="AU64" s="456" t="s">
        <v>348</v>
      </c>
      <c r="AV64" s="459" t="str">
        <f>IF(ISBLANK(AD64), " ", AD64)</f>
        <v>Moderado</v>
      </c>
      <c r="AW64" s="453"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462"/>
      <c r="AY64" s="343" t="s">
        <v>1081</v>
      </c>
      <c r="AZ64" s="209" t="s">
        <v>1667</v>
      </c>
      <c r="BA64" s="207" t="s">
        <v>1080</v>
      </c>
      <c r="BB64" s="207" t="s">
        <v>1082</v>
      </c>
      <c r="BC64" s="208">
        <v>44562</v>
      </c>
      <c r="BD64" s="208">
        <v>44926</v>
      </c>
      <c r="BE64" s="208" t="s">
        <v>1083</v>
      </c>
      <c r="BF64" s="208" t="s">
        <v>1084</v>
      </c>
      <c r="BG64" s="465" t="s">
        <v>1088</v>
      </c>
      <c r="BH64" s="215"/>
      <c r="BI64" s="210"/>
      <c r="BJ64" s="210"/>
      <c r="BK64" s="210"/>
      <c r="BL64" s="207"/>
      <c r="BM64" s="207"/>
      <c r="BN64" s="207"/>
      <c r="BO64" s="211"/>
      <c r="BP64" s="211"/>
      <c r="BQ64" s="212"/>
      <c r="BR64" s="213"/>
      <c r="BS64" s="213" t="str">
        <f>IF(AND('MAPA DE RIESGOS'!$AP64="Muy Alta",'MAPA DE RIESGOS'!$AR64="Leve"),CONCATENATE("R",'MAPA DE RIESGOS'!$H64,"C",'MAPA DE RIESGOS'!$AF64),"")</f>
        <v/>
      </c>
      <c r="BT64" s="213"/>
      <c r="BU64" s="213"/>
      <c r="BV64" s="213"/>
      <c r="BW64" s="213"/>
      <c r="BX64" s="213"/>
      <c r="BY64" s="213"/>
      <c r="BZ64" s="213"/>
      <c r="CA64" s="213"/>
      <c r="CB64" s="213"/>
      <c r="CC64" s="213"/>
      <c r="CD64" s="213"/>
      <c r="CE64" s="213"/>
      <c r="CF64" s="213"/>
      <c r="CG64" s="213"/>
      <c r="CH64" s="213"/>
      <c r="CI64" s="213"/>
      <c r="CJ64" s="213"/>
      <c r="CK64" s="213"/>
    </row>
    <row r="65" spans="1:89" s="214" customFormat="1" ht="28.5" hidden="1" customHeight="1">
      <c r="A65" s="645"/>
      <c r="B65" s="520"/>
      <c r="C65" s="523"/>
      <c r="D65" s="523"/>
      <c r="E65" s="472"/>
      <c r="F65" s="466"/>
      <c r="G65" s="492"/>
      <c r="H65" s="384">
        <v>10</v>
      </c>
      <c r="I65" s="469"/>
      <c r="J65" s="466"/>
      <c r="K65" s="466"/>
      <c r="L65" s="466"/>
      <c r="M65" s="472">
        <f t="shared" si="207"/>
        <v>0</v>
      </c>
      <c r="N65" s="472"/>
      <c r="O65" s="472"/>
      <c r="P65" s="475"/>
      <c r="Q65" s="478"/>
      <c r="R65" s="481"/>
      <c r="S65" s="481"/>
      <c r="T65" s="481"/>
      <c r="U65" s="481"/>
      <c r="V65" s="484"/>
      <c r="W65" s="442"/>
      <c r="X65" s="487"/>
      <c r="Y65" s="490"/>
      <c r="Z65" s="439"/>
      <c r="AA65" s="442"/>
      <c r="AB65" s="445"/>
      <c r="AC65" s="448"/>
      <c r="AD65" s="451"/>
      <c r="AE65" s="454"/>
      <c r="AF65" s="205">
        <v>2</v>
      </c>
      <c r="AG65" s="206"/>
      <c r="AH65" s="234" t="str">
        <f t="shared" si="211"/>
        <v/>
      </c>
      <c r="AI65" s="340"/>
      <c r="AJ65" s="340"/>
      <c r="AK65" s="235" t="str">
        <f t="shared" si="212"/>
        <v/>
      </c>
      <c r="AL65" s="341"/>
      <c r="AM65" s="341"/>
      <c r="AN65" s="342"/>
      <c r="AO65" s="236"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37" t="str">
        <f t="shared" si="49"/>
        <v xml:space="preserve"> </v>
      </c>
      <c r="AR65" s="238" t="str">
        <f t="shared" si="50"/>
        <v/>
      </c>
      <c r="AS65" s="237" t="str">
        <f t="shared" ref="AS65" si="219">IFERROR(IF(AND(AH64="Impacto",AH65="Impacto"),(AS64-(+AS64*AK65)),IF(AH65="Impacto",(AA64-(+AA64*AK65)),IF(AH65="Probabilidad",AS64,""))),"")</f>
        <v/>
      </c>
      <c r="AT65" s="239" t="str">
        <f t="shared" si="51"/>
        <v/>
      </c>
      <c r="AU65" s="457"/>
      <c r="AV65" s="460"/>
      <c r="AW65" s="454"/>
      <c r="AX65" s="463"/>
      <c r="AY65" s="343"/>
      <c r="AZ65" s="209"/>
      <c r="BA65" s="207"/>
      <c r="BB65" s="207"/>
      <c r="BC65" s="208"/>
      <c r="BD65" s="208"/>
      <c r="BE65" s="208"/>
      <c r="BF65" s="209"/>
      <c r="BG65" s="466"/>
      <c r="BH65" s="215"/>
      <c r="BI65" s="210"/>
      <c r="BJ65" s="210"/>
      <c r="BK65" s="210"/>
      <c r="BL65" s="207"/>
      <c r="BM65" s="207"/>
      <c r="BN65" s="207"/>
      <c r="BO65" s="211"/>
      <c r="BP65" s="211"/>
      <c r="BQ65" s="212"/>
      <c r="BR65" s="213"/>
      <c r="BS65" s="213" t="str">
        <f>IF(AND('MAPA DE RIESGOS'!$AP65="Muy Alta",'MAPA DE RIESGOS'!$AR65="Leve"),CONCATENATE("R",'MAPA DE RIESGOS'!$H65,"C",'MAPA DE RIESGOS'!$AF65),"")</f>
        <v/>
      </c>
      <c r="BT65" s="213"/>
      <c r="BU65" s="213"/>
      <c r="BV65" s="213"/>
      <c r="BW65" s="213"/>
      <c r="BX65" s="213"/>
      <c r="BY65" s="213"/>
      <c r="BZ65" s="213"/>
      <c r="CA65" s="213"/>
      <c r="CB65" s="213"/>
      <c r="CC65" s="213"/>
      <c r="CD65" s="213"/>
      <c r="CE65" s="213"/>
      <c r="CF65" s="213"/>
      <c r="CG65" s="213"/>
      <c r="CH65" s="213"/>
      <c r="CI65" s="213"/>
      <c r="CJ65" s="213"/>
      <c r="CK65" s="213"/>
    </row>
    <row r="66" spans="1:89" s="214" customFormat="1" ht="28.5" hidden="1" customHeight="1">
      <c r="A66" s="645"/>
      <c r="B66" s="520"/>
      <c r="C66" s="523"/>
      <c r="D66" s="523"/>
      <c r="E66" s="472"/>
      <c r="F66" s="466"/>
      <c r="G66" s="492"/>
      <c r="H66" s="384">
        <v>10</v>
      </c>
      <c r="I66" s="469"/>
      <c r="J66" s="466"/>
      <c r="K66" s="466"/>
      <c r="L66" s="466"/>
      <c r="M66" s="472">
        <f t="shared" si="207"/>
        <v>0</v>
      </c>
      <c r="N66" s="472"/>
      <c r="O66" s="472"/>
      <c r="P66" s="475"/>
      <c r="Q66" s="478"/>
      <c r="R66" s="481"/>
      <c r="S66" s="481"/>
      <c r="T66" s="481"/>
      <c r="U66" s="481"/>
      <c r="V66" s="484"/>
      <c r="W66" s="442"/>
      <c r="X66" s="487"/>
      <c r="Y66" s="490"/>
      <c r="Z66" s="439"/>
      <c r="AA66" s="442"/>
      <c r="AB66" s="445"/>
      <c r="AC66" s="448"/>
      <c r="AD66" s="451"/>
      <c r="AE66" s="454"/>
      <c r="AF66" s="205">
        <v>3</v>
      </c>
      <c r="AG66" s="206"/>
      <c r="AH66" s="234" t="str">
        <f t="shared" si="211"/>
        <v/>
      </c>
      <c r="AI66" s="340"/>
      <c r="AJ66" s="340"/>
      <c r="AK66" s="235" t="str">
        <f t="shared" si="212"/>
        <v/>
      </c>
      <c r="AL66" s="341"/>
      <c r="AM66" s="341"/>
      <c r="AN66" s="342"/>
      <c r="AO66" s="236"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37" t="str">
        <f t="shared" si="49"/>
        <v xml:space="preserve"> </v>
      </c>
      <c r="AR66" s="238" t="str">
        <f t="shared" si="50"/>
        <v/>
      </c>
      <c r="AS66" s="237" t="str">
        <f t="shared" ref="AS66:AS69" si="222">IFERROR(IF(AND(AH65="Impacto",AH66="Impacto"),(AS65-(+AS65*AK66)),IF(AND(AH65="Probabilidad",AH66="Impacto"),(AS64-(+AS64*AK66)),IF(AH66="Probabilidad",AS65,""))),"")</f>
        <v/>
      </c>
      <c r="AT66" s="239" t="str">
        <f t="shared" si="51"/>
        <v/>
      </c>
      <c r="AU66" s="457"/>
      <c r="AV66" s="460"/>
      <c r="AW66" s="454"/>
      <c r="AX66" s="463"/>
      <c r="AY66" s="343"/>
      <c r="AZ66" s="209"/>
      <c r="BA66" s="207"/>
      <c r="BB66" s="207"/>
      <c r="BC66" s="208"/>
      <c r="BD66" s="208"/>
      <c r="BE66" s="208"/>
      <c r="BF66" s="209"/>
      <c r="BG66" s="466"/>
      <c r="BH66" s="215"/>
      <c r="BI66" s="210"/>
      <c r="BJ66" s="210"/>
      <c r="BK66" s="210"/>
      <c r="BL66" s="207"/>
      <c r="BM66" s="207"/>
      <c r="BN66" s="207"/>
      <c r="BO66" s="211"/>
      <c r="BP66" s="211"/>
      <c r="BQ66" s="212"/>
      <c r="BR66" s="213"/>
      <c r="BS66" s="213" t="str">
        <f>IF(AND('MAPA DE RIESGOS'!$AP66="Muy Alta",'MAPA DE RIESGOS'!$AR66="Leve"),CONCATENATE("R",'MAPA DE RIESGOS'!$H66,"C",'MAPA DE RIESGOS'!$AF66),"")</f>
        <v/>
      </c>
      <c r="BT66" s="213"/>
      <c r="BU66" s="213"/>
      <c r="BV66" s="213"/>
      <c r="BW66" s="213"/>
      <c r="BX66" s="213"/>
      <c r="BY66" s="213"/>
      <c r="BZ66" s="213"/>
      <c r="CA66" s="213"/>
      <c r="CB66" s="213"/>
      <c r="CC66" s="213"/>
      <c r="CD66" s="213"/>
      <c r="CE66" s="213"/>
      <c r="CF66" s="213"/>
      <c r="CG66" s="213"/>
      <c r="CH66" s="213"/>
      <c r="CI66" s="213"/>
      <c r="CJ66" s="213"/>
      <c r="CK66" s="213"/>
    </row>
    <row r="67" spans="1:89" s="214" customFormat="1" ht="28.5" hidden="1" customHeight="1">
      <c r="A67" s="645"/>
      <c r="B67" s="520"/>
      <c r="C67" s="523"/>
      <c r="D67" s="523"/>
      <c r="E67" s="472"/>
      <c r="F67" s="466"/>
      <c r="G67" s="492"/>
      <c r="H67" s="384">
        <v>10</v>
      </c>
      <c r="I67" s="469"/>
      <c r="J67" s="466"/>
      <c r="K67" s="466"/>
      <c r="L67" s="466"/>
      <c r="M67" s="472">
        <f t="shared" si="207"/>
        <v>0</v>
      </c>
      <c r="N67" s="472"/>
      <c r="O67" s="472"/>
      <c r="P67" s="475"/>
      <c r="Q67" s="478"/>
      <c r="R67" s="481"/>
      <c r="S67" s="481"/>
      <c r="T67" s="481"/>
      <c r="U67" s="481"/>
      <c r="V67" s="484"/>
      <c r="W67" s="442"/>
      <c r="X67" s="487"/>
      <c r="Y67" s="490"/>
      <c r="Z67" s="439"/>
      <c r="AA67" s="442"/>
      <c r="AB67" s="445"/>
      <c r="AC67" s="448"/>
      <c r="AD67" s="451"/>
      <c r="AE67" s="454"/>
      <c r="AF67" s="205">
        <v>4</v>
      </c>
      <c r="AG67" s="206"/>
      <c r="AH67" s="234" t="str">
        <f t="shared" si="211"/>
        <v/>
      </c>
      <c r="AI67" s="340"/>
      <c r="AJ67" s="340"/>
      <c r="AK67" s="235" t="str">
        <f t="shared" si="212"/>
        <v/>
      </c>
      <c r="AL67" s="341"/>
      <c r="AM67" s="341"/>
      <c r="AN67" s="342"/>
      <c r="AO67" s="236"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37" t="str">
        <f t="shared" si="49"/>
        <v xml:space="preserve"> </v>
      </c>
      <c r="AR67" s="238" t="str">
        <f t="shared" si="50"/>
        <v/>
      </c>
      <c r="AS67" s="237" t="str">
        <f t="shared" si="222"/>
        <v/>
      </c>
      <c r="AT67" s="239" t="str">
        <f t="shared" si="51"/>
        <v/>
      </c>
      <c r="AU67" s="457"/>
      <c r="AV67" s="460"/>
      <c r="AW67" s="454"/>
      <c r="AX67" s="463"/>
      <c r="AY67" s="343"/>
      <c r="AZ67" s="209"/>
      <c r="BA67" s="207"/>
      <c r="BB67" s="207"/>
      <c r="BC67" s="208"/>
      <c r="BD67" s="208"/>
      <c r="BE67" s="208"/>
      <c r="BF67" s="209"/>
      <c r="BG67" s="466"/>
      <c r="BH67" s="215"/>
      <c r="BI67" s="210"/>
      <c r="BJ67" s="210"/>
      <c r="BK67" s="210"/>
      <c r="BL67" s="207"/>
      <c r="BM67" s="207"/>
      <c r="BN67" s="207"/>
      <c r="BO67" s="211"/>
      <c r="BP67" s="211"/>
      <c r="BQ67" s="212"/>
      <c r="BR67" s="213"/>
      <c r="BS67" s="213" t="str">
        <f>IF(AND('MAPA DE RIESGOS'!$AP67="Muy Alta",'MAPA DE RIESGOS'!$AR67="Leve"),CONCATENATE("R",'MAPA DE RIESGOS'!$H67,"C",'MAPA DE RIESGOS'!$AF67),"")</f>
        <v/>
      </c>
      <c r="BT67" s="213"/>
      <c r="BU67" s="213"/>
      <c r="BV67" s="213"/>
      <c r="BW67" s="213"/>
      <c r="BX67" s="213"/>
      <c r="BY67" s="213"/>
      <c r="BZ67" s="213"/>
      <c r="CA67" s="213"/>
      <c r="CB67" s="213"/>
      <c r="CC67" s="213"/>
      <c r="CD67" s="213"/>
      <c r="CE67" s="213"/>
      <c r="CF67" s="213"/>
      <c r="CG67" s="213"/>
      <c r="CH67" s="213"/>
      <c r="CI67" s="213"/>
      <c r="CJ67" s="213"/>
      <c r="CK67" s="213"/>
    </row>
    <row r="68" spans="1:89" s="214" customFormat="1" ht="28.5" hidden="1" customHeight="1">
      <c r="A68" s="645"/>
      <c r="B68" s="520"/>
      <c r="C68" s="523"/>
      <c r="D68" s="523"/>
      <c r="E68" s="472"/>
      <c r="F68" s="466"/>
      <c r="G68" s="492"/>
      <c r="H68" s="384">
        <v>10</v>
      </c>
      <c r="I68" s="469"/>
      <c r="J68" s="466"/>
      <c r="K68" s="466"/>
      <c r="L68" s="466"/>
      <c r="M68" s="472">
        <f t="shared" si="207"/>
        <v>0</v>
      </c>
      <c r="N68" s="472"/>
      <c r="O68" s="472"/>
      <c r="P68" s="475"/>
      <c r="Q68" s="478"/>
      <c r="R68" s="481"/>
      <c r="S68" s="481"/>
      <c r="T68" s="481"/>
      <c r="U68" s="481"/>
      <c r="V68" s="484"/>
      <c r="W68" s="442"/>
      <c r="X68" s="487"/>
      <c r="Y68" s="490"/>
      <c r="Z68" s="439"/>
      <c r="AA68" s="442"/>
      <c r="AB68" s="445"/>
      <c r="AC68" s="448"/>
      <c r="AD68" s="451"/>
      <c r="AE68" s="454"/>
      <c r="AF68" s="205">
        <v>5</v>
      </c>
      <c r="AG68" s="206"/>
      <c r="AH68" s="234" t="str">
        <f t="shared" ref="AH68" si="225">IF(OR(AI68="Preventivo",AI68="Detectivo"),"Probabilidad",IF(AI68="Correctivo","Impacto",""))</f>
        <v/>
      </c>
      <c r="AI68" s="340"/>
      <c r="AJ68" s="340"/>
      <c r="AK68" s="235" t="str">
        <f t="shared" ref="AK68" si="226">IF(AND(AI68="Preventivo",AJ68="Automático"),"50%",IF(AND(AI68="Preventivo",AJ68="Manual"),"40%",IF(AND(AI68="Detectivo",AJ68="Automático"),"40%",IF(AND(AI68="Detectivo",AJ68="Manual"),"30%",IF(AND(AI68="Correctivo",AJ68="Automático"),"35%",IF(AND(AI68="Correctivo",AJ68="Manual"),"25%",""))))))</f>
        <v/>
      </c>
      <c r="AL68" s="341"/>
      <c r="AM68" s="341"/>
      <c r="AN68" s="342"/>
      <c r="AO68" s="236"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37" t="str">
        <f t="shared" si="49"/>
        <v xml:space="preserve"> </v>
      </c>
      <c r="AR68" s="238" t="str">
        <f t="shared" si="50"/>
        <v/>
      </c>
      <c r="AS68" s="237" t="str">
        <f t="shared" si="222"/>
        <v/>
      </c>
      <c r="AT68" s="239" t="str">
        <f t="shared" si="51"/>
        <v/>
      </c>
      <c r="AU68" s="457"/>
      <c r="AV68" s="460"/>
      <c r="AW68" s="454"/>
      <c r="AX68" s="463"/>
      <c r="AY68" s="343"/>
      <c r="AZ68" s="209"/>
      <c r="BA68" s="207"/>
      <c r="BB68" s="207"/>
      <c r="BC68" s="208"/>
      <c r="BD68" s="208"/>
      <c r="BE68" s="208"/>
      <c r="BF68" s="209"/>
      <c r="BG68" s="466"/>
      <c r="BH68" s="215"/>
      <c r="BI68" s="210"/>
      <c r="BJ68" s="210"/>
      <c r="BK68" s="210"/>
      <c r="BL68" s="207"/>
      <c r="BM68" s="207"/>
      <c r="BN68" s="207"/>
      <c r="BO68" s="211"/>
      <c r="BP68" s="211"/>
      <c r="BQ68" s="212"/>
      <c r="BR68" s="213"/>
      <c r="BS68" s="213" t="str">
        <f>IF(AND('MAPA DE RIESGOS'!$AP68="Muy Alta",'MAPA DE RIESGOS'!$AR68="Leve"),CONCATENATE("R",'MAPA DE RIESGOS'!$H68,"C",'MAPA DE RIESGOS'!$AF68),"")</f>
        <v/>
      </c>
      <c r="BT68" s="213"/>
      <c r="BU68" s="213"/>
      <c r="BV68" s="213"/>
      <c r="BW68" s="213"/>
      <c r="BX68" s="213"/>
      <c r="BY68" s="213"/>
      <c r="BZ68" s="213"/>
      <c r="CA68" s="213"/>
      <c r="CB68" s="213"/>
      <c r="CC68" s="213"/>
      <c r="CD68" s="213"/>
      <c r="CE68" s="213"/>
      <c r="CF68" s="213"/>
      <c r="CG68" s="213"/>
      <c r="CH68" s="213"/>
      <c r="CI68" s="213"/>
      <c r="CJ68" s="213"/>
      <c r="CK68" s="213"/>
    </row>
    <row r="69" spans="1:89" s="214" customFormat="1" ht="28.5" hidden="1" customHeight="1">
      <c r="A69" s="645"/>
      <c r="B69" s="520"/>
      <c r="C69" s="523"/>
      <c r="D69" s="523"/>
      <c r="E69" s="472"/>
      <c r="F69" s="466"/>
      <c r="G69" s="492"/>
      <c r="H69" s="384">
        <v>10</v>
      </c>
      <c r="I69" s="470"/>
      <c r="J69" s="467"/>
      <c r="K69" s="467"/>
      <c r="L69" s="467"/>
      <c r="M69" s="473">
        <f t="shared" si="207"/>
        <v>0</v>
      </c>
      <c r="N69" s="473"/>
      <c r="O69" s="473"/>
      <c r="P69" s="476"/>
      <c r="Q69" s="479"/>
      <c r="R69" s="482"/>
      <c r="S69" s="482"/>
      <c r="T69" s="482"/>
      <c r="U69" s="482"/>
      <c r="V69" s="485"/>
      <c r="W69" s="443"/>
      <c r="X69" s="488"/>
      <c r="Y69" s="491"/>
      <c r="Z69" s="440"/>
      <c r="AA69" s="443"/>
      <c r="AB69" s="446"/>
      <c r="AC69" s="449"/>
      <c r="AD69" s="452"/>
      <c r="AE69" s="455"/>
      <c r="AF69" s="205">
        <v>6</v>
      </c>
      <c r="AG69" s="206"/>
      <c r="AH69" s="234" t="str">
        <f t="shared" si="211"/>
        <v/>
      </c>
      <c r="AI69" s="340"/>
      <c r="AJ69" s="340"/>
      <c r="AK69" s="235" t="str">
        <f t="shared" si="212"/>
        <v/>
      </c>
      <c r="AL69" s="341"/>
      <c r="AM69" s="341"/>
      <c r="AN69" s="342"/>
      <c r="AO69" s="236"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37" t="str">
        <f t="shared" si="49"/>
        <v xml:space="preserve"> </v>
      </c>
      <c r="AR69" s="238" t="str">
        <f t="shared" si="50"/>
        <v/>
      </c>
      <c r="AS69" s="237" t="str">
        <f t="shared" si="222"/>
        <v/>
      </c>
      <c r="AT69" s="239" t="str">
        <f t="shared" si="51"/>
        <v/>
      </c>
      <c r="AU69" s="458"/>
      <c r="AV69" s="461"/>
      <c r="AW69" s="455"/>
      <c r="AX69" s="464"/>
      <c r="AY69" s="343"/>
      <c r="AZ69" s="209"/>
      <c r="BA69" s="207"/>
      <c r="BB69" s="207"/>
      <c r="BC69" s="208"/>
      <c r="BD69" s="208"/>
      <c r="BE69" s="208"/>
      <c r="BF69" s="209"/>
      <c r="BG69" s="467"/>
      <c r="BH69" s="215"/>
      <c r="BI69" s="210"/>
      <c r="BJ69" s="210"/>
      <c r="BK69" s="210"/>
      <c r="BL69" s="207"/>
      <c r="BM69" s="207"/>
      <c r="BN69" s="207"/>
      <c r="BO69" s="211"/>
      <c r="BP69" s="211"/>
      <c r="BQ69" s="212"/>
      <c r="BR69" s="213"/>
      <c r="BS69" s="213" t="str">
        <f>IF(AND('MAPA DE RIESGOS'!$AP69="Muy Alta",'MAPA DE RIESGOS'!$AR69="Leve"),CONCATENATE("R",'MAPA DE RIESGOS'!$H69,"C",'MAPA DE RIESGOS'!$AF69),"")</f>
        <v/>
      </c>
      <c r="BT69" s="213"/>
      <c r="BU69" s="213"/>
      <c r="BV69" s="213"/>
      <c r="BW69" s="213"/>
      <c r="BX69" s="213"/>
      <c r="BY69" s="213"/>
      <c r="BZ69" s="213"/>
      <c r="CA69" s="213"/>
      <c r="CB69" s="213"/>
      <c r="CC69" s="213"/>
      <c r="CD69" s="213"/>
      <c r="CE69" s="213"/>
      <c r="CF69" s="213"/>
      <c r="CG69" s="213"/>
      <c r="CH69" s="213"/>
      <c r="CI69" s="213"/>
      <c r="CJ69" s="213"/>
      <c r="CK69" s="213"/>
    </row>
    <row r="70" spans="1:89" s="214" customFormat="1" ht="28.5" hidden="1" customHeight="1">
      <c r="A70" s="645"/>
      <c r="B70" s="520"/>
      <c r="C70" s="523"/>
      <c r="D70" s="523" t="str">
        <f>IFERROR((VLOOKUP($B70,'Listados Datos'!$D$3:$F$18,3,FALSE))," ")</f>
        <v xml:space="preserve"> </v>
      </c>
      <c r="E70" s="472"/>
      <c r="F70" s="466"/>
      <c r="G70" s="492">
        <v>11</v>
      </c>
      <c r="H70" s="384">
        <v>11</v>
      </c>
      <c r="I70" s="516" t="s">
        <v>1240</v>
      </c>
      <c r="J70" s="465"/>
      <c r="K70" s="465" t="s">
        <v>1240</v>
      </c>
      <c r="L70" s="465"/>
      <c r="M70" s="471" t="str">
        <f t="shared" ref="M70:M75" si="231">+CONCATENATE("Posibilidad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471" t="s">
        <v>932</v>
      </c>
      <c r="O70" s="471" t="s">
        <v>247</v>
      </c>
      <c r="P70" s="474">
        <v>228</v>
      </c>
      <c r="Q70" s="477"/>
      <c r="R70" s="480"/>
      <c r="S70" s="480"/>
      <c r="T70" s="480"/>
      <c r="U70" s="480"/>
      <c r="V70" s="483" t="str">
        <f t="shared" ref="V70" si="232">IF(ISBLANK(AC70),(IF(P70&lt;=0,"",IF(P70&lt;=2,"Muy Baja",IF(P70&lt;=24,"Baja",IF(P70&lt;=500,"Media",IF(P70&lt;=5000,"Alta","Muy Alta"))))))," ")</f>
        <v>Media</v>
      </c>
      <c r="W70" s="441">
        <f t="shared" ref="W70" si="233">IF(ISBLANK(AC70),(IF(V70="","",IF(V70="Muy Baja",20%,IF(V70="Baja",40%,IF(V70="Media",60%,IF(V70="Alta",80%,IF(V70="Muy Alta",100%,0)))))))," ")</f>
        <v>0.6</v>
      </c>
      <c r="X70" s="486"/>
      <c r="Y70" s="489" t="str">
        <f>IF(X70&gt;0,IF(NOT(ISERROR(MATCH(X70,'Listados Datos'!$N$3:$N$4,0))),'Listados Datos'!$N$6&amp;"Por favor no seleccionar este criterios de impacto (Afectación Económica o presupuestal y/o Pérdida Reputacional)",'Listados Datos'!$N$7),"")</f>
        <v/>
      </c>
      <c r="Z70" s="438" t="str">
        <f>IF(OR(X70='Listados Datos'!$R$3,X70='Listados Datos'!$S$3),"Leve",IF(OR(X70='Listados Datos'!$R$4,X70='Listados Datos'!$S$4),"Menor",IF(OR(X70='Listados Datos'!$R$5,X70='Listados Datos'!$S$5),"Moderado",IF(OR(X70='Listados Datos'!$R$6,X70='Listados Datos'!$S$6),"Mayor",IF(OR(X70='Listados Datos'!$R$7,X70='Listados Datos'!$S$7),"Catastrófico","")))))</f>
        <v/>
      </c>
      <c r="AA70" s="441" t="str">
        <f>IF(Z70="","",IF(Z70="Leve",20%,IF(Z70="Menor",40%,IF(Z70="Moderado",60%,IF(Z70="Mayor",80%,IF(Z70="Catastrófico",100%,0))))))</f>
        <v/>
      </c>
      <c r="AB70" s="444"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447"/>
      <c r="AD70" s="450"/>
      <c r="AE70" s="453"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206"/>
      <c r="AH70" s="234" t="str">
        <f t="shared" si="211"/>
        <v>Probabilidad</v>
      </c>
      <c r="AI70" s="340" t="s">
        <v>314</v>
      </c>
      <c r="AJ70" s="340" t="s">
        <v>319</v>
      </c>
      <c r="AK70" s="235" t="str">
        <f t="shared" si="212"/>
        <v>40%</v>
      </c>
      <c r="AL70" s="341" t="s">
        <v>323</v>
      </c>
      <c r="AM70" s="341" t="s">
        <v>327</v>
      </c>
      <c r="AN70" s="342" t="s">
        <v>330</v>
      </c>
      <c r="AO70" s="236">
        <f t="shared" ref="AO70" si="235">IF(ISBLANK(AD70),(IFERROR(IF(AH70="Probabilidad",(W70-(+W70*AK70)),IF(AH70="Impacto",W70,"")),""))," ")</f>
        <v>0.36</v>
      </c>
      <c r="AP70" s="174" t="str">
        <f t="shared" ref="AP70" si="236">IF(ISBLANK(AD70), (IFERROR(IF(AO70="","",IF(AO70&lt;=0.2,"Muy Baja",IF(AO70&lt;=0.4,"Baja",IF(AO70&lt;=0.6,"Media",IF(AO70&lt;=0.8,"Alta","Muy Alta"))))),""))," ")</f>
        <v>Baja</v>
      </c>
      <c r="AQ70" s="237">
        <f t="shared" si="49"/>
        <v>0.36</v>
      </c>
      <c r="AR70" s="238" t="str">
        <f t="shared" si="50"/>
        <v/>
      </c>
      <c r="AS70" s="237" t="str">
        <f t="shared" ref="AS70" si="237">IFERROR(IF(AH70="Impacto",(AA70-(+AA70*AK70)),IF(AH70="Probabilidad",AA70,"")),"")</f>
        <v/>
      </c>
      <c r="AT70" s="239" t="str">
        <f t="shared" si="51"/>
        <v/>
      </c>
      <c r="AU70" s="456"/>
      <c r="AV70" s="459" t="str">
        <f>IF(ISBLANK(AD70), " ", AD70)</f>
        <v xml:space="preserve"> </v>
      </c>
      <c r="AW70" s="453"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462" t="s">
        <v>337</v>
      </c>
      <c r="AY70" s="343"/>
      <c r="AZ70" s="209"/>
      <c r="BA70" s="207"/>
      <c r="BB70" s="207"/>
      <c r="BC70" s="208">
        <v>44562</v>
      </c>
      <c r="BD70" s="208">
        <v>44926</v>
      </c>
      <c r="BE70" s="208"/>
      <c r="BF70" s="208"/>
      <c r="BG70" s="465"/>
      <c r="BH70" s="215"/>
      <c r="BI70" s="210"/>
      <c r="BJ70" s="210"/>
      <c r="BK70" s="210"/>
      <c r="BL70" s="207"/>
      <c r="BM70" s="207"/>
      <c r="BN70" s="207"/>
      <c r="BO70" s="211"/>
      <c r="BP70" s="211"/>
      <c r="BQ70" s="212"/>
      <c r="BR70" s="213"/>
      <c r="BS70" s="213" t="str">
        <f>IF(AND('MAPA DE RIESGOS'!$AP70="Muy Alta",'MAPA DE RIESGOS'!$AR70="Leve"),CONCATENATE("R",'MAPA DE RIESGOS'!$H70,"C",'MAPA DE RIESGOS'!$AF70),"")</f>
        <v/>
      </c>
      <c r="BT70" s="213"/>
      <c r="BU70" s="213"/>
      <c r="BV70" s="213"/>
      <c r="BW70" s="213"/>
      <c r="BX70" s="213"/>
      <c r="BY70" s="213"/>
      <c r="BZ70" s="213"/>
      <c r="CA70" s="213"/>
      <c r="CB70" s="213"/>
      <c r="CC70" s="213"/>
      <c r="CD70" s="213"/>
      <c r="CE70" s="213"/>
      <c r="CF70" s="213"/>
      <c r="CG70" s="213"/>
      <c r="CH70" s="213"/>
      <c r="CI70" s="213"/>
      <c r="CJ70" s="213"/>
      <c r="CK70" s="213"/>
    </row>
    <row r="71" spans="1:89" s="214" customFormat="1" ht="28.5" hidden="1" customHeight="1">
      <c r="A71" s="645"/>
      <c r="B71" s="520"/>
      <c r="C71" s="523"/>
      <c r="D71" s="523"/>
      <c r="E71" s="472"/>
      <c r="F71" s="466"/>
      <c r="G71" s="492"/>
      <c r="H71" s="384">
        <v>11</v>
      </c>
      <c r="I71" s="517"/>
      <c r="J71" s="466"/>
      <c r="K71" s="466"/>
      <c r="L71" s="466"/>
      <c r="M71" s="472" t="str">
        <f t="shared" si="231"/>
        <v xml:space="preserve">Posibilidad de perdida de  debido a amenazas como y vulderabilidades, afectando a los activos de información de </v>
      </c>
      <c r="N71" s="472"/>
      <c r="O71" s="472"/>
      <c r="P71" s="475"/>
      <c r="Q71" s="478"/>
      <c r="R71" s="481"/>
      <c r="S71" s="481"/>
      <c r="T71" s="481"/>
      <c r="U71" s="481"/>
      <c r="V71" s="484"/>
      <c r="W71" s="442"/>
      <c r="X71" s="487"/>
      <c r="Y71" s="490"/>
      <c r="Z71" s="439"/>
      <c r="AA71" s="442"/>
      <c r="AB71" s="445"/>
      <c r="AC71" s="448"/>
      <c r="AD71" s="451"/>
      <c r="AE71" s="454"/>
      <c r="AF71" s="205">
        <v>2</v>
      </c>
      <c r="AG71" s="206"/>
      <c r="AH71" s="234" t="str">
        <f t="shared" si="211"/>
        <v/>
      </c>
      <c r="AI71" s="340"/>
      <c r="AJ71" s="340"/>
      <c r="AK71" s="235" t="str">
        <f t="shared" si="212"/>
        <v/>
      </c>
      <c r="AL71" s="341"/>
      <c r="AM71" s="341"/>
      <c r="AN71" s="342"/>
      <c r="AO71" s="236"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37" t="str">
        <f t="shared" si="49"/>
        <v/>
      </c>
      <c r="AR71" s="238" t="str">
        <f t="shared" si="50"/>
        <v/>
      </c>
      <c r="AS71" s="237" t="str">
        <f t="shared" ref="AS71" si="241">IFERROR(IF(AND(AH70="Impacto",AH71="Impacto"),(AS70-(+AS70*AK71)),IF(AH71="Impacto",(AA70-(+AA70*AK71)),IF(AH71="Probabilidad",AS70,""))),"")</f>
        <v/>
      </c>
      <c r="AT71" s="239" t="str">
        <f t="shared" si="51"/>
        <v/>
      </c>
      <c r="AU71" s="457"/>
      <c r="AV71" s="460"/>
      <c r="AW71" s="454"/>
      <c r="AX71" s="463"/>
      <c r="AY71" s="343"/>
      <c r="AZ71" s="209"/>
      <c r="BA71" s="207"/>
      <c r="BB71" s="207"/>
      <c r="BC71" s="208"/>
      <c r="BD71" s="208"/>
      <c r="BE71" s="208"/>
      <c r="BF71" s="209"/>
      <c r="BG71" s="466"/>
      <c r="BH71" s="215"/>
      <c r="BI71" s="210"/>
      <c r="BJ71" s="210"/>
      <c r="BK71" s="210"/>
      <c r="BL71" s="207"/>
      <c r="BM71" s="207"/>
      <c r="BN71" s="207"/>
      <c r="BO71" s="211"/>
      <c r="BP71" s="211"/>
      <c r="BQ71" s="212"/>
      <c r="BR71" s="213"/>
      <c r="BS71" s="213" t="str">
        <f>IF(AND('MAPA DE RIESGOS'!$AP71="Muy Alta",'MAPA DE RIESGOS'!$AR71="Leve"),CONCATENATE("R",'MAPA DE RIESGOS'!$H71,"C",'MAPA DE RIESGOS'!$AF71),"")</f>
        <v/>
      </c>
      <c r="BT71" s="213"/>
      <c r="BU71" s="213"/>
      <c r="BV71" s="213"/>
      <c r="BW71" s="213"/>
      <c r="BX71" s="213"/>
      <c r="BY71" s="213"/>
      <c r="BZ71" s="213"/>
      <c r="CA71" s="213"/>
      <c r="CB71" s="213"/>
      <c r="CC71" s="213"/>
      <c r="CD71" s="213"/>
      <c r="CE71" s="213"/>
      <c r="CF71" s="213"/>
      <c r="CG71" s="213"/>
      <c r="CH71" s="213"/>
      <c r="CI71" s="213"/>
      <c r="CJ71" s="213"/>
      <c r="CK71" s="213"/>
    </row>
    <row r="72" spans="1:89" s="214" customFormat="1" ht="28.5" hidden="1" customHeight="1">
      <c r="A72" s="645"/>
      <c r="B72" s="520"/>
      <c r="C72" s="523"/>
      <c r="D72" s="523"/>
      <c r="E72" s="472"/>
      <c r="F72" s="466"/>
      <c r="G72" s="492"/>
      <c r="H72" s="384">
        <v>11</v>
      </c>
      <c r="I72" s="517"/>
      <c r="J72" s="466"/>
      <c r="K72" s="466"/>
      <c r="L72" s="466"/>
      <c r="M72" s="472" t="str">
        <f t="shared" si="231"/>
        <v xml:space="preserve">Posibilidad de perdida de  debido a amenazas como y vulderabilidades, afectando a los activos de información de </v>
      </c>
      <c r="N72" s="472"/>
      <c r="O72" s="472"/>
      <c r="P72" s="475"/>
      <c r="Q72" s="478"/>
      <c r="R72" s="481"/>
      <c r="S72" s="481"/>
      <c r="T72" s="481"/>
      <c r="U72" s="481"/>
      <c r="V72" s="484"/>
      <c r="W72" s="442"/>
      <c r="X72" s="487"/>
      <c r="Y72" s="490"/>
      <c r="Z72" s="439"/>
      <c r="AA72" s="442"/>
      <c r="AB72" s="445"/>
      <c r="AC72" s="448"/>
      <c r="AD72" s="451"/>
      <c r="AE72" s="454"/>
      <c r="AF72" s="205">
        <v>3</v>
      </c>
      <c r="AG72" s="206"/>
      <c r="AH72" s="234" t="str">
        <f t="shared" si="211"/>
        <v/>
      </c>
      <c r="AI72" s="340"/>
      <c r="AJ72" s="340"/>
      <c r="AK72" s="235" t="str">
        <f t="shared" si="212"/>
        <v/>
      </c>
      <c r="AL72" s="341"/>
      <c r="AM72" s="341"/>
      <c r="AN72" s="342"/>
      <c r="AO72" s="236"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37" t="str">
        <f t="shared" si="49"/>
        <v/>
      </c>
      <c r="AR72" s="238" t="str">
        <f t="shared" si="50"/>
        <v/>
      </c>
      <c r="AS72" s="237" t="str">
        <f t="shared" ref="AS72:AS75" si="244">IFERROR(IF(AND(AH71="Impacto",AH72="Impacto"),(AS71-(+AS71*AK72)),IF(AND(AH71="Probabilidad",AH72="Impacto"),(AS70-(+AS70*AK72)),IF(AH72="Probabilidad",AS71,""))),"")</f>
        <v/>
      </c>
      <c r="AT72" s="239" t="str">
        <f t="shared" si="51"/>
        <v/>
      </c>
      <c r="AU72" s="457"/>
      <c r="AV72" s="460"/>
      <c r="AW72" s="454"/>
      <c r="AX72" s="463"/>
      <c r="AY72" s="343"/>
      <c r="AZ72" s="209"/>
      <c r="BA72" s="207"/>
      <c r="BB72" s="207"/>
      <c r="BC72" s="208"/>
      <c r="BD72" s="208"/>
      <c r="BE72" s="208"/>
      <c r="BF72" s="209"/>
      <c r="BG72" s="466"/>
      <c r="BH72" s="215"/>
      <c r="BI72" s="210"/>
      <c r="BJ72" s="210"/>
      <c r="BK72" s="210"/>
      <c r="BL72" s="207"/>
      <c r="BM72" s="207"/>
      <c r="BN72" s="207"/>
      <c r="BO72" s="211"/>
      <c r="BP72" s="211"/>
      <c r="BQ72" s="212"/>
      <c r="BR72" s="213"/>
      <c r="BS72" s="213" t="str">
        <f>IF(AND('MAPA DE RIESGOS'!$AP72="Muy Alta",'MAPA DE RIESGOS'!$AR72="Leve"),CONCATENATE("R",'MAPA DE RIESGOS'!$H72,"C",'MAPA DE RIESGOS'!$AF72),"")</f>
        <v/>
      </c>
      <c r="BT72" s="213"/>
      <c r="BU72" s="213"/>
      <c r="BV72" s="213"/>
      <c r="BW72" s="213"/>
      <c r="BX72" s="213"/>
      <c r="BY72" s="213"/>
      <c r="BZ72" s="213"/>
      <c r="CA72" s="213"/>
      <c r="CB72" s="213"/>
      <c r="CC72" s="213"/>
      <c r="CD72" s="213"/>
      <c r="CE72" s="213"/>
      <c r="CF72" s="213"/>
      <c r="CG72" s="213"/>
      <c r="CH72" s="213"/>
      <c r="CI72" s="213"/>
      <c r="CJ72" s="213"/>
      <c r="CK72" s="213"/>
    </row>
    <row r="73" spans="1:89" s="214" customFormat="1" ht="28.5" hidden="1" customHeight="1">
      <c r="A73" s="645"/>
      <c r="B73" s="520"/>
      <c r="C73" s="523"/>
      <c r="D73" s="523"/>
      <c r="E73" s="472"/>
      <c r="F73" s="466"/>
      <c r="G73" s="492"/>
      <c r="H73" s="384">
        <v>11</v>
      </c>
      <c r="I73" s="517"/>
      <c r="J73" s="466"/>
      <c r="K73" s="466"/>
      <c r="L73" s="466"/>
      <c r="M73" s="472" t="str">
        <f t="shared" si="231"/>
        <v xml:space="preserve">Posibilidad de perdida de  debido a amenazas como y vulderabilidades, afectando a los activos de información de </v>
      </c>
      <c r="N73" s="472"/>
      <c r="O73" s="472"/>
      <c r="P73" s="475"/>
      <c r="Q73" s="478"/>
      <c r="R73" s="481"/>
      <c r="S73" s="481"/>
      <c r="T73" s="481"/>
      <c r="U73" s="481"/>
      <c r="V73" s="484"/>
      <c r="W73" s="442"/>
      <c r="X73" s="487"/>
      <c r="Y73" s="490"/>
      <c r="Z73" s="439"/>
      <c r="AA73" s="442"/>
      <c r="AB73" s="445"/>
      <c r="AC73" s="448"/>
      <c r="AD73" s="451"/>
      <c r="AE73" s="454"/>
      <c r="AF73" s="205">
        <v>4</v>
      </c>
      <c r="AG73" s="206"/>
      <c r="AH73" s="234" t="str">
        <f t="shared" si="211"/>
        <v/>
      </c>
      <c r="AI73" s="340"/>
      <c r="AJ73" s="340"/>
      <c r="AK73" s="235" t="str">
        <f t="shared" si="212"/>
        <v/>
      </c>
      <c r="AL73" s="341"/>
      <c r="AM73" s="341"/>
      <c r="AN73" s="342"/>
      <c r="AO73" s="236"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37" t="str">
        <f t="shared" si="49"/>
        <v/>
      </c>
      <c r="AR73" s="238" t="str">
        <f t="shared" si="50"/>
        <v/>
      </c>
      <c r="AS73" s="237" t="str">
        <f t="shared" si="244"/>
        <v/>
      </c>
      <c r="AT73" s="239" t="str">
        <f t="shared" si="51"/>
        <v/>
      </c>
      <c r="AU73" s="457"/>
      <c r="AV73" s="460"/>
      <c r="AW73" s="454"/>
      <c r="AX73" s="463"/>
      <c r="AY73" s="343"/>
      <c r="AZ73" s="209"/>
      <c r="BA73" s="207"/>
      <c r="BB73" s="207"/>
      <c r="BC73" s="208"/>
      <c r="BD73" s="208"/>
      <c r="BE73" s="208"/>
      <c r="BF73" s="209"/>
      <c r="BG73" s="466"/>
      <c r="BH73" s="215"/>
      <c r="BI73" s="210"/>
      <c r="BJ73" s="210"/>
      <c r="BK73" s="210"/>
      <c r="BL73" s="207"/>
      <c r="BM73" s="207"/>
      <c r="BN73" s="207"/>
      <c r="BO73" s="211"/>
      <c r="BP73" s="211"/>
      <c r="BQ73" s="212"/>
      <c r="BR73" s="213"/>
      <c r="BS73" s="213" t="str">
        <f>IF(AND('MAPA DE RIESGOS'!$AP73="Muy Alta",'MAPA DE RIESGOS'!$AR73="Leve"),CONCATENATE("R",'MAPA DE RIESGOS'!$H73,"C",'MAPA DE RIESGOS'!$AF73),"")</f>
        <v/>
      </c>
      <c r="BT73" s="213"/>
      <c r="BU73" s="213"/>
      <c r="BV73" s="213"/>
      <c r="BW73" s="213"/>
      <c r="BX73" s="213"/>
      <c r="BY73" s="213"/>
      <c r="BZ73" s="213"/>
      <c r="CA73" s="213"/>
      <c r="CB73" s="213"/>
      <c r="CC73" s="213"/>
      <c r="CD73" s="213"/>
      <c r="CE73" s="213"/>
      <c r="CF73" s="213"/>
      <c r="CG73" s="213"/>
      <c r="CH73" s="213"/>
      <c r="CI73" s="213"/>
      <c r="CJ73" s="213"/>
      <c r="CK73" s="213"/>
    </row>
    <row r="74" spans="1:89" s="214" customFormat="1" ht="28.5" hidden="1" customHeight="1">
      <c r="A74" s="645"/>
      <c r="B74" s="520"/>
      <c r="C74" s="523"/>
      <c r="D74" s="523"/>
      <c r="E74" s="472"/>
      <c r="F74" s="466"/>
      <c r="G74" s="492"/>
      <c r="H74" s="384">
        <v>11</v>
      </c>
      <c r="I74" s="517"/>
      <c r="J74" s="466"/>
      <c r="K74" s="466"/>
      <c r="L74" s="466"/>
      <c r="M74" s="472" t="str">
        <f t="shared" si="231"/>
        <v xml:space="preserve">Posibilidad de perdida de  debido a amenazas como y vulderabilidades, afectando a los activos de información de </v>
      </c>
      <c r="N74" s="472"/>
      <c r="O74" s="472"/>
      <c r="P74" s="475"/>
      <c r="Q74" s="478"/>
      <c r="R74" s="481"/>
      <c r="S74" s="481"/>
      <c r="T74" s="481"/>
      <c r="U74" s="481"/>
      <c r="V74" s="484"/>
      <c r="W74" s="442"/>
      <c r="X74" s="487"/>
      <c r="Y74" s="490"/>
      <c r="Z74" s="439"/>
      <c r="AA74" s="442"/>
      <c r="AB74" s="445"/>
      <c r="AC74" s="448"/>
      <c r="AD74" s="451"/>
      <c r="AE74" s="454"/>
      <c r="AF74" s="205">
        <v>5</v>
      </c>
      <c r="AG74" s="206"/>
      <c r="AH74" s="234" t="str">
        <f t="shared" ref="AH74" si="247">IF(OR(AI74="Preventivo",AI74="Detectivo"),"Probabilidad",IF(AI74="Correctivo","Impacto",""))</f>
        <v/>
      </c>
      <c r="AI74" s="340"/>
      <c r="AJ74" s="340"/>
      <c r="AK74" s="235" t="str">
        <f t="shared" ref="AK74" si="248">IF(AND(AI74="Preventivo",AJ74="Automático"),"50%",IF(AND(AI74="Preventivo",AJ74="Manual"),"40%",IF(AND(AI74="Detectivo",AJ74="Automático"),"40%",IF(AND(AI74="Detectivo",AJ74="Manual"),"30%",IF(AND(AI74="Correctivo",AJ74="Automático"),"35%",IF(AND(AI74="Correctivo",AJ74="Manual"),"25%",""))))))</f>
        <v/>
      </c>
      <c r="AL74" s="341"/>
      <c r="AM74" s="341"/>
      <c r="AN74" s="342"/>
      <c r="AO74" s="236"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37" t="str">
        <f t="shared" si="49"/>
        <v/>
      </c>
      <c r="AR74" s="238" t="str">
        <f t="shared" si="50"/>
        <v/>
      </c>
      <c r="AS74" s="237" t="str">
        <f t="shared" si="244"/>
        <v/>
      </c>
      <c r="AT74" s="239" t="str">
        <f t="shared" si="51"/>
        <v/>
      </c>
      <c r="AU74" s="457"/>
      <c r="AV74" s="460"/>
      <c r="AW74" s="454"/>
      <c r="AX74" s="463"/>
      <c r="AY74" s="343"/>
      <c r="AZ74" s="209"/>
      <c r="BA74" s="207"/>
      <c r="BB74" s="207"/>
      <c r="BC74" s="208"/>
      <c r="BD74" s="208"/>
      <c r="BE74" s="208"/>
      <c r="BF74" s="209"/>
      <c r="BG74" s="466"/>
      <c r="BH74" s="215"/>
      <c r="BI74" s="210"/>
      <c r="BJ74" s="210"/>
      <c r="BK74" s="210"/>
      <c r="BL74" s="207"/>
      <c r="BM74" s="207"/>
      <c r="BN74" s="207"/>
      <c r="BO74" s="211"/>
      <c r="BP74" s="211"/>
      <c r="BQ74" s="212"/>
      <c r="BR74" s="213"/>
      <c r="BS74" s="213" t="str">
        <f>IF(AND('MAPA DE RIESGOS'!$AP74="Muy Alta",'MAPA DE RIESGOS'!$AR74="Leve"),CONCATENATE("R",'MAPA DE RIESGOS'!$H74,"C",'MAPA DE RIESGOS'!$AF74),"")</f>
        <v/>
      </c>
      <c r="BT74" s="213"/>
      <c r="BU74" s="213"/>
      <c r="BV74" s="213"/>
      <c r="BW74" s="213"/>
      <c r="BX74" s="213"/>
      <c r="BY74" s="213"/>
      <c r="BZ74" s="213"/>
      <c r="CA74" s="213"/>
      <c r="CB74" s="213"/>
      <c r="CC74" s="213"/>
      <c r="CD74" s="213"/>
      <c r="CE74" s="213"/>
      <c r="CF74" s="213"/>
      <c r="CG74" s="213"/>
      <c r="CH74" s="213"/>
      <c r="CI74" s="213"/>
      <c r="CJ74" s="213"/>
      <c r="CK74" s="213"/>
    </row>
    <row r="75" spans="1:89" s="214" customFormat="1" ht="28.5" hidden="1" customHeight="1">
      <c r="A75" s="646"/>
      <c r="B75" s="521"/>
      <c r="C75" s="524"/>
      <c r="D75" s="524"/>
      <c r="E75" s="473"/>
      <c r="F75" s="467"/>
      <c r="G75" s="492"/>
      <c r="H75" s="384">
        <v>11</v>
      </c>
      <c r="I75" s="518"/>
      <c r="J75" s="467"/>
      <c r="K75" s="467"/>
      <c r="L75" s="467"/>
      <c r="M75" s="473" t="str">
        <f t="shared" si="231"/>
        <v xml:space="preserve">Posibilidad de perdida de  debido a amenazas como y vulderabilidades, afectando a los activos de información de </v>
      </c>
      <c r="N75" s="473"/>
      <c r="O75" s="473"/>
      <c r="P75" s="476"/>
      <c r="Q75" s="479"/>
      <c r="R75" s="482"/>
      <c r="S75" s="482"/>
      <c r="T75" s="482"/>
      <c r="U75" s="482"/>
      <c r="V75" s="485"/>
      <c r="W75" s="443"/>
      <c r="X75" s="488"/>
      <c r="Y75" s="491"/>
      <c r="Z75" s="440"/>
      <c r="AA75" s="443"/>
      <c r="AB75" s="446"/>
      <c r="AC75" s="449"/>
      <c r="AD75" s="452"/>
      <c r="AE75" s="455"/>
      <c r="AF75" s="205">
        <v>6</v>
      </c>
      <c r="AG75" s="206"/>
      <c r="AH75" s="234" t="str">
        <f t="shared" si="211"/>
        <v/>
      </c>
      <c r="AI75" s="340"/>
      <c r="AJ75" s="340"/>
      <c r="AK75" s="235" t="str">
        <f t="shared" si="212"/>
        <v/>
      </c>
      <c r="AL75" s="341"/>
      <c r="AM75" s="341"/>
      <c r="AN75" s="342"/>
      <c r="AO75" s="236"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37" t="str">
        <f t="shared" si="49"/>
        <v/>
      </c>
      <c r="AR75" s="238" t="str">
        <f t="shared" si="50"/>
        <v/>
      </c>
      <c r="AS75" s="237" t="str">
        <f t="shared" si="244"/>
        <v/>
      </c>
      <c r="AT75" s="239" t="str">
        <f t="shared" si="51"/>
        <v/>
      </c>
      <c r="AU75" s="458"/>
      <c r="AV75" s="461"/>
      <c r="AW75" s="455"/>
      <c r="AX75" s="464"/>
      <c r="AY75" s="343"/>
      <c r="AZ75" s="209"/>
      <c r="BA75" s="207"/>
      <c r="BB75" s="207"/>
      <c r="BC75" s="208"/>
      <c r="BD75" s="208"/>
      <c r="BE75" s="208"/>
      <c r="BF75" s="209"/>
      <c r="BG75" s="467"/>
      <c r="BH75" s="215"/>
      <c r="BI75" s="210"/>
      <c r="BJ75" s="210"/>
      <c r="BK75" s="210"/>
      <c r="BL75" s="207"/>
      <c r="BM75" s="207"/>
      <c r="BN75" s="207"/>
      <c r="BO75" s="211"/>
      <c r="BP75" s="211"/>
      <c r="BQ75" s="212"/>
      <c r="BR75" s="213"/>
      <c r="BS75" s="213" t="str">
        <f>IF(AND('MAPA DE RIESGOS'!$AP75="Muy Alta",'MAPA DE RIESGOS'!$AR75="Leve"),CONCATENATE("R",'MAPA DE RIESGOS'!$H75,"C",'MAPA DE RIESGOS'!$AF75),"")</f>
        <v/>
      </c>
      <c r="BT75" s="213"/>
      <c r="BU75" s="213"/>
      <c r="BV75" s="213"/>
      <c r="BW75" s="213"/>
      <c r="BX75" s="213"/>
      <c r="BY75" s="213"/>
      <c r="BZ75" s="213"/>
      <c r="CA75" s="213"/>
      <c r="CB75" s="213"/>
      <c r="CC75" s="213"/>
      <c r="CD75" s="213"/>
      <c r="CE75" s="213"/>
      <c r="CF75" s="213"/>
      <c r="CG75" s="213"/>
      <c r="CH75" s="213"/>
      <c r="CI75" s="213"/>
      <c r="CJ75" s="213"/>
      <c r="CK75" s="213"/>
    </row>
    <row r="76" spans="1:89" s="214" customFormat="1" ht="69.75" customHeight="1">
      <c r="A76" s="647">
        <v>3</v>
      </c>
      <c r="B76" s="519" t="s">
        <v>956</v>
      </c>
      <c r="C76" s="522"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v>
      </c>
      <c r="D76" s="522"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471" t="s">
        <v>1152</v>
      </c>
      <c r="F76" s="465" t="s">
        <v>974</v>
      </c>
      <c r="G76" s="492">
        <v>12</v>
      </c>
      <c r="H76" s="384">
        <v>12</v>
      </c>
      <c r="I76" s="468" t="s">
        <v>1111</v>
      </c>
      <c r="J76" s="465" t="s">
        <v>243</v>
      </c>
      <c r="K76" s="465" t="s">
        <v>1111</v>
      </c>
      <c r="L76" s="465" t="s">
        <v>1114</v>
      </c>
      <c r="M76" s="471"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471" t="s">
        <v>108</v>
      </c>
      <c r="O76" s="471" t="s">
        <v>836</v>
      </c>
      <c r="P76" s="474">
        <v>228</v>
      </c>
      <c r="Q76" s="477"/>
      <c r="R76" s="480"/>
      <c r="S76" s="480"/>
      <c r="T76" s="480"/>
      <c r="U76" s="480"/>
      <c r="V76" s="483" t="str">
        <f t="shared" ref="V76" si="254">IF(ISBLANK(AC76),(IF(P76&lt;=0,"",IF(P76&lt;=2,"Muy Baja",IF(P76&lt;=24,"Baja",IF(P76&lt;=500,"Media",IF(P76&lt;=5000,"Alta","Muy Alta"))))))," ")</f>
        <v>Media</v>
      </c>
      <c r="W76" s="441">
        <f t="shared" ref="W76" si="255">IF(ISBLANK(AC76),(IF(V76="","",IF(V76="Muy Baja",20%,IF(V76="Baja",40%,IF(V76="Media",60%,IF(V76="Alta",80%,IF(V76="Muy Alta",100%,0)))))))," ")</f>
        <v>0.6</v>
      </c>
      <c r="X76" s="486" t="s">
        <v>1657</v>
      </c>
      <c r="Y76" s="489" t="str">
        <f>IF(X76&gt;0,IF(NOT(ISERROR(MATCH(X76,'Listados Datos'!$N$3:$N$4,0))),'Listados Datos'!$N$6&amp;"Por favor no seleccionar este criterios de impacto (Afectación Económica o presupuestal y/o Pérdida Reputacional)",'Listados Datos'!$N$7),"")</f>
        <v>✔</v>
      </c>
      <c r="Z76" s="438" t="str">
        <f>IF(OR(X76='Listados Datos'!$R$3,X76='Listados Datos'!$S$3),"Leve",IF(OR(X76='Listados Datos'!$R$4,X76='Listados Datos'!$S$4),"Menor",IF(OR(X76='Listados Datos'!$R$5,X76='Listados Datos'!$S$5),"Moderado",IF(OR(X76='Listados Datos'!$R$6,X76='Listados Datos'!$S$6),"Mayor",IF(OR(X76='Listados Datos'!$R$7,X76='Listados Datos'!$S$7),"Catastrófico","")))))</f>
        <v/>
      </c>
      <c r="AA76" s="441" t="str">
        <f>IF(Z76="","",IF(Z76="Leve",20%,IF(Z76="Menor",40%,IF(Z76="Moderado",60%,IF(Z76="Mayor",80%,IF(Z76="Catastrófico",100%,0))))))</f>
        <v/>
      </c>
      <c r="AB76" s="444"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
      </c>
      <c r="AC76" s="447"/>
      <c r="AD76" s="450"/>
      <c r="AE76" s="453"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206" t="s">
        <v>1122</v>
      </c>
      <c r="AH76" s="234" t="str">
        <f t="shared" si="211"/>
        <v>Probabilidad</v>
      </c>
      <c r="AI76" s="340" t="s">
        <v>314</v>
      </c>
      <c r="AJ76" s="340" t="s">
        <v>319</v>
      </c>
      <c r="AK76" s="235" t="str">
        <f t="shared" si="212"/>
        <v>40%</v>
      </c>
      <c r="AL76" s="341" t="s">
        <v>323</v>
      </c>
      <c r="AM76" s="341" t="s">
        <v>327</v>
      </c>
      <c r="AN76" s="342" t="s">
        <v>330</v>
      </c>
      <c r="AO76" s="236">
        <f t="shared" ref="AO76" si="257">IF(ISBLANK(AD76),(IFERROR(IF(AH76="Probabilidad",(W76-(+W76*AK76)),IF(AH76="Impacto",W76,"")),""))," ")</f>
        <v>0.36</v>
      </c>
      <c r="AP76" s="174" t="str">
        <f t="shared" ref="AP76" si="258">IF(ISBLANK(AD76), (IFERROR(IF(AO76="","",IF(AO76&lt;=0.2,"Muy Baja",IF(AO76&lt;=0.4,"Baja",IF(AO76&lt;=0.6,"Media",IF(AO76&lt;=0.8,"Alta","Muy Alta"))))),""))," ")</f>
        <v>Baja</v>
      </c>
      <c r="AQ76" s="237">
        <f t="shared" si="49"/>
        <v>0.36</v>
      </c>
      <c r="AR76" s="238" t="str">
        <f t="shared" si="50"/>
        <v/>
      </c>
      <c r="AS76" s="237" t="str">
        <f t="shared" ref="AS76" si="259">IFERROR(IF(AH76="Impacto",(AA76-(+AA76*AK76)),IF(AH76="Probabilidad",AA76,"")),"")</f>
        <v/>
      </c>
      <c r="AT76" s="239" t="str">
        <f t="shared" si="51"/>
        <v/>
      </c>
      <c r="AU76" s="456"/>
      <c r="AV76" s="459" t="str">
        <f>IF(ISBLANK(AD76), " ", AD76)</f>
        <v xml:space="preserve"> </v>
      </c>
      <c r="AW76" s="453"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462" t="s">
        <v>337</v>
      </c>
      <c r="AY76" s="343" t="s">
        <v>1130</v>
      </c>
      <c r="AZ76" s="209" t="s">
        <v>1139</v>
      </c>
      <c r="BA76" s="207" t="s">
        <v>974</v>
      </c>
      <c r="BB76" s="207" t="s">
        <v>1068</v>
      </c>
      <c r="BC76" s="208">
        <v>44562</v>
      </c>
      <c r="BD76" s="208">
        <v>44926</v>
      </c>
      <c r="BE76" s="208" t="s">
        <v>1668</v>
      </c>
      <c r="BF76" s="208" t="s">
        <v>1669</v>
      </c>
      <c r="BG76" s="465" t="s">
        <v>1142</v>
      </c>
      <c r="BH76" s="215"/>
      <c r="BI76" s="210"/>
      <c r="BJ76" s="210"/>
      <c r="BK76" s="210"/>
      <c r="BL76" s="207"/>
      <c r="BM76" s="207"/>
      <c r="BN76" s="207"/>
      <c r="BO76" s="211"/>
      <c r="BP76" s="211"/>
      <c r="BQ76" s="212"/>
      <c r="BR76" s="213"/>
      <c r="BS76" s="213" t="str">
        <f>IF(AND('MAPA DE RIESGOS'!$AP76="Muy Alta",'MAPA DE RIESGOS'!$AR76="Leve"),CONCATENATE("R",'MAPA DE RIESGOS'!$H76,"C",'MAPA DE RIESGOS'!$AF76),"")</f>
        <v/>
      </c>
      <c r="BT76" s="213"/>
      <c r="BU76" s="213"/>
      <c r="BV76" s="213"/>
      <c r="BW76" s="213"/>
      <c r="BX76" s="213"/>
      <c r="BY76" s="213"/>
      <c r="BZ76" s="213"/>
      <c r="CA76" s="213"/>
      <c r="CB76" s="213"/>
      <c r="CC76" s="213"/>
      <c r="CD76" s="213"/>
      <c r="CE76" s="213"/>
      <c r="CF76" s="213"/>
      <c r="CG76" s="213"/>
      <c r="CH76" s="213"/>
      <c r="CI76" s="213"/>
      <c r="CJ76" s="213"/>
      <c r="CK76" s="213"/>
    </row>
    <row r="77" spans="1:89" s="214" customFormat="1" ht="69.75" customHeight="1">
      <c r="A77" s="645"/>
      <c r="B77" s="520"/>
      <c r="C77" s="523"/>
      <c r="D77" s="523"/>
      <c r="E77" s="472"/>
      <c r="F77" s="466"/>
      <c r="G77" s="492"/>
      <c r="H77" s="384">
        <v>12</v>
      </c>
      <c r="I77" s="469"/>
      <c r="J77" s="466"/>
      <c r="K77" s="466"/>
      <c r="L77" s="466"/>
      <c r="M77" s="472"/>
      <c r="N77" s="472"/>
      <c r="O77" s="472"/>
      <c r="P77" s="475"/>
      <c r="Q77" s="478"/>
      <c r="R77" s="481"/>
      <c r="S77" s="481"/>
      <c r="T77" s="481"/>
      <c r="U77" s="481"/>
      <c r="V77" s="484"/>
      <c r="W77" s="442"/>
      <c r="X77" s="487"/>
      <c r="Y77" s="490"/>
      <c r="Z77" s="439"/>
      <c r="AA77" s="442"/>
      <c r="AB77" s="445"/>
      <c r="AC77" s="448"/>
      <c r="AD77" s="451"/>
      <c r="AE77" s="454"/>
      <c r="AF77" s="205">
        <v>2</v>
      </c>
      <c r="AG77" s="206" t="s">
        <v>1121</v>
      </c>
      <c r="AH77" s="234" t="str">
        <f t="shared" si="211"/>
        <v>Probabilidad</v>
      </c>
      <c r="AI77" s="340" t="s">
        <v>314</v>
      </c>
      <c r="AJ77" s="340" t="s">
        <v>319</v>
      </c>
      <c r="AK77" s="235" t="str">
        <f t="shared" si="212"/>
        <v>40%</v>
      </c>
      <c r="AL77" s="341" t="s">
        <v>323</v>
      </c>
      <c r="AM77" s="341" t="s">
        <v>327</v>
      </c>
      <c r="AN77" s="342" t="s">
        <v>330</v>
      </c>
      <c r="AO77" s="236">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37">
        <f t="shared" si="49"/>
        <v>0.216</v>
      </c>
      <c r="AR77" s="238" t="str">
        <f t="shared" si="50"/>
        <v/>
      </c>
      <c r="AS77" s="237" t="str">
        <f t="shared" ref="AS77" si="263">IFERROR(IF(AND(AH76="Impacto",AH77="Impacto"),(AS76-(+AS76*AK77)),IF(AH77="Impacto",(AA76-(+AA76*AK77)),IF(AH77="Probabilidad",AS76,""))),"")</f>
        <v/>
      </c>
      <c r="AT77" s="239" t="str">
        <f t="shared" si="51"/>
        <v/>
      </c>
      <c r="AU77" s="457"/>
      <c r="AV77" s="460"/>
      <c r="AW77" s="454"/>
      <c r="AX77" s="463"/>
      <c r="AY77" s="343" t="s">
        <v>1131</v>
      </c>
      <c r="AZ77" s="209" t="s">
        <v>1137</v>
      </c>
      <c r="BA77" s="207" t="s">
        <v>974</v>
      </c>
      <c r="BB77" s="207" t="s">
        <v>1068</v>
      </c>
      <c r="BC77" s="208">
        <v>44562</v>
      </c>
      <c r="BD77" s="208">
        <v>44926</v>
      </c>
      <c r="BE77" s="208" t="s">
        <v>1140</v>
      </c>
      <c r="BF77" s="208" t="s">
        <v>1141</v>
      </c>
      <c r="BG77" s="466"/>
      <c r="BH77" s="215"/>
      <c r="BI77" s="210"/>
      <c r="BJ77" s="210"/>
      <c r="BK77" s="210"/>
      <c r="BL77" s="207"/>
      <c r="BM77" s="207"/>
      <c r="BN77" s="207"/>
      <c r="BO77" s="211"/>
      <c r="BP77" s="211"/>
      <c r="BQ77" s="212"/>
      <c r="BR77" s="213"/>
      <c r="BS77" s="213" t="str">
        <f>IF(AND('MAPA DE RIESGOS'!$AP77="Muy Alta",'MAPA DE RIESGOS'!$AR77="Leve"),CONCATENATE("R",'MAPA DE RIESGOS'!$H77,"C",'MAPA DE RIESGOS'!$AF77),"")</f>
        <v/>
      </c>
      <c r="BT77" s="213"/>
      <c r="BU77" s="213"/>
      <c r="BV77" s="213"/>
      <c r="BW77" s="213"/>
      <c r="BX77" s="213"/>
      <c r="BY77" s="213"/>
      <c r="BZ77" s="213"/>
      <c r="CA77" s="213"/>
      <c r="CB77" s="213"/>
      <c r="CC77" s="213"/>
      <c r="CD77" s="213"/>
      <c r="CE77" s="213"/>
      <c r="CF77" s="213"/>
      <c r="CG77" s="213"/>
      <c r="CH77" s="213"/>
      <c r="CI77" s="213"/>
      <c r="CJ77" s="213"/>
      <c r="CK77" s="213"/>
    </row>
    <row r="78" spans="1:89" s="214" customFormat="1" ht="69.75" customHeight="1">
      <c r="A78" s="645"/>
      <c r="B78" s="520"/>
      <c r="C78" s="523"/>
      <c r="D78" s="523"/>
      <c r="E78" s="472"/>
      <c r="F78" s="466"/>
      <c r="G78" s="492"/>
      <c r="H78" s="384">
        <v>12</v>
      </c>
      <c r="I78" s="469"/>
      <c r="J78" s="466"/>
      <c r="K78" s="466"/>
      <c r="L78" s="466"/>
      <c r="M78" s="472"/>
      <c r="N78" s="472"/>
      <c r="O78" s="472"/>
      <c r="P78" s="475"/>
      <c r="Q78" s="478"/>
      <c r="R78" s="481"/>
      <c r="S78" s="481"/>
      <c r="T78" s="481"/>
      <c r="U78" s="481"/>
      <c r="V78" s="484"/>
      <c r="W78" s="442"/>
      <c r="X78" s="487"/>
      <c r="Y78" s="490"/>
      <c r="Z78" s="439"/>
      <c r="AA78" s="442"/>
      <c r="AB78" s="445"/>
      <c r="AC78" s="448"/>
      <c r="AD78" s="451"/>
      <c r="AE78" s="454"/>
      <c r="AF78" s="205">
        <v>3</v>
      </c>
      <c r="AG78" s="206" t="s">
        <v>1120</v>
      </c>
      <c r="AH78" s="234" t="str">
        <f t="shared" si="211"/>
        <v>Probabilidad</v>
      </c>
      <c r="AI78" s="340" t="s">
        <v>314</v>
      </c>
      <c r="AJ78" s="340" t="s">
        <v>319</v>
      </c>
      <c r="AK78" s="235" t="str">
        <f t="shared" si="212"/>
        <v>40%</v>
      </c>
      <c r="AL78" s="341" t="s">
        <v>323</v>
      </c>
      <c r="AM78" s="341" t="s">
        <v>327</v>
      </c>
      <c r="AN78" s="342" t="s">
        <v>330</v>
      </c>
      <c r="AO78" s="236">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37">
        <f t="shared" si="49"/>
        <v>0.12959999999999999</v>
      </c>
      <c r="AR78" s="238" t="str">
        <f t="shared" si="50"/>
        <v/>
      </c>
      <c r="AS78" s="237" t="str">
        <f t="shared" ref="AS78:AS81" si="266">IFERROR(IF(AND(AH77="Impacto",AH78="Impacto"),(AS77-(+AS77*AK78)),IF(AND(AH77="Probabilidad",AH78="Impacto"),(AS76-(+AS76*AK78)),IF(AH78="Probabilidad",AS77,""))),"")</f>
        <v/>
      </c>
      <c r="AT78" s="239" t="str">
        <f t="shared" si="51"/>
        <v/>
      </c>
      <c r="AU78" s="457"/>
      <c r="AV78" s="460"/>
      <c r="AW78" s="454"/>
      <c r="AX78" s="463"/>
      <c r="AY78" s="497" t="s">
        <v>1129</v>
      </c>
      <c r="AZ78" s="500" t="s">
        <v>1138</v>
      </c>
      <c r="BA78" s="500" t="s">
        <v>974</v>
      </c>
      <c r="BB78" s="500" t="s">
        <v>1068</v>
      </c>
      <c r="BC78" s="515">
        <v>44805</v>
      </c>
      <c r="BD78" s="515">
        <v>44926</v>
      </c>
      <c r="BE78" s="500" t="s">
        <v>1138</v>
      </c>
      <c r="BF78" s="500" t="s">
        <v>1138</v>
      </c>
      <c r="BG78" s="466"/>
      <c r="BH78" s="215"/>
      <c r="BI78" s="210"/>
      <c r="BJ78" s="210"/>
      <c r="BK78" s="210"/>
      <c r="BL78" s="207"/>
      <c r="BM78" s="207"/>
      <c r="BN78" s="207"/>
      <c r="BO78" s="211"/>
      <c r="BP78" s="211"/>
      <c r="BQ78" s="212"/>
      <c r="BR78" s="213"/>
      <c r="BS78" s="213" t="str">
        <f>IF(AND('MAPA DE RIESGOS'!$AP78="Muy Alta",'MAPA DE RIESGOS'!$AR78="Leve"),CONCATENATE("R",'MAPA DE RIESGOS'!$H78,"C",'MAPA DE RIESGOS'!$AF78),"")</f>
        <v/>
      </c>
      <c r="BT78" s="213"/>
      <c r="BU78" s="213"/>
      <c r="BV78" s="213"/>
      <c r="BW78" s="213"/>
      <c r="BX78" s="213"/>
      <c r="BY78" s="213"/>
      <c r="BZ78" s="213"/>
      <c r="CA78" s="213"/>
      <c r="CB78" s="213"/>
      <c r="CC78" s="213"/>
      <c r="CD78" s="213"/>
      <c r="CE78" s="213"/>
      <c r="CF78" s="213"/>
      <c r="CG78" s="213"/>
      <c r="CH78" s="213"/>
      <c r="CI78" s="213"/>
      <c r="CJ78" s="213"/>
      <c r="CK78" s="213"/>
    </row>
    <row r="79" spans="1:89" s="214" customFormat="1" ht="69.75" customHeight="1">
      <c r="A79" s="645"/>
      <c r="B79" s="520"/>
      <c r="C79" s="523"/>
      <c r="D79" s="523"/>
      <c r="E79" s="472"/>
      <c r="F79" s="466"/>
      <c r="G79" s="492"/>
      <c r="H79" s="384">
        <v>12</v>
      </c>
      <c r="I79" s="469"/>
      <c r="J79" s="466"/>
      <c r="K79" s="466"/>
      <c r="L79" s="466"/>
      <c r="M79" s="472"/>
      <c r="N79" s="472"/>
      <c r="O79" s="472"/>
      <c r="P79" s="475"/>
      <c r="Q79" s="478"/>
      <c r="R79" s="481"/>
      <c r="S79" s="481"/>
      <c r="T79" s="481"/>
      <c r="U79" s="481"/>
      <c r="V79" s="484"/>
      <c r="W79" s="442"/>
      <c r="X79" s="487"/>
      <c r="Y79" s="490"/>
      <c r="Z79" s="439"/>
      <c r="AA79" s="442"/>
      <c r="AB79" s="445"/>
      <c r="AC79" s="448"/>
      <c r="AD79" s="451"/>
      <c r="AE79" s="454"/>
      <c r="AF79" s="205">
        <v>4</v>
      </c>
      <c r="AG79" s="206" t="s">
        <v>1119</v>
      </c>
      <c r="AH79" s="234" t="str">
        <f t="shared" si="211"/>
        <v>Probabilidad</v>
      </c>
      <c r="AI79" s="340" t="s">
        <v>314</v>
      </c>
      <c r="AJ79" s="340" t="s">
        <v>319</v>
      </c>
      <c r="AK79" s="235" t="str">
        <f t="shared" si="212"/>
        <v>40%</v>
      </c>
      <c r="AL79" s="341" t="s">
        <v>323</v>
      </c>
      <c r="AM79" s="341" t="s">
        <v>327</v>
      </c>
      <c r="AN79" s="342" t="s">
        <v>330</v>
      </c>
      <c r="AO79" s="236">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37">
        <f t="shared" si="49"/>
        <v>7.7759999999999996E-2</v>
      </c>
      <c r="AR79" s="238" t="str">
        <f t="shared" si="50"/>
        <v/>
      </c>
      <c r="AS79" s="237" t="str">
        <f t="shared" si="266"/>
        <v/>
      </c>
      <c r="AT79" s="239" t="str">
        <f t="shared" si="51"/>
        <v/>
      </c>
      <c r="AU79" s="457"/>
      <c r="AV79" s="460"/>
      <c r="AW79" s="454"/>
      <c r="AX79" s="463"/>
      <c r="AY79" s="499"/>
      <c r="AZ79" s="502"/>
      <c r="BA79" s="502"/>
      <c r="BB79" s="502"/>
      <c r="BC79" s="515"/>
      <c r="BD79" s="515"/>
      <c r="BE79" s="502"/>
      <c r="BF79" s="502"/>
      <c r="BG79" s="466"/>
      <c r="BH79" s="215"/>
      <c r="BI79" s="210"/>
      <c r="BJ79" s="210"/>
      <c r="BK79" s="210"/>
      <c r="BL79" s="207"/>
      <c r="BM79" s="207"/>
      <c r="BN79" s="207"/>
      <c r="BO79" s="211"/>
      <c r="BP79" s="211"/>
      <c r="BQ79" s="212"/>
      <c r="BR79" s="213"/>
      <c r="BS79" s="213" t="str">
        <f>IF(AND('MAPA DE RIESGOS'!$AP79="Muy Alta",'MAPA DE RIESGOS'!$AR79="Leve"),CONCATENATE("R",'MAPA DE RIESGOS'!$H79,"C",'MAPA DE RIESGOS'!$AF79),"")</f>
        <v/>
      </c>
      <c r="BT79" s="213"/>
      <c r="BU79" s="213"/>
      <c r="BV79" s="213"/>
      <c r="BW79" s="213"/>
      <c r="BX79" s="213"/>
      <c r="BY79" s="213"/>
      <c r="BZ79" s="213"/>
      <c r="CA79" s="213"/>
      <c r="CB79" s="213"/>
      <c r="CC79" s="213"/>
      <c r="CD79" s="213"/>
      <c r="CE79" s="213"/>
      <c r="CF79" s="213"/>
      <c r="CG79" s="213"/>
      <c r="CH79" s="213"/>
      <c r="CI79" s="213"/>
      <c r="CJ79" s="213"/>
      <c r="CK79" s="213"/>
    </row>
    <row r="80" spans="1:89" s="214" customFormat="1" ht="28.5" hidden="1" customHeight="1">
      <c r="A80" s="645"/>
      <c r="B80" s="520"/>
      <c r="C80" s="523"/>
      <c r="D80" s="523"/>
      <c r="E80" s="472"/>
      <c r="F80" s="466"/>
      <c r="G80" s="492"/>
      <c r="H80" s="384">
        <v>12</v>
      </c>
      <c r="I80" s="469"/>
      <c r="J80" s="466"/>
      <c r="K80" s="466"/>
      <c r="L80" s="466"/>
      <c r="M80" s="472"/>
      <c r="N80" s="472"/>
      <c r="O80" s="472"/>
      <c r="P80" s="475"/>
      <c r="Q80" s="478"/>
      <c r="R80" s="481"/>
      <c r="S80" s="481"/>
      <c r="T80" s="481"/>
      <c r="U80" s="481"/>
      <c r="V80" s="484"/>
      <c r="W80" s="442"/>
      <c r="X80" s="487"/>
      <c r="Y80" s="490"/>
      <c r="Z80" s="439"/>
      <c r="AA80" s="442"/>
      <c r="AB80" s="445"/>
      <c r="AC80" s="448"/>
      <c r="AD80" s="451"/>
      <c r="AE80" s="454"/>
      <c r="AF80" s="205">
        <v>5</v>
      </c>
      <c r="AG80" s="206"/>
      <c r="AH80" s="234" t="str">
        <f t="shared" ref="AH80" si="269">IF(OR(AI80="Preventivo",AI80="Detectivo"),"Probabilidad",IF(AI80="Correctivo","Impacto",""))</f>
        <v/>
      </c>
      <c r="AI80" s="340"/>
      <c r="AJ80" s="340"/>
      <c r="AK80" s="235" t="str">
        <f t="shared" ref="AK80" si="270">IF(AND(AI80="Preventivo",AJ80="Automático"),"50%",IF(AND(AI80="Preventivo",AJ80="Manual"),"40%",IF(AND(AI80="Detectivo",AJ80="Automático"),"40%",IF(AND(AI80="Detectivo",AJ80="Manual"),"30%",IF(AND(AI80="Correctivo",AJ80="Automático"),"35%",IF(AND(AI80="Correctivo",AJ80="Manual"),"25%",""))))))</f>
        <v/>
      </c>
      <c r="AL80" s="341"/>
      <c r="AM80" s="341"/>
      <c r="AN80" s="342"/>
      <c r="AO80" s="236"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37" t="str">
        <f t="shared" si="49"/>
        <v/>
      </c>
      <c r="AR80" s="238" t="str">
        <f t="shared" si="50"/>
        <v/>
      </c>
      <c r="AS80" s="237" t="str">
        <f t="shared" si="266"/>
        <v/>
      </c>
      <c r="AT80" s="239" t="str">
        <f t="shared" si="51"/>
        <v/>
      </c>
      <c r="AU80" s="457"/>
      <c r="AV80" s="460"/>
      <c r="AW80" s="454"/>
      <c r="AX80" s="463"/>
      <c r="AY80" s="343"/>
      <c r="AZ80" s="209"/>
      <c r="BA80" s="207"/>
      <c r="BB80" s="207"/>
      <c r="BC80" s="208"/>
      <c r="BD80" s="208"/>
      <c r="BE80" s="208"/>
      <c r="BF80" s="209"/>
      <c r="BG80" s="466"/>
      <c r="BH80" s="215"/>
      <c r="BI80" s="210"/>
      <c r="BJ80" s="210"/>
      <c r="BK80" s="210"/>
      <c r="BL80" s="207"/>
      <c r="BM80" s="207"/>
      <c r="BN80" s="207"/>
      <c r="BO80" s="211"/>
      <c r="BP80" s="211"/>
      <c r="BQ80" s="212"/>
      <c r="BR80" s="213"/>
      <c r="BS80" s="213" t="str">
        <f>IF(AND('MAPA DE RIESGOS'!$AP80="Muy Alta",'MAPA DE RIESGOS'!$AR80="Leve"),CONCATENATE("R",'MAPA DE RIESGOS'!$H80,"C",'MAPA DE RIESGOS'!$AF80),"")</f>
        <v/>
      </c>
      <c r="BT80" s="213"/>
      <c r="BU80" s="213"/>
      <c r="BV80" s="213"/>
      <c r="BW80" s="213"/>
      <c r="BX80" s="213"/>
      <c r="BY80" s="213"/>
      <c r="BZ80" s="213"/>
      <c r="CA80" s="213"/>
      <c r="CB80" s="213"/>
      <c r="CC80" s="213"/>
      <c r="CD80" s="213"/>
      <c r="CE80" s="213"/>
      <c r="CF80" s="213"/>
      <c r="CG80" s="213"/>
      <c r="CH80" s="213"/>
      <c r="CI80" s="213"/>
      <c r="CJ80" s="213"/>
      <c r="CK80" s="213"/>
    </row>
    <row r="81" spans="1:89" s="214" customFormat="1" ht="28.5" hidden="1" customHeight="1">
      <c r="A81" s="645"/>
      <c r="B81" s="520"/>
      <c r="C81" s="523"/>
      <c r="D81" s="523"/>
      <c r="E81" s="472"/>
      <c r="F81" s="466"/>
      <c r="G81" s="492"/>
      <c r="H81" s="384">
        <v>12</v>
      </c>
      <c r="I81" s="470"/>
      <c r="J81" s="467"/>
      <c r="K81" s="467"/>
      <c r="L81" s="467"/>
      <c r="M81" s="473"/>
      <c r="N81" s="473"/>
      <c r="O81" s="473"/>
      <c r="P81" s="476"/>
      <c r="Q81" s="479"/>
      <c r="R81" s="482"/>
      <c r="S81" s="482"/>
      <c r="T81" s="482"/>
      <c r="U81" s="482"/>
      <c r="V81" s="485"/>
      <c r="W81" s="443"/>
      <c r="X81" s="488"/>
      <c r="Y81" s="491"/>
      <c r="Z81" s="440"/>
      <c r="AA81" s="443"/>
      <c r="AB81" s="446"/>
      <c r="AC81" s="449"/>
      <c r="AD81" s="452"/>
      <c r="AE81" s="455"/>
      <c r="AF81" s="205">
        <v>6</v>
      </c>
      <c r="AG81" s="206"/>
      <c r="AH81" s="234" t="str">
        <f t="shared" si="211"/>
        <v/>
      </c>
      <c r="AI81" s="340"/>
      <c r="AJ81" s="340"/>
      <c r="AK81" s="235" t="str">
        <f t="shared" si="212"/>
        <v/>
      </c>
      <c r="AL81" s="341"/>
      <c r="AM81" s="341"/>
      <c r="AN81" s="342"/>
      <c r="AO81" s="236"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37" t="str">
        <f t="shared" si="49"/>
        <v/>
      </c>
      <c r="AR81" s="238" t="str">
        <f t="shared" si="50"/>
        <v/>
      </c>
      <c r="AS81" s="237" t="str">
        <f t="shared" si="266"/>
        <v/>
      </c>
      <c r="AT81" s="239" t="str">
        <f t="shared" si="51"/>
        <v/>
      </c>
      <c r="AU81" s="458"/>
      <c r="AV81" s="461"/>
      <c r="AW81" s="455"/>
      <c r="AX81" s="464"/>
      <c r="AY81" s="343"/>
      <c r="AZ81" s="209"/>
      <c r="BA81" s="207"/>
      <c r="BB81" s="207"/>
      <c r="BC81" s="208"/>
      <c r="BD81" s="208"/>
      <c r="BE81" s="208"/>
      <c r="BF81" s="209"/>
      <c r="BG81" s="467"/>
      <c r="BH81" s="215"/>
      <c r="BI81" s="210"/>
      <c r="BJ81" s="210"/>
      <c r="BK81" s="210"/>
      <c r="BL81" s="207"/>
      <c r="BM81" s="207"/>
      <c r="BN81" s="207"/>
      <c r="BO81" s="211"/>
      <c r="BP81" s="211"/>
      <c r="BQ81" s="212"/>
      <c r="BR81" s="213"/>
      <c r="BS81" s="213" t="str">
        <f>IF(AND('MAPA DE RIESGOS'!$AP81="Muy Alta",'MAPA DE RIESGOS'!$AR81="Leve"),CONCATENATE("R",'MAPA DE RIESGOS'!$H81,"C",'MAPA DE RIESGOS'!$AF81),"")</f>
        <v/>
      </c>
      <c r="BT81" s="213"/>
      <c r="BU81" s="213"/>
      <c r="BV81" s="213"/>
      <c r="BW81" s="213"/>
      <c r="BX81" s="213"/>
      <c r="BY81" s="213"/>
      <c r="BZ81" s="213"/>
      <c r="CA81" s="213"/>
      <c r="CB81" s="213"/>
      <c r="CC81" s="213"/>
      <c r="CD81" s="213"/>
      <c r="CE81" s="213"/>
      <c r="CF81" s="213"/>
      <c r="CG81" s="213"/>
      <c r="CH81" s="213"/>
      <c r="CI81" s="213"/>
      <c r="CJ81" s="213"/>
      <c r="CK81" s="213"/>
    </row>
    <row r="82" spans="1:89" s="214" customFormat="1" ht="107.25" customHeight="1">
      <c r="A82" s="645"/>
      <c r="B82" s="520"/>
      <c r="C82" s="523"/>
      <c r="D82" s="523"/>
      <c r="E82" s="472"/>
      <c r="F82" s="466"/>
      <c r="G82" s="492">
        <v>13</v>
      </c>
      <c r="H82" s="384">
        <v>13</v>
      </c>
      <c r="I82" s="468" t="s">
        <v>1112</v>
      </c>
      <c r="J82" s="465" t="s">
        <v>243</v>
      </c>
      <c r="K82" s="465" t="s">
        <v>1112</v>
      </c>
      <c r="L82" s="465" t="s">
        <v>1115</v>
      </c>
      <c r="M82" s="471"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471" t="s">
        <v>108</v>
      </c>
      <c r="O82" s="471" t="s">
        <v>836</v>
      </c>
      <c r="P82" s="474">
        <v>12</v>
      </c>
      <c r="Q82" s="477"/>
      <c r="R82" s="480"/>
      <c r="S82" s="480"/>
      <c r="T82" s="480"/>
      <c r="U82" s="480"/>
      <c r="V82" s="483" t="str">
        <f t="shared" ref="V82" si="276">IF(ISBLANK(AC82),(IF(P82&lt;=0,"",IF(P82&lt;=2,"Muy Baja",IF(P82&lt;=24,"Baja",IF(P82&lt;=500,"Media",IF(P82&lt;=5000,"Alta","Muy Alta"))))))," ")</f>
        <v>Baja</v>
      </c>
      <c r="W82" s="441">
        <f t="shared" ref="W82" si="277">IF(ISBLANK(AC82),(IF(V82="","",IF(V82="Muy Baja",20%,IF(V82="Baja",40%,IF(V82="Media",60%,IF(V82="Alta",80%,IF(V82="Muy Alta",100%,0)))))))," ")</f>
        <v>0.4</v>
      </c>
      <c r="X82" s="486" t="s">
        <v>1657</v>
      </c>
      <c r="Y82" s="489" t="str">
        <f>IF(X82&gt;0,IF(NOT(ISERROR(MATCH(X82,'Listados Datos'!$N$3:$N$4,0))),'Listados Datos'!$N$6&amp;"Por favor no seleccionar este criterios de impacto (Afectación Económica o presupuestal y/o Pérdida Reputacional)",'Listados Datos'!$N$7),"")</f>
        <v>✔</v>
      </c>
      <c r="Z82" s="438" t="str">
        <f>IF(OR(X82='Listados Datos'!$R$3,X82='Listados Datos'!$S$3),"Leve",IF(OR(X82='Listados Datos'!$R$4,X82='Listados Datos'!$S$4),"Menor",IF(OR(X82='Listados Datos'!$R$5,X82='Listados Datos'!$S$5),"Moderado",IF(OR(X82='Listados Datos'!$R$6,X82='Listados Datos'!$S$6),"Mayor",IF(OR(X82='Listados Datos'!$R$7,X82='Listados Datos'!$S$7),"Catastrófico","")))))</f>
        <v/>
      </c>
      <c r="AA82" s="441" t="str">
        <f>IF(Z82="","",IF(Z82="Leve",20%,IF(Z82="Menor",40%,IF(Z82="Moderado",60%,IF(Z82="Mayor",80%,IF(Z82="Catastrófico",100%,0))))))</f>
        <v/>
      </c>
      <c r="AB82" s="444"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
      </c>
      <c r="AC82" s="447"/>
      <c r="AD82" s="450"/>
      <c r="AE82" s="453"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206" t="s">
        <v>1118</v>
      </c>
      <c r="AH82" s="234" t="str">
        <f t="shared" si="211"/>
        <v>Probabilidad</v>
      </c>
      <c r="AI82" s="340" t="s">
        <v>314</v>
      </c>
      <c r="AJ82" s="340" t="s">
        <v>319</v>
      </c>
      <c r="AK82" s="235" t="str">
        <f t="shared" si="212"/>
        <v>40%</v>
      </c>
      <c r="AL82" s="341" t="s">
        <v>323</v>
      </c>
      <c r="AM82" s="341" t="s">
        <v>327</v>
      </c>
      <c r="AN82" s="342" t="s">
        <v>330</v>
      </c>
      <c r="AO82" s="236">
        <f t="shared" ref="AO82" si="279">IF(ISBLANK(AD82),(IFERROR(IF(AH82="Probabilidad",(W82-(+W82*AK82)),IF(AH82="Impacto",W82,"")),""))," ")</f>
        <v>0.24</v>
      </c>
      <c r="AP82" s="174" t="str">
        <f t="shared" ref="AP82" si="280">IF(ISBLANK(AD82), (IFERROR(IF(AO82="","",IF(AO82&lt;=0.2,"Muy Baja",IF(AO82&lt;=0.4,"Baja",IF(AO82&lt;=0.6,"Media",IF(AO82&lt;=0.8,"Alta","Muy Alta"))))),""))," ")</f>
        <v>Baja</v>
      </c>
      <c r="AQ82" s="237">
        <f t="shared" si="49"/>
        <v>0.24</v>
      </c>
      <c r="AR82" s="238" t="str">
        <f t="shared" si="50"/>
        <v/>
      </c>
      <c r="AS82" s="237" t="str">
        <f t="shared" ref="AS82" si="281">IFERROR(IF(AH82="Impacto",(AA82-(+AA82*AK82)),IF(AH82="Probabilidad",AA82,"")),"")</f>
        <v/>
      </c>
      <c r="AT82" s="239" t="str">
        <f t="shared" si="51"/>
        <v/>
      </c>
      <c r="AU82" s="456"/>
      <c r="AV82" s="459" t="str">
        <f>IF(ISBLANK(AD82), " ", AD82)</f>
        <v xml:space="preserve"> </v>
      </c>
      <c r="AW82" s="453"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462" t="s">
        <v>337</v>
      </c>
      <c r="AY82" s="343" t="s">
        <v>1143</v>
      </c>
      <c r="AZ82" s="209" t="s">
        <v>1145</v>
      </c>
      <c r="BA82" s="207" t="s">
        <v>974</v>
      </c>
      <c r="BB82" s="207" t="s">
        <v>1068</v>
      </c>
      <c r="BC82" s="208">
        <v>44562</v>
      </c>
      <c r="BD82" s="208">
        <v>44926</v>
      </c>
      <c r="BE82" s="208" t="s">
        <v>1146</v>
      </c>
      <c r="BF82" s="208" t="s">
        <v>1147</v>
      </c>
      <c r="BG82" s="465" t="s">
        <v>1144</v>
      </c>
      <c r="BH82" s="215"/>
      <c r="BI82" s="210"/>
      <c r="BJ82" s="210"/>
      <c r="BK82" s="210"/>
      <c r="BL82" s="207"/>
      <c r="BM82" s="207"/>
      <c r="BN82" s="207"/>
      <c r="BO82" s="211"/>
      <c r="BP82" s="211"/>
      <c r="BQ82" s="212"/>
      <c r="BR82" s="213"/>
      <c r="BS82" s="213" t="str">
        <f>IF(AND('MAPA DE RIESGOS'!$AP82="Muy Alta",'MAPA DE RIESGOS'!$AR82="Leve"),CONCATENATE("R",'MAPA DE RIESGOS'!$H82,"C",'MAPA DE RIESGOS'!$AF82),"")</f>
        <v/>
      </c>
      <c r="BT82" s="213"/>
      <c r="BU82" s="213"/>
      <c r="BV82" s="213"/>
      <c r="BW82" s="213"/>
      <c r="BX82" s="213"/>
      <c r="BY82" s="213"/>
      <c r="BZ82" s="213"/>
      <c r="CA82" s="213"/>
      <c r="CB82" s="213"/>
      <c r="CC82" s="213"/>
      <c r="CD82" s="213"/>
      <c r="CE82" s="213"/>
      <c r="CF82" s="213"/>
      <c r="CG82" s="213"/>
      <c r="CH82" s="213"/>
      <c r="CI82" s="213"/>
      <c r="CJ82" s="213"/>
      <c r="CK82" s="213"/>
    </row>
    <row r="83" spans="1:89" s="214" customFormat="1" ht="28.5" hidden="1" customHeight="1">
      <c r="A83" s="645"/>
      <c r="B83" s="520"/>
      <c r="C83" s="523"/>
      <c r="D83" s="523"/>
      <c r="E83" s="472"/>
      <c r="F83" s="466"/>
      <c r="G83" s="492"/>
      <c r="H83" s="384">
        <v>13</v>
      </c>
      <c r="I83" s="469"/>
      <c r="J83" s="466"/>
      <c r="K83" s="466"/>
      <c r="L83" s="466"/>
      <c r="M83" s="472"/>
      <c r="N83" s="472"/>
      <c r="O83" s="472"/>
      <c r="P83" s="475"/>
      <c r="Q83" s="478"/>
      <c r="R83" s="481"/>
      <c r="S83" s="481"/>
      <c r="T83" s="481"/>
      <c r="U83" s="481"/>
      <c r="V83" s="484"/>
      <c r="W83" s="442"/>
      <c r="X83" s="487"/>
      <c r="Y83" s="490"/>
      <c r="Z83" s="439"/>
      <c r="AA83" s="442"/>
      <c r="AB83" s="445"/>
      <c r="AC83" s="448"/>
      <c r="AD83" s="451"/>
      <c r="AE83" s="454"/>
      <c r="AF83" s="205">
        <v>2</v>
      </c>
      <c r="AG83" s="206"/>
      <c r="AH83" s="234" t="str">
        <f t="shared" si="211"/>
        <v/>
      </c>
      <c r="AI83" s="340"/>
      <c r="AJ83" s="340"/>
      <c r="AK83" s="235" t="str">
        <f t="shared" si="212"/>
        <v/>
      </c>
      <c r="AL83" s="341"/>
      <c r="AM83" s="341"/>
      <c r="AN83" s="342"/>
      <c r="AO83" s="236"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37" t="str">
        <f t="shared" si="49"/>
        <v/>
      </c>
      <c r="AR83" s="238" t="str">
        <f t="shared" si="50"/>
        <v/>
      </c>
      <c r="AS83" s="237" t="str">
        <f t="shared" ref="AS83" si="285">IFERROR(IF(AND(AH82="Impacto",AH83="Impacto"),(AS82-(+AS82*AK83)),IF(AH83="Impacto",(AA82-(+AA82*AK83)),IF(AH83="Probabilidad",AS82,""))),"")</f>
        <v/>
      </c>
      <c r="AT83" s="239" t="str">
        <f t="shared" si="51"/>
        <v/>
      </c>
      <c r="AU83" s="457"/>
      <c r="AV83" s="460"/>
      <c r="AW83" s="454"/>
      <c r="AX83" s="463"/>
      <c r="AY83" s="343"/>
      <c r="AZ83" s="209"/>
      <c r="BA83" s="207"/>
      <c r="BB83" s="207"/>
      <c r="BC83" s="208"/>
      <c r="BD83" s="208"/>
      <c r="BE83" s="208"/>
      <c r="BF83" s="209"/>
      <c r="BG83" s="466"/>
      <c r="BH83" s="215"/>
      <c r="BI83" s="210"/>
      <c r="BJ83" s="210"/>
      <c r="BK83" s="210"/>
      <c r="BL83" s="207"/>
      <c r="BM83" s="207"/>
      <c r="BN83" s="207"/>
      <c r="BO83" s="211"/>
      <c r="BP83" s="211"/>
      <c r="BQ83" s="212"/>
      <c r="BR83" s="213"/>
      <c r="BS83" s="213" t="str">
        <f>IF(AND('MAPA DE RIESGOS'!$AP83="Muy Alta",'MAPA DE RIESGOS'!$AR83="Leve"),CONCATENATE("R",'MAPA DE RIESGOS'!$H83,"C",'MAPA DE RIESGOS'!$AF83),"")</f>
        <v/>
      </c>
      <c r="BT83" s="213"/>
      <c r="BU83" s="213"/>
      <c r="BV83" s="213"/>
      <c r="BW83" s="213"/>
      <c r="BX83" s="213"/>
      <c r="BY83" s="213"/>
      <c r="BZ83" s="213"/>
      <c r="CA83" s="213"/>
      <c r="CB83" s="213"/>
      <c r="CC83" s="213"/>
      <c r="CD83" s="213"/>
      <c r="CE83" s="213"/>
      <c r="CF83" s="213"/>
      <c r="CG83" s="213"/>
      <c r="CH83" s="213"/>
      <c r="CI83" s="213"/>
      <c r="CJ83" s="213"/>
      <c r="CK83" s="213"/>
    </row>
    <row r="84" spans="1:89" s="214" customFormat="1" ht="28.5" hidden="1" customHeight="1">
      <c r="A84" s="645"/>
      <c r="B84" s="520"/>
      <c r="C84" s="523"/>
      <c r="D84" s="523"/>
      <c r="E84" s="472"/>
      <c r="F84" s="466"/>
      <c r="G84" s="492"/>
      <c r="H84" s="384">
        <v>13</v>
      </c>
      <c r="I84" s="469"/>
      <c r="J84" s="466"/>
      <c r="K84" s="466"/>
      <c r="L84" s="466"/>
      <c r="M84" s="472"/>
      <c r="N84" s="472"/>
      <c r="O84" s="472"/>
      <c r="P84" s="475"/>
      <c r="Q84" s="478"/>
      <c r="R84" s="481"/>
      <c r="S84" s="481"/>
      <c r="T84" s="481"/>
      <c r="U84" s="481"/>
      <c r="V84" s="484"/>
      <c r="W84" s="442"/>
      <c r="X84" s="487"/>
      <c r="Y84" s="490"/>
      <c r="Z84" s="439"/>
      <c r="AA84" s="442"/>
      <c r="AB84" s="445"/>
      <c r="AC84" s="448"/>
      <c r="AD84" s="451"/>
      <c r="AE84" s="454"/>
      <c r="AF84" s="205">
        <v>3</v>
      </c>
      <c r="AG84" s="206"/>
      <c r="AH84" s="234" t="str">
        <f t="shared" si="211"/>
        <v/>
      </c>
      <c r="AI84" s="340"/>
      <c r="AJ84" s="340"/>
      <c r="AK84" s="235" t="str">
        <f t="shared" si="212"/>
        <v/>
      </c>
      <c r="AL84" s="341"/>
      <c r="AM84" s="341"/>
      <c r="AN84" s="342"/>
      <c r="AO84" s="236"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37" t="str">
        <f t="shared" si="49"/>
        <v/>
      </c>
      <c r="AR84" s="238" t="str">
        <f t="shared" si="50"/>
        <v/>
      </c>
      <c r="AS84" s="237" t="str">
        <f t="shared" ref="AS84:AS87" si="288">IFERROR(IF(AND(AH83="Impacto",AH84="Impacto"),(AS83-(+AS83*AK84)),IF(AND(AH83="Probabilidad",AH84="Impacto"),(AS82-(+AS82*AK84)),IF(AH84="Probabilidad",AS83,""))),"")</f>
        <v/>
      </c>
      <c r="AT84" s="239" t="str">
        <f t="shared" si="51"/>
        <v/>
      </c>
      <c r="AU84" s="457"/>
      <c r="AV84" s="460"/>
      <c r="AW84" s="454"/>
      <c r="AX84" s="463"/>
      <c r="AY84" s="343"/>
      <c r="AZ84" s="209"/>
      <c r="BA84" s="207"/>
      <c r="BB84" s="207"/>
      <c r="BC84" s="208"/>
      <c r="BD84" s="208"/>
      <c r="BE84" s="208"/>
      <c r="BF84" s="209"/>
      <c r="BG84" s="466"/>
      <c r="BH84" s="215"/>
      <c r="BI84" s="210"/>
      <c r="BJ84" s="210"/>
      <c r="BK84" s="210"/>
      <c r="BL84" s="207"/>
      <c r="BM84" s="207"/>
      <c r="BN84" s="207"/>
      <c r="BO84" s="211"/>
      <c r="BP84" s="211"/>
      <c r="BQ84" s="212"/>
      <c r="BR84" s="213"/>
      <c r="BS84" s="213" t="str">
        <f>IF(AND('MAPA DE RIESGOS'!$AP84="Muy Alta",'MAPA DE RIESGOS'!$AR84="Leve"),CONCATENATE("R",'MAPA DE RIESGOS'!$H84,"C",'MAPA DE RIESGOS'!$AF84),"")</f>
        <v/>
      </c>
      <c r="BT84" s="213"/>
      <c r="BU84" s="213"/>
      <c r="BV84" s="213"/>
      <c r="BW84" s="213"/>
      <c r="BX84" s="213"/>
      <c r="BY84" s="213"/>
      <c r="BZ84" s="213"/>
      <c r="CA84" s="213"/>
      <c r="CB84" s="213"/>
      <c r="CC84" s="213"/>
      <c r="CD84" s="213"/>
      <c r="CE84" s="213"/>
      <c r="CF84" s="213"/>
      <c r="CG84" s="213"/>
      <c r="CH84" s="213"/>
      <c r="CI84" s="213"/>
      <c r="CJ84" s="213"/>
      <c r="CK84" s="213"/>
    </row>
    <row r="85" spans="1:89" s="214" customFormat="1" ht="28.5" hidden="1" customHeight="1">
      <c r="A85" s="645"/>
      <c r="B85" s="520"/>
      <c r="C85" s="523"/>
      <c r="D85" s="523"/>
      <c r="E85" s="472"/>
      <c r="F85" s="466"/>
      <c r="G85" s="492"/>
      <c r="H85" s="384">
        <v>13</v>
      </c>
      <c r="I85" s="469"/>
      <c r="J85" s="466"/>
      <c r="K85" s="466"/>
      <c r="L85" s="466"/>
      <c r="M85" s="472"/>
      <c r="N85" s="472"/>
      <c r="O85" s="472"/>
      <c r="P85" s="475"/>
      <c r="Q85" s="478"/>
      <c r="R85" s="481"/>
      <c r="S85" s="481"/>
      <c r="T85" s="481"/>
      <c r="U85" s="481"/>
      <c r="V85" s="484"/>
      <c r="W85" s="442"/>
      <c r="X85" s="487"/>
      <c r="Y85" s="490"/>
      <c r="Z85" s="439"/>
      <c r="AA85" s="442"/>
      <c r="AB85" s="445"/>
      <c r="AC85" s="448"/>
      <c r="AD85" s="451"/>
      <c r="AE85" s="454"/>
      <c r="AF85" s="205">
        <v>4</v>
      </c>
      <c r="AG85" s="206"/>
      <c r="AH85" s="234" t="str">
        <f t="shared" si="211"/>
        <v/>
      </c>
      <c r="AI85" s="340"/>
      <c r="AJ85" s="340"/>
      <c r="AK85" s="235" t="str">
        <f t="shared" si="212"/>
        <v/>
      </c>
      <c r="AL85" s="341"/>
      <c r="AM85" s="341"/>
      <c r="AN85" s="342"/>
      <c r="AO85" s="236"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37" t="str">
        <f t="shared" ref="AQ85:AQ148" si="291">+AO85</f>
        <v/>
      </c>
      <c r="AR85" s="238" t="str">
        <f t="shared" ref="AR85:AR148" si="292">IFERROR(IF(AS85="","",IF(AS85&lt;=0.2,"Leve",IF(AS85&lt;=0.4,"Menor",IF(AS85&lt;=0.6,"Moderado",IF(AS85&lt;=0.8,"Mayor","Catastrófico"))))),"")</f>
        <v/>
      </c>
      <c r="AS85" s="237" t="str">
        <f t="shared" si="288"/>
        <v/>
      </c>
      <c r="AT85" s="239"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457"/>
      <c r="AV85" s="460"/>
      <c r="AW85" s="454"/>
      <c r="AX85" s="463"/>
      <c r="AY85" s="343"/>
      <c r="AZ85" s="209"/>
      <c r="BA85" s="207"/>
      <c r="BB85" s="207"/>
      <c r="BC85" s="208"/>
      <c r="BD85" s="208"/>
      <c r="BE85" s="208"/>
      <c r="BF85" s="209"/>
      <c r="BG85" s="466"/>
      <c r="BH85" s="215"/>
      <c r="BI85" s="210"/>
      <c r="BJ85" s="210"/>
      <c r="BK85" s="210"/>
      <c r="BL85" s="207"/>
      <c r="BM85" s="207"/>
      <c r="BN85" s="207"/>
      <c r="BO85" s="211"/>
      <c r="BP85" s="211"/>
      <c r="BQ85" s="212"/>
      <c r="BR85" s="213"/>
      <c r="BS85" s="213" t="str">
        <f>IF(AND('MAPA DE RIESGOS'!$AP85="Muy Alta",'MAPA DE RIESGOS'!$AR85="Leve"),CONCATENATE("R",'MAPA DE RIESGOS'!$H85,"C",'MAPA DE RIESGOS'!$AF85),"")</f>
        <v/>
      </c>
      <c r="BT85" s="213"/>
      <c r="BU85" s="213"/>
      <c r="BV85" s="213"/>
      <c r="BW85" s="213"/>
      <c r="BX85" s="213"/>
      <c r="BY85" s="213"/>
      <c r="BZ85" s="213"/>
      <c r="CA85" s="213"/>
      <c r="CB85" s="213"/>
      <c r="CC85" s="213"/>
      <c r="CD85" s="213"/>
      <c r="CE85" s="213"/>
      <c r="CF85" s="213"/>
      <c r="CG85" s="213"/>
      <c r="CH85" s="213"/>
      <c r="CI85" s="213"/>
      <c r="CJ85" s="213"/>
      <c r="CK85" s="213"/>
    </row>
    <row r="86" spans="1:89" s="214" customFormat="1" ht="28.5" hidden="1" customHeight="1">
      <c r="A86" s="645"/>
      <c r="B86" s="520"/>
      <c r="C86" s="523"/>
      <c r="D86" s="523"/>
      <c r="E86" s="472"/>
      <c r="F86" s="466"/>
      <c r="G86" s="492"/>
      <c r="H86" s="384">
        <v>13</v>
      </c>
      <c r="I86" s="469"/>
      <c r="J86" s="466"/>
      <c r="K86" s="466"/>
      <c r="L86" s="466"/>
      <c r="M86" s="472"/>
      <c r="N86" s="472"/>
      <c r="O86" s="472"/>
      <c r="P86" s="475"/>
      <c r="Q86" s="478"/>
      <c r="R86" s="481"/>
      <c r="S86" s="481"/>
      <c r="T86" s="481"/>
      <c r="U86" s="481"/>
      <c r="V86" s="484"/>
      <c r="W86" s="442"/>
      <c r="X86" s="487"/>
      <c r="Y86" s="490"/>
      <c r="Z86" s="439"/>
      <c r="AA86" s="442"/>
      <c r="AB86" s="445"/>
      <c r="AC86" s="448"/>
      <c r="AD86" s="451"/>
      <c r="AE86" s="454"/>
      <c r="AF86" s="205">
        <v>5</v>
      </c>
      <c r="AG86" s="206"/>
      <c r="AH86" s="234" t="str">
        <f t="shared" ref="AH86" si="294">IF(OR(AI86="Preventivo",AI86="Detectivo"),"Probabilidad",IF(AI86="Correctivo","Impacto",""))</f>
        <v/>
      </c>
      <c r="AI86" s="340"/>
      <c r="AJ86" s="340"/>
      <c r="AK86" s="235" t="str">
        <f t="shared" ref="AK86" si="295">IF(AND(AI86="Preventivo",AJ86="Automático"),"50%",IF(AND(AI86="Preventivo",AJ86="Manual"),"40%",IF(AND(AI86="Detectivo",AJ86="Automático"),"40%",IF(AND(AI86="Detectivo",AJ86="Manual"),"30%",IF(AND(AI86="Correctivo",AJ86="Automático"),"35%",IF(AND(AI86="Correctivo",AJ86="Manual"),"25%",""))))))</f>
        <v/>
      </c>
      <c r="AL86" s="341"/>
      <c r="AM86" s="341"/>
      <c r="AN86" s="342"/>
      <c r="AO86" s="236"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37" t="str">
        <f t="shared" si="291"/>
        <v/>
      </c>
      <c r="AR86" s="238" t="str">
        <f t="shared" si="292"/>
        <v/>
      </c>
      <c r="AS86" s="237" t="str">
        <f t="shared" si="288"/>
        <v/>
      </c>
      <c r="AT86" s="239" t="str">
        <f t="shared" si="293"/>
        <v/>
      </c>
      <c r="AU86" s="457"/>
      <c r="AV86" s="460"/>
      <c r="AW86" s="454"/>
      <c r="AX86" s="463"/>
      <c r="AY86" s="343"/>
      <c r="AZ86" s="209"/>
      <c r="BA86" s="207"/>
      <c r="BB86" s="207"/>
      <c r="BC86" s="208"/>
      <c r="BD86" s="208"/>
      <c r="BE86" s="208"/>
      <c r="BF86" s="209"/>
      <c r="BG86" s="466"/>
      <c r="BH86" s="215"/>
      <c r="BI86" s="210"/>
      <c r="BJ86" s="210"/>
      <c r="BK86" s="210"/>
      <c r="BL86" s="207"/>
      <c r="BM86" s="207"/>
      <c r="BN86" s="207"/>
      <c r="BO86" s="211"/>
      <c r="BP86" s="211"/>
      <c r="BQ86" s="212"/>
      <c r="BR86" s="213"/>
      <c r="BS86" s="213" t="str">
        <f>IF(AND('MAPA DE RIESGOS'!$AP86="Muy Alta",'MAPA DE RIESGOS'!$AR86="Leve"),CONCATENATE("R",'MAPA DE RIESGOS'!$H86,"C",'MAPA DE RIESGOS'!$AF86),"")</f>
        <v/>
      </c>
      <c r="BT86" s="213"/>
      <c r="BU86" s="213"/>
      <c r="BV86" s="213"/>
      <c r="BW86" s="213"/>
      <c r="BX86" s="213"/>
      <c r="BY86" s="213"/>
      <c r="BZ86" s="213"/>
      <c r="CA86" s="213"/>
      <c r="CB86" s="213"/>
      <c r="CC86" s="213"/>
      <c r="CD86" s="213"/>
      <c r="CE86" s="213"/>
      <c r="CF86" s="213"/>
      <c r="CG86" s="213"/>
      <c r="CH86" s="213"/>
      <c r="CI86" s="213"/>
      <c r="CJ86" s="213"/>
      <c r="CK86" s="213"/>
    </row>
    <row r="87" spans="1:89" s="214" customFormat="1" ht="28.5" hidden="1" customHeight="1">
      <c r="A87" s="645"/>
      <c r="B87" s="520"/>
      <c r="C87" s="523"/>
      <c r="D87" s="523"/>
      <c r="E87" s="472"/>
      <c r="F87" s="466"/>
      <c r="G87" s="492"/>
      <c r="H87" s="384">
        <v>13</v>
      </c>
      <c r="I87" s="470"/>
      <c r="J87" s="467"/>
      <c r="K87" s="467"/>
      <c r="L87" s="467"/>
      <c r="M87" s="473"/>
      <c r="N87" s="473"/>
      <c r="O87" s="473"/>
      <c r="P87" s="476"/>
      <c r="Q87" s="479"/>
      <c r="R87" s="482"/>
      <c r="S87" s="482"/>
      <c r="T87" s="482"/>
      <c r="U87" s="482"/>
      <c r="V87" s="485"/>
      <c r="W87" s="443"/>
      <c r="X87" s="488"/>
      <c r="Y87" s="491"/>
      <c r="Z87" s="440"/>
      <c r="AA87" s="443"/>
      <c r="AB87" s="446"/>
      <c r="AC87" s="449"/>
      <c r="AD87" s="452"/>
      <c r="AE87" s="455"/>
      <c r="AF87" s="205">
        <v>6</v>
      </c>
      <c r="AG87" s="206"/>
      <c r="AH87" s="234" t="str">
        <f t="shared" si="211"/>
        <v/>
      </c>
      <c r="AI87" s="340"/>
      <c r="AJ87" s="340"/>
      <c r="AK87" s="235" t="str">
        <f t="shared" si="212"/>
        <v/>
      </c>
      <c r="AL87" s="341"/>
      <c r="AM87" s="341"/>
      <c r="AN87" s="342"/>
      <c r="AO87" s="236"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37" t="str">
        <f t="shared" si="291"/>
        <v/>
      </c>
      <c r="AR87" s="238" t="str">
        <f t="shared" si="292"/>
        <v/>
      </c>
      <c r="AS87" s="237" t="str">
        <f t="shared" si="288"/>
        <v/>
      </c>
      <c r="AT87" s="239" t="str">
        <f t="shared" si="293"/>
        <v/>
      </c>
      <c r="AU87" s="458"/>
      <c r="AV87" s="461"/>
      <c r="AW87" s="455"/>
      <c r="AX87" s="464"/>
      <c r="AY87" s="343"/>
      <c r="AZ87" s="209"/>
      <c r="BA87" s="207"/>
      <c r="BB87" s="207"/>
      <c r="BC87" s="208"/>
      <c r="BD87" s="208"/>
      <c r="BE87" s="208"/>
      <c r="BF87" s="209"/>
      <c r="BG87" s="467"/>
      <c r="BH87" s="215"/>
      <c r="BI87" s="210"/>
      <c r="BJ87" s="210"/>
      <c r="BK87" s="210"/>
      <c r="BL87" s="207"/>
      <c r="BM87" s="207"/>
      <c r="BN87" s="207"/>
      <c r="BO87" s="211"/>
      <c r="BP87" s="211"/>
      <c r="BQ87" s="212"/>
      <c r="BR87" s="213"/>
      <c r="BS87" s="213" t="str">
        <f>IF(AND('MAPA DE RIESGOS'!$AP87="Muy Alta",'MAPA DE RIESGOS'!$AR87="Leve"),CONCATENATE("R",'MAPA DE RIESGOS'!$H87,"C",'MAPA DE RIESGOS'!$AF87),"")</f>
        <v/>
      </c>
      <c r="BT87" s="213"/>
      <c r="BU87" s="213"/>
      <c r="BV87" s="213"/>
      <c r="BW87" s="213"/>
      <c r="BX87" s="213"/>
      <c r="BY87" s="213"/>
      <c r="BZ87" s="213"/>
      <c r="CA87" s="213"/>
      <c r="CB87" s="213"/>
      <c r="CC87" s="213"/>
      <c r="CD87" s="213"/>
      <c r="CE87" s="213"/>
      <c r="CF87" s="213"/>
      <c r="CG87" s="213"/>
      <c r="CH87" s="213"/>
      <c r="CI87" s="213"/>
      <c r="CJ87" s="213"/>
      <c r="CK87" s="213"/>
    </row>
    <row r="88" spans="1:89" s="214" customFormat="1" ht="184" customHeight="1">
      <c r="A88" s="645"/>
      <c r="B88" s="520"/>
      <c r="C88" s="523"/>
      <c r="D88" s="523"/>
      <c r="E88" s="472"/>
      <c r="F88" s="466"/>
      <c r="G88" s="492">
        <v>14</v>
      </c>
      <c r="H88" s="384">
        <v>14</v>
      </c>
      <c r="I88" s="468" t="s">
        <v>1641</v>
      </c>
      <c r="J88" s="465" t="s">
        <v>243</v>
      </c>
      <c r="K88" s="465" t="s">
        <v>1116</v>
      </c>
      <c r="L88" s="465" t="s">
        <v>1117</v>
      </c>
      <c r="M88" s="471" t="str">
        <f t="shared" ref="M88:M93" si="300">+I88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471" t="s">
        <v>109</v>
      </c>
      <c r="O88" s="471" t="s">
        <v>836</v>
      </c>
      <c r="P88" s="474">
        <v>228</v>
      </c>
      <c r="Q88" s="477"/>
      <c r="R88" s="480"/>
      <c r="S88" s="480"/>
      <c r="T88" s="480"/>
      <c r="U88" s="480"/>
      <c r="V88" s="483" t="str">
        <f t="shared" ref="V88" si="301">IF(ISBLANK(AC88),(IF(P88&lt;=0,"",IF(P88&lt;=2,"Muy Baja",IF(P88&lt;=24,"Baja",IF(P88&lt;=500,"Media",IF(P88&lt;=5000,"Alta","Muy Alta"))))))," ")</f>
        <v xml:space="preserve"> </v>
      </c>
      <c r="W88" s="441" t="str">
        <f t="shared" ref="W88" si="302">IF(ISBLANK(AC88),(IF(V88="","",IF(V88="Muy Baja",20%,IF(V88="Baja",40%,IF(V88="Media",60%,IF(V88="Alta",80%,IF(V88="Muy Alta",100%,0)))))))," ")</f>
        <v xml:space="preserve"> </v>
      </c>
      <c r="X88" s="486"/>
      <c r="Y88" s="489" t="str">
        <f>IF(X88&gt;0,IF(NOT(ISERROR(MATCH(X88,'Listados Datos'!$N$3:$N$4,0))),'Listados Datos'!$N$6&amp;"Por favor no seleccionar este criterios de impacto (Afectación Económica o presupuestal y/o Pérdida Reputacional)",'Listados Datos'!$N$7),"")</f>
        <v/>
      </c>
      <c r="Z88" s="438" t="str">
        <f>IF(OR(X88='Listados Datos'!$R$3,X88='Listados Datos'!$S$3),"Leve",IF(OR(X88='Listados Datos'!$R$4,X88='Listados Datos'!$S$4),"Menor",IF(OR(X88='Listados Datos'!$R$5,X88='Listados Datos'!$S$5),"Moderado",IF(OR(X88='Listados Datos'!$R$6,X88='Listados Datos'!$S$6),"Mayor",IF(OR(X88='Listados Datos'!$R$7,X88='Listados Datos'!$S$7),"Catastrófico","")))))</f>
        <v/>
      </c>
      <c r="AA88" s="441" t="str">
        <f>IF(Z88="","",IF(Z88="Leve",20%,IF(Z88="Menor",40%,IF(Z88="Moderado",60%,IF(Z88="Mayor",80%,IF(Z88="Catastrófico",100%,0))))))</f>
        <v/>
      </c>
      <c r="AB88" s="444"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447" t="s">
        <v>348</v>
      </c>
      <c r="AD88" s="450" t="s">
        <v>11</v>
      </c>
      <c r="AE88" s="453"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206" t="s">
        <v>1670</v>
      </c>
      <c r="AH88" s="234" t="str">
        <f t="shared" ref="AH88:AH93" si="304">IF(OR(AI88="Preventivo",AI88="Detectivo"),"Probabilidad",IF(AI88="Correctivo","Impacto",""))</f>
        <v>Probabilidad</v>
      </c>
      <c r="AI88" s="340" t="s">
        <v>314</v>
      </c>
      <c r="AJ88" s="340" t="s">
        <v>319</v>
      </c>
      <c r="AK88" s="235" t="str">
        <f t="shared" ref="AK88:AK93" si="305">IF(AND(AI88="Preventivo",AJ88="Automático"),"50%",IF(AND(AI88="Preventivo",AJ88="Manual"),"40%",IF(AND(AI88="Detectivo",AJ88="Automático"),"40%",IF(AND(AI88="Detectivo",AJ88="Manual"),"30%",IF(AND(AI88="Correctivo",AJ88="Automático"),"35%",IF(AND(AI88="Correctivo",AJ88="Manual"),"25%",""))))))</f>
        <v>40%</v>
      </c>
      <c r="AL88" s="341" t="s">
        <v>323</v>
      </c>
      <c r="AM88" s="341" t="s">
        <v>327</v>
      </c>
      <c r="AN88" s="342" t="s">
        <v>330</v>
      </c>
      <c r="AO88" s="236"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37" t="str">
        <f t="shared" si="291"/>
        <v xml:space="preserve"> </v>
      </c>
      <c r="AR88" s="238" t="str">
        <f t="shared" si="292"/>
        <v/>
      </c>
      <c r="AS88" s="237" t="str">
        <f t="shared" ref="AS88" si="308">IFERROR(IF(AH88="Impacto",(AA88-(+AA88*AK88)),IF(AH88="Probabilidad",AA88,"")),"")</f>
        <v/>
      </c>
      <c r="AT88" s="239" t="str">
        <f t="shared" si="293"/>
        <v/>
      </c>
      <c r="AU88" s="456" t="s">
        <v>348</v>
      </c>
      <c r="AV88" s="459" t="str">
        <f>IF(ISBLANK(AD88), " ", AD88)</f>
        <v>Mayor</v>
      </c>
      <c r="AW88" s="453"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462" t="s">
        <v>337</v>
      </c>
      <c r="AY88" s="343" t="s">
        <v>1151</v>
      </c>
      <c r="AZ88" s="209" t="s">
        <v>1149</v>
      </c>
      <c r="BA88" s="207" t="s">
        <v>974</v>
      </c>
      <c r="BB88" s="207" t="s">
        <v>1068</v>
      </c>
      <c r="BC88" s="208">
        <v>44562</v>
      </c>
      <c r="BD88" s="208">
        <v>44926</v>
      </c>
      <c r="BE88" s="208" t="s">
        <v>1150</v>
      </c>
      <c r="BF88" s="209" t="s">
        <v>1671</v>
      </c>
      <c r="BG88" s="465" t="s">
        <v>1148</v>
      </c>
      <c r="BH88" s="215"/>
      <c r="BI88" s="210"/>
      <c r="BJ88" s="210"/>
      <c r="BK88" s="210"/>
      <c r="BL88" s="207"/>
      <c r="BM88" s="207"/>
      <c r="BN88" s="207"/>
      <c r="BO88" s="211"/>
      <c r="BP88" s="211"/>
      <c r="BQ88" s="212"/>
      <c r="BR88" s="213"/>
      <c r="BS88" s="213" t="str">
        <f>IF(AND('MAPA DE RIESGOS'!$AP88="Muy Alta",'MAPA DE RIESGOS'!$AR88="Leve"),CONCATENATE("R",'MAPA DE RIESGOS'!$H88,"C",'MAPA DE RIESGOS'!$AF88),"")</f>
        <v/>
      </c>
      <c r="BT88" s="213"/>
      <c r="BU88" s="213"/>
      <c r="BV88" s="213"/>
      <c r="BW88" s="213"/>
      <c r="BX88" s="213"/>
      <c r="BY88" s="213"/>
      <c r="BZ88" s="213"/>
      <c r="CA88" s="213"/>
      <c r="CB88" s="213"/>
      <c r="CC88" s="213"/>
      <c r="CD88" s="213"/>
      <c r="CE88" s="213"/>
      <c r="CF88" s="213"/>
      <c r="CG88" s="213"/>
      <c r="CH88" s="213"/>
      <c r="CI88" s="213"/>
      <c r="CJ88" s="213"/>
      <c r="CK88" s="213"/>
    </row>
    <row r="89" spans="1:89" s="214" customFormat="1" ht="28.5" hidden="1" customHeight="1">
      <c r="A89" s="645"/>
      <c r="B89" s="520"/>
      <c r="C89" s="523"/>
      <c r="D89" s="523"/>
      <c r="E89" s="472"/>
      <c r="F89" s="466"/>
      <c r="G89" s="492"/>
      <c r="H89" s="384">
        <v>14</v>
      </c>
      <c r="I89" s="469"/>
      <c r="J89" s="466"/>
      <c r="K89" s="466"/>
      <c r="L89" s="466"/>
      <c r="M89" s="472">
        <f t="shared" si="300"/>
        <v>0</v>
      </c>
      <c r="N89" s="472"/>
      <c r="O89" s="472"/>
      <c r="P89" s="475"/>
      <c r="Q89" s="478"/>
      <c r="R89" s="481"/>
      <c r="S89" s="481"/>
      <c r="T89" s="481"/>
      <c r="U89" s="481"/>
      <c r="V89" s="484"/>
      <c r="W89" s="442"/>
      <c r="X89" s="487"/>
      <c r="Y89" s="490"/>
      <c r="Z89" s="439"/>
      <c r="AA89" s="442"/>
      <c r="AB89" s="445"/>
      <c r="AC89" s="448"/>
      <c r="AD89" s="451"/>
      <c r="AE89" s="454"/>
      <c r="AF89" s="205">
        <v>2</v>
      </c>
      <c r="AG89" s="206"/>
      <c r="AH89" s="234" t="str">
        <f t="shared" si="304"/>
        <v/>
      </c>
      <c r="AI89" s="340"/>
      <c r="AJ89" s="340"/>
      <c r="AK89" s="235" t="str">
        <f t="shared" si="305"/>
        <v/>
      </c>
      <c r="AL89" s="341"/>
      <c r="AM89" s="341"/>
      <c r="AN89" s="342"/>
      <c r="AO89" s="236"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37" t="str">
        <f t="shared" si="291"/>
        <v xml:space="preserve"> </v>
      </c>
      <c r="AR89" s="238" t="str">
        <f t="shared" si="292"/>
        <v/>
      </c>
      <c r="AS89" s="237" t="str">
        <f t="shared" ref="AS89" si="312">IFERROR(IF(AND(AH88="Impacto",AH89="Impacto"),(AS88-(+AS88*AK89)),IF(AH89="Impacto",(AA88-(+AA88*AK89)),IF(AH89="Probabilidad",AS88,""))),"")</f>
        <v/>
      </c>
      <c r="AT89" s="239" t="str">
        <f t="shared" si="293"/>
        <v/>
      </c>
      <c r="AU89" s="457"/>
      <c r="AV89" s="460"/>
      <c r="AW89" s="454"/>
      <c r="AX89" s="463"/>
      <c r="AY89" s="343"/>
      <c r="AZ89" s="209"/>
      <c r="BA89" s="207"/>
      <c r="BB89" s="207"/>
      <c r="BC89" s="208"/>
      <c r="BD89" s="208"/>
      <c r="BE89" s="208"/>
      <c r="BF89" s="209"/>
      <c r="BG89" s="466"/>
      <c r="BH89" s="215"/>
      <c r="BI89" s="210"/>
      <c r="BJ89" s="210"/>
      <c r="BK89" s="210"/>
      <c r="BL89" s="207"/>
      <c r="BM89" s="207"/>
      <c r="BN89" s="207"/>
      <c r="BO89" s="211"/>
      <c r="BP89" s="211"/>
      <c r="BQ89" s="212"/>
      <c r="BR89" s="213"/>
      <c r="BS89" s="213" t="str">
        <f>IF(AND('MAPA DE RIESGOS'!$AP89="Muy Alta",'MAPA DE RIESGOS'!$AR89="Leve"),CONCATENATE("R",'MAPA DE RIESGOS'!$H89,"C",'MAPA DE RIESGOS'!$AF89),"")</f>
        <v/>
      </c>
      <c r="BT89" s="213"/>
      <c r="BU89" s="213"/>
      <c r="BV89" s="213"/>
      <c r="BW89" s="213"/>
      <c r="BX89" s="213"/>
      <c r="BY89" s="213"/>
      <c r="BZ89" s="213"/>
      <c r="CA89" s="213"/>
      <c r="CB89" s="213"/>
      <c r="CC89" s="213"/>
      <c r="CD89" s="213"/>
      <c r="CE89" s="213"/>
      <c r="CF89" s="213"/>
      <c r="CG89" s="213"/>
      <c r="CH89" s="213"/>
      <c r="CI89" s="213"/>
      <c r="CJ89" s="213"/>
      <c r="CK89" s="213"/>
    </row>
    <row r="90" spans="1:89" s="214" customFormat="1" ht="28.5" hidden="1" customHeight="1">
      <c r="A90" s="645"/>
      <c r="B90" s="520"/>
      <c r="C90" s="523"/>
      <c r="D90" s="523"/>
      <c r="E90" s="472"/>
      <c r="F90" s="466"/>
      <c r="G90" s="492"/>
      <c r="H90" s="384">
        <v>14</v>
      </c>
      <c r="I90" s="469"/>
      <c r="J90" s="466"/>
      <c r="K90" s="466"/>
      <c r="L90" s="466"/>
      <c r="M90" s="472">
        <f t="shared" si="300"/>
        <v>0</v>
      </c>
      <c r="N90" s="472"/>
      <c r="O90" s="472"/>
      <c r="P90" s="475"/>
      <c r="Q90" s="478"/>
      <c r="R90" s="481"/>
      <c r="S90" s="481"/>
      <c r="T90" s="481"/>
      <c r="U90" s="481"/>
      <c r="V90" s="484"/>
      <c r="W90" s="442"/>
      <c r="X90" s="487"/>
      <c r="Y90" s="490"/>
      <c r="Z90" s="439"/>
      <c r="AA90" s="442"/>
      <c r="AB90" s="445"/>
      <c r="AC90" s="448"/>
      <c r="AD90" s="451"/>
      <c r="AE90" s="454"/>
      <c r="AF90" s="205">
        <v>3</v>
      </c>
      <c r="AG90" s="206"/>
      <c r="AH90" s="234" t="str">
        <f t="shared" si="304"/>
        <v/>
      </c>
      <c r="AI90" s="340"/>
      <c r="AJ90" s="340"/>
      <c r="AK90" s="235" t="str">
        <f t="shared" si="305"/>
        <v/>
      </c>
      <c r="AL90" s="341"/>
      <c r="AM90" s="341"/>
      <c r="AN90" s="342"/>
      <c r="AO90" s="236"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37" t="str">
        <f t="shared" si="291"/>
        <v xml:space="preserve"> </v>
      </c>
      <c r="AR90" s="238" t="str">
        <f t="shared" si="292"/>
        <v/>
      </c>
      <c r="AS90" s="237" t="str">
        <f t="shared" ref="AS90:AS93" si="315">IFERROR(IF(AND(AH89="Impacto",AH90="Impacto"),(AS89-(+AS89*AK90)),IF(AND(AH89="Probabilidad",AH90="Impacto"),(AS88-(+AS88*AK90)),IF(AH90="Probabilidad",AS89,""))),"")</f>
        <v/>
      </c>
      <c r="AT90" s="239" t="str">
        <f t="shared" si="293"/>
        <v/>
      </c>
      <c r="AU90" s="457"/>
      <c r="AV90" s="460"/>
      <c r="AW90" s="454"/>
      <c r="AX90" s="463"/>
      <c r="AY90" s="343"/>
      <c r="AZ90" s="209"/>
      <c r="BA90" s="207"/>
      <c r="BB90" s="207"/>
      <c r="BC90" s="208"/>
      <c r="BD90" s="208"/>
      <c r="BE90" s="208"/>
      <c r="BF90" s="209"/>
      <c r="BG90" s="466"/>
      <c r="BH90" s="215"/>
      <c r="BI90" s="210"/>
      <c r="BJ90" s="210"/>
      <c r="BK90" s="210"/>
      <c r="BL90" s="207"/>
      <c r="BM90" s="207"/>
      <c r="BN90" s="207"/>
      <c r="BO90" s="211"/>
      <c r="BP90" s="211"/>
      <c r="BQ90" s="212"/>
      <c r="BR90" s="213"/>
      <c r="BS90" s="213" t="str">
        <f>IF(AND('MAPA DE RIESGOS'!$AP90="Muy Alta",'MAPA DE RIESGOS'!$AR90="Leve"),CONCATENATE("R",'MAPA DE RIESGOS'!$H90,"C",'MAPA DE RIESGOS'!$AF90),"")</f>
        <v/>
      </c>
      <c r="BT90" s="213"/>
      <c r="BU90" s="213"/>
      <c r="BV90" s="213"/>
      <c r="BW90" s="213"/>
      <c r="BX90" s="213"/>
      <c r="BY90" s="213"/>
      <c r="BZ90" s="213"/>
      <c r="CA90" s="213"/>
      <c r="CB90" s="213"/>
      <c r="CC90" s="213"/>
      <c r="CD90" s="213"/>
      <c r="CE90" s="213"/>
      <c r="CF90" s="213"/>
      <c r="CG90" s="213"/>
      <c r="CH90" s="213"/>
      <c r="CI90" s="213"/>
      <c r="CJ90" s="213"/>
      <c r="CK90" s="213"/>
    </row>
    <row r="91" spans="1:89" s="214" customFormat="1" ht="28.5" hidden="1" customHeight="1">
      <c r="A91" s="645"/>
      <c r="B91" s="520"/>
      <c r="C91" s="523"/>
      <c r="D91" s="523"/>
      <c r="E91" s="472"/>
      <c r="F91" s="466"/>
      <c r="G91" s="492"/>
      <c r="H91" s="384">
        <v>14</v>
      </c>
      <c r="I91" s="469"/>
      <c r="J91" s="466"/>
      <c r="K91" s="466"/>
      <c r="L91" s="466"/>
      <c r="M91" s="472">
        <f t="shared" si="300"/>
        <v>0</v>
      </c>
      <c r="N91" s="472"/>
      <c r="O91" s="472"/>
      <c r="P91" s="475"/>
      <c r="Q91" s="478"/>
      <c r="R91" s="481"/>
      <c r="S91" s="481"/>
      <c r="T91" s="481"/>
      <c r="U91" s="481"/>
      <c r="V91" s="484"/>
      <c r="W91" s="442"/>
      <c r="X91" s="487"/>
      <c r="Y91" s="490"/>
      <c r="Z91" s="439"/>
      <c r="AA91" s="442"/>
      <c r="AB91" s="445"/>
      <c r="AC91" s="448"/>
      <c r="AD91" s="451"/>
      <c r="AE91" s="454"/>
      <c r="AF91" s="205">
        <v>4</v>
      </c>
      <c r="AG91" s="206"/>
      <c r="AH91" s="234" t="str">
        <f t="shared" si="304"/>
        <v/>
      </c>
      <c r="AI91" s="340"/>
      <c r="AJ91" s="340"/>
      <c r="AK91" s="235" t="str">
        <f t="shared" si="305"/>
        <v/>
      </c>
      <c r="AL91" s="341"/>
      <c r="AM91" s="341"/>
      <c r="AN91" s="342"/>
      <c r="AO91" s="236"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37" t="str">
        <f t="shared" si="291"/>
        <v xml:space="preserve"> </v>
      </c>
      <c r="AR91" s="238" t="str">
        <f t="shared" si="292"/>
        <v/>
      </c>
      <c r="AS91" s="237" t="str">
        <f t="shared" si="315"/>
        <v/>
      </c>
      <c r="AT91" s="239" t="str">
        <f t="shared" si="293"/>
        <v/>
      </c>
      <c r="AU91" s="457"/>
      <c r="AV91" s="460"/>
      <c r="AW91" s="454"/>
      <c r="AX91" s="463"/>
      <c r="AY91" s="343"/>
      <c r="AZ91" s="209"/>
      <c r="BA91" s="207"/>
      <c r="BB91" s="207"/>
      <c r="BC91" s="208"/>
      <c r="BD91" s="208"/>
      <c r="BE91" s="208"/>
      <c r="BF91" s="209"/>
      <c r="BG91" s="466"/>
      <c r="BH91" s="215"/>
      <c r="BI91" s="210"/>
      <c r="BJ91" s="210"/>
      <c r="BK91" s="210"/>
      <c r="BL91" s="207"/>
      <c r="BM91" s="207"/>
      <c r="BN91" s="207"/>
      <c r="BO91" s="211"/>
      <c r="BP91" s="211"/>
      <c r="BQ91" s="212"/>
      <c r="BR91" s="213"/>
      <c r="BS91" s="213" t="str">
        <f>IF(AND('MAPA DE RIESGOS'!$AP91="Muy Alta",'MAPA DE RIESGOS'!$AR91="Leve"),CONCATENATE("R",'MAPA DE RIESGOS'!$H91,"C",'MAPA DE RIESGOS'!$AF91),"")</f>
        <v/>
      </c>
      <c r="BT91" s="213"/>
      <c r="BU91" s="213"/>
      <c r="BV91" s="213"/>
      <c r="BW91" s="213"/>
      <c r="BX91" s="213"/>
      <c r="BY91" s="213"/>
      <c r="BZ91" s="213"/>
      <c r="CA91" s="213"/>
      <c r="CB91" s="213"/>
      <c r="CC91" s="213"/>
      <c r="CD91" s="213"/>
      <c r="CE91" s="213"/>
      <c r="CF91" s="213"/>
      <c r="CG91" s="213"/>
      <c r="CH91" s="213"/>
      <c r="CI91" s="213"/>
      <c r="CJ91" s="213"/>
      <c r="CK91" s="213"/>
    </row>
    <row r="92" spans="1:89" s="214" customFormat="1" ht="28.5" hidden="1" customHeight="1">
      <c r="A92" s="645"/>
      <c r="B92" s="520"/>
      <c r="C92" s="523"/>
      <c r="D92" s="523"/>
      <c r="E92" s="472"/>
      <c r="F92" s="466"/>
      <c r="G92" s="492"/>
      <c r="H92" s="384">
        <v>14</v>
      </c>
      <c r="I92" s="469"/>
      <c r="J92" s="466"/>
      <c r="K92" s="466"/>
      <c r="L92" s="466"/>
      <c r="M92" s="472">
        <f t="shared" si="300"/>
        <v>0</v>
      </c>
      <c r="N92" s="472"/>
      <c r="O92" s="472"/>
      <c r="P92" s="475"/>
      <c r="Q92" s="478"/>
      <c r="R92" s="481"/>
      <c r="S92" s="481"/>
      <c r="T92" s="481"/>
      <c r="U92" s="481"/>
      <c r="V92" s="484"/>
      <c r="W92" s="442"/>
      <c r="X92" s="487"/>
      <c r="Y92" s="490"/>
      <c r="Z92" s="439"/>
      <c r="AA92" s="442"/>
      <c r="AB92" s="445"/>
      <c r="AC92" s="448"/>
      <c r="AD92" s="451"/>
      <c r="AE92" s="454"/>
      <c r="AF92" s="205">
        <v>5</v>
      </c>
      <c r="AG92" s="206"/>
      <c r="AH92" s="234" t="str">
        <f t="shared" ref="AH92" si="318">IF(OR(AI92="Preventivo",AI92="Detectivo"),"Probabilidad",IF(AI92="Correctivo","Impacto",""))</f>
        <v/>
      </c>
      <c r="AI92" s="340"/>
      <c r="AJ92" s="340"/>
      <c r="AK92" s="235" t="str">
        <f t="shared" ref="AK92" si="319">IF(AND(AI92="Preventivo",AJ92="Automático"),"50%",IF(AND(AI92="Preventivo",AJ92="Manual"),"40%",IF(AND(AI92="Detectivo",AJ92="Automático"),"40%",IF(AND(AI92="Detectivo",AJ92="Manual"),"30%",IF(AND(AI92="Correctivo",AJ92="Automático"),"35%",IF(AND(AI92="Correctivo",AJ92="Manual"),"25%",""))))))</f>
        <v/>
      </c>
      <c r="AL92" s="341"/>
      <c r="AM92" s="341"/>
      <c r="AN92" s="342"/>
      <c r="AO92" s="236"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37" t="str">
        <f t="shared" si="291"/>
        <v xml:space="preserve"> </v>
      </c>
      <c r="AR92" s="238" t="str">
        <f t="shared" si="292"/>
        <v/>
      </c>
      <c r="AS92" s="237" t="str">
        <f t="shared" si="315"/>
        <v/>
      </c>
      <c r="AT92" s="239" t="str">
        <f t="shared" si="293"/>
        <v/>
      </c>
      <c r="AU92" s="457"/>
      <c r="AV92" s="460"/>
      <c r="AW92" s="454"/>
      <c r="AX92" s="463"/>
      <c r="AY92" s="343"/>
      <c r="AZ92" s="209"/>
      <c r="BA92" s="207"/>
      <c r="BB92" s="207"/>
      <c r="BC92" s="208"/>
      <c r="BD92" s="208"/>
      <c r="BE92" s="208"/>
      <c r="BF92" s="209"/>
      <c r="BG92" s="466"/>
      <c r="BH92" s="215"/>
      <c r="BI92" s="210"/>
      <c r="BJ92" s="210"/>
      <c r="BK92" s="210"/>
      <c r="BL92" s="207"/>
      <c r="BM92" s="207"/>
      <c r="BN92" s="207"/>
      <c r="BO92" s="211"/>
      <c r="BP92" s="211"/>
      <c r="BQ92" s="212"/>
      <c r="BR92" s="213"/>
      <c r="BS92" s="213" t="str">
        <f>IF(AND('MAPA DE RIESGOS'!$AP92="Muy Alta",'MAPA DE RIESGOS'!$AR92="Leve"),CONCATENATE("R",'MAPA DE RIESGOS'!$H92,"C",'MAPA DE RIESGOS'!$AF92),"")</f>
        <v/>
      </c>
      <c r="BT92" s="213"/>
      <c r="BU92" s="213"/>
      <c r="BV92" s="213"/>
      <c r="BW92" s="213"/>
      <c r="BX92" s="213"/>
      <c r="BY92" s="213"/>
      <c r="BZ92" s="213"/>
      <c r="CA92" s="213"/>
      <c r="CB92" s="213"/>
      <c r="CC92" s="213"/>
      <c r="CD92" s="213"/>
      <c r="CE92" s="213"/>
      <c r="CF92" s="213"/>
      <c r="CG92" s="213"/>
      <c r="CH92" s="213"/>
      <c r="CI92" s="213"/>
      <c r="CJ92" s="213"/>
      <c r="CK92" s="213"/>
    </row>
    <row r="93" spans="1:89" s="214" customFormat="1" ht="28.5" hidden="1" customHeight="1">
      <c r="A93" s="645"/>
      <c r="B93" s="520"/>
      <c r="C93" s="523"/>
      <c r="D93" s="523"/>
      <c r="E93" s="472"/>
      <c r="F93" s="466"/>
      <c r="G93" s="492"/>
      <c r="H93" s="384">
        <v>14</v>
      </c>
      <c r="I93" s="470"/>
      <c r="J93" s="467"/>
      <c r="K93" s="467"/>
      <c r="L93" s="467"/>
      <c r="M93" s="473">
        <f t="shared" si="300"/>
        <v>0</v>
      </c>
      <c r="N93" s="473"/>
      <c r="O93" s="473"/>
      <c r="P93" s="476"/>
      <c r="Q93" s="479"/>
      <c r="R93" s="482"/>
      <c r="S93" s="482"/>
      <c r="T93" s="482"/>
      <c r="U93" s="482"/>
      <c r="V93" s="485"/>
      <c r="W93" s="443"/>
      <c r="X93" s="488"/>
      <c r="Y93" s="491"/>
      <c r="Z93" s="440"/>
      <c r="AA93" s="443"/>
      <c r="AB93" s="446"/>
      <c r="AC93" s="449"/>
      <c r="AD93" s="452"/>
      <c r="AE93" s="455"/>
      <c r="AF93" s="205">
        <v>6</v>
      </c>
      <c r="AG93" s="206"/>
      <c r="AH93" s="234" t="str">
        <f t="shared" si="304"/>
        <v/>
      </c>
      <c r="AI93" s="340"/>
      <c r="AJ93" s="340"/>
      <c r="AK93" s="235" t="str">
        <f t="shared" si="305"/>
        <v/>
      </c>
      <c r="AL93" s="341"/>
      <c r="AM93" s="341"/>
      <c r="AN93" s="342"/>
      <c r="AO93" s="236"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37" t="str">
        <f t="shared" si="291"/>
        <v xml:space="preserve"> </v>
      </c>
      <c r="AR93" s="238" t="str">
        <f t="shared" si="292"/>
        <v/>
      </c>
      <c r="AS93" s="237" t="str">
        <f t="shared" si="315"/>
        <v/>
      </c>
      <c r="AT93" s="239" t="str">
        <f t="shared" si="293"/>
        <v/>
      </c>
      <c r="AU93" s="458"/>
      <c r="AV93" s="461"/>
      <c r="AW93" s="455"/>
      <c r="AX93" s="464"/>
      <c r="AY93" s="343"/>
      <c r="AZ93" s="209"/>
      <c r="BA93" s="207"/>
      <c r="BB93" s="207"/>
      <c r="BC93" s="208"/>
      <c r="BD93" s="208"/>
      <c r="BE93" s="208"/>
      <c r="BF93" s="209"/>
      <c r="BG93" s="467"/>
      <c r="BH93" s="215"/>
      <c r="BI93" s="210"/>
      <c r="BJ93" s="210"/>
      <c r="BK93" s="210"/>
      <c r="BL93" s="207"/>
      <c r="BM93" s="207"/>
      <c r="BN93" s="207"/>
      <c r="BO93" s="211"/>
      <c r="BP93" s="211"/>
      <c r="BQ93" s="212"/>
      <c r="BR93" s="213"/>
      <c r="BS93" s="213" t="str">
        <f>IF(AND('MAPA DE RIESGOS'!$AP93="Muy Alta",'MAPA DE RIESGOS'!$AR93="Leve"),CONCATENATE("R",'MAPA DE RIESGOS'!$H93,"C",'MAPA DE RIESGOS'!$AF93),"")</f>
        <v/>
      </c>
      <c r="BT93" s="213"/>
      <c r="BU93" s="213"/>
      <c r="BV93" s="213"/>
      <c r="BW93" s="213"/>
      <c r="BX93" s="213"/>
      <c r="BY93" s="213"/>
      <c r="BZ93" s="213"/>
      <c r="CA93" s="213"/>
      <c r="CB93" s="213"/>
      <c r="CC93" s="213"/>
      <c r="CD93" s="213"/>
      <c r="CE93" s="213"/>
      <c r="CF93" s="213"/>
      <c r="CG93" s="213"/>
      <c r="CH93" s="213"/>
      <c r="CI93" s="213"/>
      <c r="CJ93" s="213"/>
      <c r="CK93" s="213"/>
    </row>
    <row r="94" spans="1:89" s="214" customFormat="1" ht="28.5" hidden="1" customHeight="1">
      <c r="A94" s="645"/>
      <c r="B94" s="520"/>
      <c r="C94" s="523"/>
      <c r="D94" s="523"/>
      <c r="E94" s="472"/>
      <c r="F94" s="466"/>
      <c r="G94" s="492">
        <v>15</v>
      </c>
      <c r="H94" s="384">
        <v>15</v>
      </c>
      <c r="I94" s="516" t="s">
        <v>1240</v>
      </c>
      <c r="J94" s="465" t="s">
        <v>243</v>
      </c>
      <c r="K94" s="465"/>
      <c r="L94" s="465"/>
      <c r="M94" s="471" t="str">
        <f t="shared" ref="M94:M99" si="324">+CONCATENATE("Posibilidad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471" t="s">
        <v>932</v>
      </c>
      <c r="O94" s="471" t="s">
        <v>837</v>
      </c>
      <c r="P94" s="474">
        <v>228</v>
      </c>
      <c r="Q94" s="477"/>
      <c r="R94" s="480"/>
      <c r="S94" s="480"/>
      <c r="T94" s="480"/>
      <c r="U94" s="480"/>
      <c r="V94" s="483" t="str">
        <f t="shared" ref="V94" si="325">IF(ISBLANK(AC94),(IF(P94&lt;=0,"",IF(P94&lt;=2,"Muy Baja",IF(P94&lt;=24,"Baja",IF(P94&lt;=500,"Media",IF(P94&lt;=5000,"Alta","Muy Alta"))))))," ")</f>
        <v>Media</v>
      </c>
      <c r="W94" s="441">
        <f t="shared" ref="W94" si="326">IF(ISBLANK(AC94),(IF(V94="","",IF(V94="Muy Baja",20%,IF(V94="Baja",40%,IF(V94="Media",60%,IF(V94="Alta",80%,IF(V94="Muy Alta",100%,0)))))))," ")</f>
        <v>0.6</v>
      </c>
      <c r="X94" s="486"/>
      <c r="Y94" s="489" t="str">
        <f>IF(X94&gt;0,IF(NOT(ISERROR(MATCH(X94,'Listados Datos'!$N$3:$N$4,0))),'Listados Datos'!$N$6&amp;"Por favor no seleccionar este criterios de impacto (Afectación Económica o presupuestal y/o Pérdida Reputacional)",'Listados Datos'!$N$7),"")</f>
        <v/>
      </c>
      <c r="Z94" s="438" t="str">
        <f>IF(OR(X94='Listados Datos'!$R$3,X94='Listados Datos'!$S$3),"Leve",IF(OR(X94='Listados Datos'!$R$4,X94='Listados Datos'!$S$4),"Menor",IF(OR(X94='Listados Datos'!$R$5,X94='Listados Datos'!$S$5),"Moderado",IF(OR(X94='Listados Datos'!$R$6,X94='Listados Datos'!$S$6),"Mayor",IF(OR(X94='Listados Datos'!$R$7,X94='Listados Datos'!$S$7),"Catastrófico","")))))</f>
        <v/>
      </c>
      <c r="AA94" s="441" t="str">
        <f>IF(Z94="","",IF(Z94="Leve",20%,IF(Z94="Menor",40%,IF(Z94="Moderado",60%,IF(Z94="Mayor",80%,IF(Z94="Catastrófico",100%,0))))))</f>
        <v/>
      </c>
      <c r="AB94" s="444"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447"/>
      <c r="AD94" s="450"/>
      <c r="AE94" s="453"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206"/>
      <c r="AH94" s="234" t="str">
        <f t="shared" ref="AH94:AH99" si="328">IF(OR(AI94="Preventivo",AI94="Detectivo"),"Probabilidad",IF(AI94="Correctivo","Impacto",""))</f>
        <v>Probabilidad</v>
      </c>
      <c r="AI94" s="340" t="s">
        <v>314</v>
      </c>
      <c r="AJ94" s="340" t="s">
        <v>319</v>
      </c>
      <c r="AK94" s="235" t="str">
        <f t="shared" ref="AK94:AK99" si="329">IF(AND(AI94="Preventivo",AJ94="Automático"),"50%",IF(AND(AI94="Preventivo",AJ94="Manual"),"40%",IF(AND(AI94="Detectivo",AJ94="Automático"),"40%",IF(AND(AI94="Detectivo",AJ94="Manual"),"30%",IF(AND(AI94="Correctivo",AJ94="Automático"),"35%",IF(AND(AI94="Correctivo",AJ94="Manual"),"25%",""))))))</f>
        <v>40%</v>
      </c>
      <c r="AL94" s="341" t="s">
        <v>323</v>
      </c>
      <c r="AM94" s="341" t="s">
        <v>327</v>
      </c>
      <c r="AN94" s="342" t="s">
        <v>330</v>
      </c>
      <c r="AO94" s="236">
        <f t="shared" ref="AO94" si="330">IF(ISBLANK(AD94),(IFERROR(IF(AH94="Probabilidad",(W94-(+W94*AK94)),IF(AH94="Impacto",W94,"")),""))," ")</f>
        <v>0.36</v>
      </c>
      <c r="AP94" s="174" t="str">
        <f t="shared" ref="AP94" si="331">IF(ISBLANK(AD94), (IFERROR(IF(AO94="","",IF(AO94&lt;=0.2,"Muy Baja",IF(AO94&lt;=0.4,"Baja",IF(AO94&lt;=0.6,"Media",IF(AO94&lt;=0.8,"Alta","Muy Alta"))))),""))," ")</f>
        <v>Baja</v>
      </c>
      <c r="AQ94" s="237">
        <f t="shared" si="291"/>
        <v>0.36</v>
      </c>
      <c r="AR94" s="238" t="str">
        <f t="shared" si="292"/>
        <v/>
      </c>
      <c r="AS94" s="237" t="str">
        <f t="shared" ref="AS94" si="332">IFERROR(IF(AH94="Impacto",(AA94-(+AA94*AK94)),IF(AH94="Probabilidad",AA94,"")),"")</f>
        <v/>
      </c>
      <c r="AT94" s="239" t="str">
        <f t="shared" si="293"/>
        <v/>
      </c>
      <c r="AU94" s="456"/>
      <c r="AV94" s="459" t="str">
        <f>IF(ISBLANK(AD94), " ", AD94)</f>
        <v xml:space="preserve"> </v>
      </c>
      <c r="AW94" s="453"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462" t="s">
        <v>337</v>
      </c>
      <c r="AY94" s="343"/>
      <c r="AZ94" s="209"/>
      <c r="BA94" s="207"/>
      <c r="BB94" s="207"/>
      <c r="BC94" s="208">
        <v>44562</v>
      </c>
      <c r="BD94" s="208">
        <v>44926</v>
      </c>
      <c r="BE94" s="208"/>
      <c r="BF94" s="209"/>
      <c r="BG94" s="465"/>
      <c r="BH94" s="215"/>
      <c r="BI94" s="210"/>
      <c r="BJ94" s="210"/>
      <c r="BK94" s="210"/>
      <c r="BL94" s="207"/>
      <c r="BM94" s="207"/>
      <c r="BN94" s="207"/>
      <c r="BO94" s="211"/>
      <c r="BP94" s="211"/>
      <c r="BQ94" s="212"/>
      <c r="BR94" s="213"/>
      <c r="BS94" s="213" t="str">
        <f>IF(AND('MAPA DE RIESGOS'!$AP94="Muy Alta",'MAPA DE RIESGOS'!$AR94="Leve"),CONCATENATE("R",'MAPA DE RIESGOS'!$H94,"C",'MAPA DE RIESGOS'!$AF94),"")</f>
        <v/>
      </c>
      <c r="BT94" s="213"/>
      <c r="BU94" s="213"/>
      <c r="BV94" s="213"/>
      <c r="BW94" s="213"/>
      <c r="BX94" s="213"/>
      <c r="BY94" s="213"/>
      <c r="BZ94" s="213"/>
      <c r="CA94" s="213"/>
      <c r="CB94" s="213"/>
      <c r="CC94" s="213"/>
      <c r="CD94" s="213"/>
      <c r="CE94" s="213"/>
      <c r="CF94" s="213"/>
      <c r="CG94" s="213"/>
      <c r="CH94" s="213"/>
      <c r="CI94" s="213"/>
      <c r="CJ94" s="213"/>
      <c r="CK94" s="213"/>
    </row>
    <row r="95" spans="1:89" s="214" customFormat="1" ht="28.5" hidden="1" customHeight="1">
      <c r="A95" s="645"/>
      <c r="B95" s="520"/>
      <c r="C95" s="523"/>
      <c r="D95" s="523"/>
      <c r="E95" s="472"/>
      <c r="F95" s="466"/>
      <c r="G95" s="492"/>
      <c r="H95" s="384">
        <v>15</v>
      </c>
      <c r="I95" s="517"/>
      <c r="J95" s="466"/>
      <c r="K95" s="466"/>
      <c r="L95" s="466"/>
      <c r="M95" s="472" t="str">
        <f t="shared" si="324"/>
        <v xml:space="preserve">Posibilidad de perdida de  debido a amenazas como y vulderabilidades, afectando a los activos de información de </v>
      </c>
      <c r="N95" s="472"/>
      <c r="O95" s="472"/>
      <c r="P95" s="475"/>
      <c r="Q95" s="478"/>
      <c r="R95" s="481"/>
      <c r="S95" s="481"/>
      <c r="T95" s="481"/>
      <c r="U95" s="481"/>
      <c r="V95" s="484"/>
      <c r="W95" s="442"/>
      <c r="X95" s="487"/>
      <c r="Y95" s="490"/>
      <c r="Z95" s="439"/>
      <c r="AA95" s="442"/>
      <c r="AB95" s="445"/>
      <c r="AC95" s="448"/>
      <c r="AD95" s="451"/>
      <c r="AE95" s="454"/>
      <c r="AF95" s="205">
        <v>2</v>
      </c>
      <c r="AG95" s="206"/>
      <c r="AH95" s="234" t="str">
        <f t="shared" si="328"/>
        <v/>
      </c>
      <c r="AI95" s="340"/>
      <c r="AJ95" s="340"/>
      <c r="AK95" s="235" t="str">
        <f t="shared" si="329"/>
        <v/>
      </c>
      <c r="AL95" s="341"/>
      <c r="AM95" s="341"/>
      <c r="AN95" s="342"/>
      <c r="AO95" s="236"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37" t="str">
        <f t="shared" si="291"/>
        <v/>
      </c>
      <c r="AR95" s="238" t="str">
        <f t="shared" si="292"/>
        <v/>
      </c>
      <c r="AS95" s="237" t="str">
        <f t="shared" ref="AS95" si="336">IFERROR(IF(AND(AH94="Impacto",AH95="Impacto"),(AS94-(+AS94*AK95)),IF(AH95="Impacto",(AA94-(+AA94*AK95)),IF(AH95="Probabilidad",AS94,""))),"")</f>
        <v/>
      </c>
      <c r="AT95" s="239" t="str">
        <f t="shared" si="293"/>
        <v/>
      </c>
      <c r="AU95" s="457"/>
      <c r="AV95" s="460"/>
      <c r="AW95" s="454"/>
      <c r="AX95" s="463"/>
      <c r="AY95" s="343"/>
      <c r="AZ95" s="209"/>
      <c r="BA95" s="207"/>
      <c r="BB95" s="207"/>
      <c r="BC95" s="208"/>
      <c r="BD95" s="208"/>
      <c r="BE95" s="208"/>
      <c r="BF95" s="209"/>
      <c r="BG95" s="466"/>
      <c r="BH95" s="215"/>
      <c r="BI95" s="210"/>
      <c r="BJ95" s="210"/>
      <c r="BK95" s="210"/>
      <c r="BL95" s="207"/>
      <c r="BM95" s="207"/>
      <c r="BN95" s="207"/>
      <c r="BO95" s="211"/>
      <c r="BP95" s="211"/>
      <c r="BQ95" s="212"/>
      <c r="BR95" s="213"/>
      <c r="BS95" s="213" t="str">
        <f>IF(AND('MAPA DE RIESGOS'!$AP95="Muy Alta",'MAPA DE RIESGOS'!$AR95="Leve"),CONCATENATE("R",'MAPA DE RIESGOS'!$H95,"C",'MAPA DE RIESGOS'!$AF95),"")</f>
        <v/>
      </c>
      <c r="BT95" s="213"/>
      <c r="BU95" s="213"/>
      <c r="BV95" s="213"/>
      <c r="BW95" s="213"/>
      <c r="BX95" s="213"/>
      <c r="BY95" s="213"/>
      <c r="BZ95" s="213"/>
      <c r="CA95" s="213"/>
      <c r="CB95" s="213"/>
      <c r="CC95" s="213"/>
      <c r="CD95" s="213"/>
      <c r="CE95" s="213"/>
      <c r="CF95" s="213"/>
      <c r="CG95" s="213"/>
      <c r="CH95" s="213"/>
      <c r="CI95" s="213"/>
      <c r="CJ95" s="213"/>
      <c r="CK95" s="213"/>
    </row>
    <row r="96" spans="1:89" s="214" customFormat="1" ht="28.5" hidden="1" customHeight="1">
      <c r="A96" s="645"/>
      <c r="B96" s="520"/>
      <c r="C96" s="523"/>
      <c r="D96" s="523"/>
      <c r="E96" s="472"/>
      <c r="F96" s="466"/>
      <c r="G96" s="492"/>
      <c r="H96" s="384">
        <v>15</v>
      </c>
      <c r="I96" s="517"/>
      <c r="J96" s="466"/>
      <c r="K96" s="466"/>
      <c r="L96" s="466"/>
      <c r="M96" s="472" t="str">
        <f t="shared" si="324"/>
        <v xml:space="preserve">Posibilidad de perdida de  debido a amenazas como y vulderabilidades, afectando a los activos de información de </v>
      </c>
      <c r="N96" s="472"/>
      <c r="O96" s="472"/>
      <c r="P96" s="475"/>
      <c r="Q96" s="478"/>
      <c r="R96" s="481"/>
      <c r="S96" s="481"/>
      <c r="T96" s="481"/>
      <c r="U96" s="481"/>
      <c r="V96" s="484"/>
      <c r="W96" s="442"/>
      <c r="X96" s="487"/>
      <c r="Y96" s="490"/>
      <c r="Z96" s="439"/>
      <c r="AA96" s="442"/>
      <c r="AB96" s="445"/>
      <c r="AC96" s="448"/>
      <c r="AD96" s="451"/>
      <c r="AE96" s="454"/>
      <c r="AF96" s="205">
        <v>3</v>
      </c>
      <c r="AG96" s="206"/>
      <c r="AH96" s="234" t="str">
        <f t="shared" si="328"/>
        <v/>
      </c>
      <c r="AI96" s="340"/>
      <c r="AJ96" s="340"/>
      <c r="AK96" s="235" t="str">
        <f t="shared" si="329"/>
        <v/>
      </c>
      <c r="AL96" s="341"/>
      <c r="AM96" s="341"/>
      <c r="AN96" s="342"/>
      <c r="AO96" s="236"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37" t="str">
        <f t="shared" si="291"/>
        <v/>
      </c>
      <c r="AR96" s="238" t="str">
        <f t="shared" si="292"/>
        <v/>
      </c>
      <c r="AS96" s="237" t="str">
        <f t="shared" ref="AS96:AS99" si="339">IFERROR(IF(AND(AH95="Impacto",AH96="Impacto"),(AS95-(+AS95*AK96)),IF(AND(AH95="Probabilidad",AH96="Impacto"),(AS94-(+AS94*AK96)),IF(AH96="Probabilidad",AS95,""))),"")</f>
        <v/>
      </c>
      <c r="AT96" s="239" t="str">
        <f t="shared" si="293"/>
        <v/>
      </c>
      <c r="AU96" s="457"/>
      <c r="AV96" s="460"/>
      <c r="AW96" s="454"/>
      <c r="AX96" s="463"/>
      <c r="AY96" s="343"/>
      <c r="AZ96" s="209"/>
      <c r="BA96" s="207"/>
      <c r="BB96" s="207"/>
      <c r="BC96" s="208"/>
      <c r="BD96" s="208"/>
      <c r="BE96" s="208"/>
      <c r="BF96" s="209"/>
      <c r="BG96" s="466"/>
      <c r="BH96" s="215"/>
      <c r="BI96" s="210"/>
      <c r="BJ96" s="210"/>
      <c r="BK96" s="210"/>
      <c r="BL96" s="207"/>
      <c r="BM96" s="207"/>
      <c r="BN96" s="207"/>
      <c r="BO96" s="211"/>
      <c r="BP96" s="211"/>
      <c r="BQ96" s="212"/>
      <c r="BR96" s="213"/>
      <c r="BS96" s="213" t="str">
        <f>IF(AND('MAPA DE RIESGOS'!$AP96="Muy Alta",'MAPA DE RIESGOS'!$AR96="Leve"),CONCATENATE("R",'MAPA DE RIESGOS'!$H96,"C",'MAPA DE RIESGOS'!$AF96),"")</f>
        <v/>
      </c>
      <c r="BT96" s="213"/>
      <c r="BU96" s="213"/>
      <c r="BV96" s="213"/>
      <c r="BW96" s="213"/>
      <c r="BX96" s="213"/>
      <c r="BY96" s="213"/>
      <c r="BZ96" s="213"/>
      <c r="CA96" s="213"/>
      <c r="CB96" s="213"/>
      <c r="CC96" s="213"/>
      <c r="CD96" s="213"/>
      <c r="CE96" s="213"/>
      <c r="CF96" s="213"/>
      <c r="CG96" s="213"/>
      <c r="CH96" s="213"/>
      <c r="CI96" s="213"/>
      <c r="CJ96" s="213"/>
      <c r="CK96" s="213"/>
    </row>
    <row r="97" spans="1:89" s="214" customFormat="1" ht="28.5" hidden="1" customHeight="1">
      <c r="A97" s="645"/>
      <c r="B97" s="520"/>
      <c r="C97" s="523"/>
      <c r="D97" s="523"/>
      <c r="E97" s="472"/>
      <c r="F97" s="466"/>
      <c r="G97" s="492"/>
      <c r="H97" s="384">
        <v>15</v>
      </c>
      <c r="I97" s="517"/>
      <c r="J97" s="466"/>
      <c r="K97" s="466"/>
      <c r="L97" s="466"/>
      <c r="M97" s="472" t="str">
        <f t="shared" si="324"/>
        <v xml:space="preserve">Posibilidad de perdida de  debido a amenazas como y vulderabilidades, afectando a los activos de información de </v>
      </c>
      <c r="N97" s="472"/>
      <c r="O97" s="472"/>
      <c r="P97" s="475"/>
      <c r="Q97" s="478"/>
      <c r="R97" s="481"/>
      <c r="S97" s="481"/>
      <c r="T97" s="481"/>
      <c r="U97" s="481"/>
      <c r="V97" s="484"/>
      <c r="W97" s="442"/>
      <c r="X97" s="487"/>
      <c r="Y97" s="490"/>
      <c r="Z97" s="439"/>
      <c r="AA97" s="442"/>
      <c r="AB97" s="445"/>
      <c r="AC97" s="448"/>
      <c r="AD97" s="451"/>
      <c r="AE97" s="454"/>
      <c r="AF97" s="205">
        <v>4</v>
      </c>
      <c r="AG97" s="206"/>
      <c r="AH97" s="234" t="str">
        <f t="shared" si="328"/>
        <v/>
      </c>
      <c r="AI97" s="340"/>
      <c r="AJ97" s="340"/>
      <c r="AK97" s="235" t="str">
        <f t="shared" si="329"/>
        <v/>
      </c>
      <c r="AL97" s="341"/>
      <c r="AM97" s="341"/>
      <c r="AN97" s="342"/>
      <c r="AO97" s="236"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37" t="str">
        <f t="shared" si="291"/>
        <v/>
      </c>
      <c r="AR97" s="238" t="str">
        <f t="shared" si="292"/>
        <v/>
      </c>
      <c r="AS97" s="237" t="str">
        <f t="shared" si="339"/>
        <v/>
      </c>
      <c r="AT97" s="239" t="str">
        <f t="shared" si="293"/>
        <v/>
      </c>
      <c r="AU97" s="457"/>
      <c r="AV97" s="460"/>
      <c r="AW97" s="454"/>
      <c r="AX97" s="463"/>
      <c r="AY97" s="343"/>
      <c r="AZ97" s="209"/>
      <c r="BA97" s="207"/>
      <c r="BB97" s="207"/>
      <c r="BC97" s="208"/>
      <c r="BD97" s="208"/>
      <c r="BE97" s="208"/>
      <c r="BF97" s="209"/>
      <c r="BG97" s="466"/>
      <c r="BH97" s="215"/>
      <c r="BI97" s="210"/>
      <c r="BJ97" s="210"/>
      <c r="BK97" s="210"/>
      <c r="BL97" s="207"/>
      <c r="BM97" s="207"/>
      <c r="BN97" s="207"/>
      <c r="BO97" s="211"/>
      <c r="BP97" s="211"/>
      <c r="BQ97" s="212"/>
      <c r="BR97" s="213"/>
      <c r="BS97" s="213" t="str">
        <f>IF(AND('MAPA DE RIESGOS'!$AP97="Muy Alta",'MAPA DE RIESGOS'!$AR97="Leve"),CONCATENATE("R",'MAPA DE RIESGOS'!$H97,"C",'MAPA DE RIESGOS'!$AF97),"")</f>
        <v/>
      </c>
      <c r="BT97" s="213"/>
      <c r="BU97" s="213"/>
      <c r="BV97" s="213"/>
      <c r="BW97" s="213"/>
      <c r="BX97" s="213"/>
      <c r="BY97" s="213"/>
      <c r="BZ97" s="213"/>
      <c r="CA97" s="213"/>
      <c r="CB97" s="213"/>
      <c r="CC97" s="213"/>
      <c r="CD97" s="213"/>
      <c r="CE97" s="213"/>
      <c r="CF97" s="213"/>
      <c r="CG97" s="213"/>
      <c r="CH97" s="213"/>
      <c r="CI97" s="213"/>
      <c r="CJ97" s="213"/>
      <c r="CK97" s="213"/>
    </row>
    <row r="98" spans="1:89" s="214" customFormat="1" ht="28.5" hidden="1" customHeight="1">
      <c r="A98" s="645"/>
      <c r="B98" s="520"/>
      <c r="C98" s="523"/>
      <c r="D98" s="523"/>
      <c r="E98" s="472"/>
      <c r="F98" s="466"/>
      <c r="G98" s="492"/>
      <c r="H98" s="384">
        <v>15</v>
      </c>
      <c r="I98" s="517"/>
      <c r="J98" s="466"/>
      <c r="K98" s="466"/>
      <c r="L98" s="466"/>
      <c r="M98" s="472" t="str">
        <f t="shared" si="324"/>
        <v xml:space="preserve">Posibilidad de perdida de  debido a amenazas como y vulderabilidades, afectando a los activos de información de </v>
      </c>
      <c r="N98" s="472"/>
      <c r="O98" s="472"/>
      <c r="P98" s="475"/>
      <c r="Q98" s="478"/>
      <c r="R98" s="481"/>
      <c r="S98" s="481"/>
      <c r="T98" s="481"/>
      <c r="U98" s="481"/>
      <c r="V98" s="484"/>
      <c r="W98" s="442"/>
      <c r="X98" s="487"/>
      <c r="Y98" s="490"/>
      <c r="Z98" s="439"/>
      <c r="AA98" s="442"/>
      <c r="AB98" s="445"/>
      <c r="AC98" s="448"/>
      <c r="AD98" s="451"/>
      <c r="AE98" s="454"/>
      <c r="AF98" s="205">
        <v>5</v>
      </c>
      <c r="AG98" s="206"/>
      <c r="AH98" s="234" t="str">
        <f t="shared" ref="AH98" si="342">IF(OR(AI98="Preventivo",AI98="Detectivo"),"Probabilidad",IF(AI98="Correctivo","Impacto",""))</f>
        <v/>
      </c>
      <c r="AI98" s="340"/>
      <c r="AJ98" s="340"/>
      <c r="AK98" s="235" t="str">
        <f t="shared" ref="AK98" si="343">IF(AND(AI98="Preventivo",AJ98="Automático"),"50%",IF(AND(AI98="Preventivo",AJ98="Manual"),"40%",IF(AND(AI98="Detectivo",AJ98="Automático"),"40%",IF(AND(AI98="Detectivo",AJ98="Manual"),"30%",IF(AND(AI98="Correctivo",AJ98="Automático"),"35%",IF(AND(AI98="Correctivo",AJ98="Manual"),"25%",""))))))</f>
        <v/>
      </c>
      <c r="AL98" s="341"/>
      <c r="AM98" s="341"/>
      <c r="AN98" s="342"/>
      <c r="AO98" s="236"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37" t="str">
        <f t="shared" si="291"/>
        <v/>
      </c>
      <c r="AR98" s="238" t="str">
        <f t="shared" si="292"/>
        <v/>
      </c>
      <c r="AS98" s="237" t="str">
        <f t="shared" si="339"/>
        <v/>
      </c>
      <c r="AT98" s="239" t="str">
        <f t="shared" si="293"/>
        <v/>
      </c>
      <c r="AU98" s="457"/>
      <c r="AV98" s="460"/>
      <c r="AW98" s="454"/>
      <c r="AX98" s="463"/>
      <c r="AY98" s="343"/>
      <c r="AZ98" s="209"/>
      <c r="BA98" s="207"/>
      <c r="BB98" s="207"/>
      <c r="BC98" s="208"/>
      <c r="BD98" s="208"/>
      <c r="BE98" s="208"/>
      <c r="BF98" s="209"/>
      <c r="BG98" s="466"/>
      <c r="BH98" s="215"/>
      <c r="BI98" s="210"/>
      <c r="BJ98" s="210"/>
      <c r="BK98" s="210"/>
      <c r="BL98" s="207"/>
      <c r="BM98" s="207"/>
      <c r="BN98" s="207"/>
      <c r="BO98" s="211"/>
      <c r="BP98" s="211"/>
      <c r="BQ98" s="212"/>
      <c r="BR98" s="213"/>
      <c r="BS98" s="213" t="str">
        <f>IF(AND('MAPA DE RIESGOS'!$AP98="Muy Alta",'MAPA DE RIESGOS'!$AR98="Leve"),CONCATENATE("R",'MAPA DE RIESGOS'!$H98,"C",'MAPA DE RIESGOS'!$AF98),"")</f>
        <v/>
      </c>
      <c r="BT98" s="213"/>
      <c r="BU98" s="213"/>
      <c r="BV98" s="213"/>
      <c r="BW98" s="213"/>
      <c r="BX98" s="213"/>
      <c r="BY98" s="213"/>
      <c r="BZ98" s="213"/>
      <c r="CA98" s="213"/>
      <c r="CB98" s="213"/>
      <c r="CC98" s="213"/>
      <c r="CD98" s="213"/>
      <c r="CE98" s="213"/>
      <c r="CF98" s="213"/>
      <c r="CG98" s="213"/>
      <c r="CH98" s="213"/>
      <c r="CI98" s="213"/>
      <c r="CJ98" s="213"/>
      <c r="CK98" s="213"/>
    </row>
    <row r="99" spans="1:89" s="214" customFormat="1" ht="28.5" hidden="1" customHeight="1">
      <c r="A99" s="646"/>
      <c r="B99" s="521"/>
      <c r="C99" s="524"/>
      <c r="D99" s="524"/>
      <c r="E99" s="473"/>
      <c r="F99" s="467"/>
      <c r="G99" s="492"/>
      <c r="H99" s="384">
        <v>15</v>
      </c>
      <c r="I99" s="518"/>
      <c r="J99" s="467"/>
      <c r="K99" s="467"/>
      <c r="L99" s="467"/>
      <c r="M99" s="473" t="str">
        <f t="shared" si="324"/>
        <v xml:space="preserve">Posibilidad de perdida de  debido a amenazas como y vulderabilidades, afectando a los activos de información de </v>
      </c>
      <c r="N99" s="473"/>
      <c r="O99" s="473"/>
      <c r="P99" s="476"/>
      <c r="Q99" s="479"/>
      <c r="R99" s="482"/>
      <c r="S99" s="482"/>
      <c r="T99" s="482"/>
      <c r="U99" s="482"/>
      <c r="V99" s="485"/>
      <c r="W99" s="443"/>
      <c r="X99" s="488"/>
      <c r="Y99" s="491"/>
      <c r="Z99" s="440"/>
      <c r="AA99" s="443"/>
      <c r="AB99" s="446"/>
      <c r="AC99" s="449"/>
      <c r="AD99" s="452"/>
      <c r="AE99" s="455"/>
      <c r="AF99" s="205">
        <v>6</v>
      </c>
      <c r="AG99" s="206"/>
      <c r="AH99" s="234" t="str">
        <f t="shared" si="328"/>
        <v/>
      </c>
      <c r="AI99" s="340"/>
      <c r="AJ99" s="340"/>
      <c r="AK99" s="235" t="str">
        <f t="shared" si="329"/>
        <v/>
      </c>
      <c r="AL99" s="341"/>
      <c r="AM99" s="341"/>
      <c r="AN99" s="342"/>
      <c r="AO99" s="236"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37" t="str">
        <f t="shared" si="291"/>
        <v/>
      </c>
      <c r="AR99" s="238" t="str">
        <f t="shared" si="292"/>
        <v/>
      </c>
      <c r="AS99" s="237" t="str">
        <f t="shared" si="339"/>
        <v/>
      </c>
      <c r="AT99" s="239" t="str">
        <f t="shared" si="293"/>
        <v/>
      </c>
      <c r="AU99" s="458"/>
      <c r="AV99" s="461"/>
      <c r="AW99" s="455"/>
      <c r="AX99" s="464"/>
      <c r="AY99" s="343"/>
      <c r="AZ99" s="209"/>
      <c r="BA99" s="207"/>
      <c r="BB99" s="207"/>
      <c r="BC99" s="208"/>
      <c r="BD99" s="208"/>
      <c r="BE99" s="208"/>
      <c r="BF99" s="209"/>
      <c r="BG99" s="467"/>
      <c r="BH99" s="215"/>
      <c r="BI99" s="210"/>
      <c r="BJ99" s="210"/>
      <c r="BK99" s="210"/>
      <c r="BL99" s="207"/>
      <c r="BM99" s="207"/>
      <c r="BN99" s="207"/>
      <c r="BO99" s="211"/>
      <c r="BP99" s="211"/>
      <c r="BQ99" s="212"/>
      <c r="BR99" s="213"/>
      <c r="BS99" s="213" t="str">
        <f>IF(AND('MAPA DE RIESGOS'!$AP99="Muy Alta",'MAPA DE RIESGOS'!$AR99="Leve"),CONCATENATE("R",'MAPA DE RIESGOS'!$H99,"C",'MAPA DE RIESGOS'!$AF99),"")</f>
        <v/>
      </c>
      <c r="BT99" s="213"/>
      <c r="BU99" s="213"/>
      <c r="BV99" s="213"/>
      <c r="BW99" s="213"/>
      <c r="BX99" s="213"/>
      <c r="BY99" s="213"/>
      <c r="BZ99" s="213"/>
      <c r="CA99" s="213"/>
      <c r="CB99" s="213"/>
      <c r="CC99" s="213"/>
      <c r="CD99" s="213"/>
      <c r="CE99" s="213"/>
      <c r="CF99" s="213"/>
      <c r="CG99" s="213"/>
      <c r="CH99" s="213"/>
      <c r="CI99" s="213"/>
      <c r="CJ99" s="213"/>
      <c r="CK99" s="213"/>
    </row>
    <row r="100" spans="1:89" s="214" customFormat="1" ht="111.75" customHeight="1">
      <c r="A100" s="648">
        <v>4</v>
      </c>
      <c r="B100" s="519" t="s">
        <v>107</v>
      </c>
      <c r="C100" s="522"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522"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471" t="s">
        <v>1153</v>
      </c>
      <c r="F100" s="465" t="s">
        <v>974</v>
      </c>
      <c r="G100" s="492">
        <v>16</v>
      </c>
      <c r="H100" s="384">
        <v>16</v>
      </c>
      <c r="I100" s="468" t="s">
        <v>1154</v>
      </c>
      <c r="J100" s="465" t="s">
        <v>243</v>
      </c>
      <c r="K100" s="465" t="s">
        <v>1154</v>
      </c>
      <c r="L100" s="465" t="s">
        <v>1165</v>
      </c>
      <c r="M100" s="471" t="str">
        <f t="shared" ref="M100" si="348">+CONCATENATE("Posibilidad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471" t="s">
        <v>108</v>
      </c>
      <c r="O100" s="471" t="s">
        <v>836</v>
      </c>
      <c r="P100" s="474">
        <v>228</v>
      </c>
      <c r="Q100" s="477"/>
      <c r="R100" s="480"/>
      <c r="S100" s="480"/>
      <c r="T100" s="480"/>
      <c r="U100" s="480"/>
      <c r="V100" s="483" t="str">
        <f t="shared" ref="V100" si="349">IF(ISBLANK(AC100),(IF(P100&lt;=0,"",IF(P100&lt;=2,"Muy Baja",IF(P100&lt;=24,"Baja",IF(P100&lt;=500,"Media",IF(P100&lt;=5000,"Alta","Muy Alta"))))))," ")</f>
        <v>Media</v>
      </c>
      <c r="W100" s="441">
        <f t="shared" ref="W100" si="350">IF(ISBLANK(AC100),(IF(V100="","",IF(V100="Muy Baja",20%,IF(V100="Baja",40%,IF(V100="Media",60%,IF(V100="Alta",80%,IF(V100="Muy Alta",100%,0)))))))," ")</f>
        <v>0.6</v>
      </c>
      <c r="X100" s="486" t="s">
        <v>305</v>
      </c>
      <c r="Y100" s="489" t="str">
        <f>IF(X100&gt;0,IF(NOT(ISERROR(MATCH(X100,'Listados Datos'!$N$3:$N$4,0))),'Listados Datos'!$N$6&amp;"Por favor no seleccionar este criterios de impacto (Afectación Económica o presupuestal y/o Pérdida Reputacional)",'Listados Datos'!$N$7),"")</f>
        <v>✔</v>
      </c>
      <c r="Z100" s="438"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441">
        <f>IF(Z100="","",IF(Z100="Leve",20%,IF(Z100="Menor",40%,IF(Z100="Moderado",60%,IF(Z100="Mayor",80%,IF(Z100="Catastrófico",100%,0))))))</f>
        <v>0.2</v>
      </c>
      <c r="AB100" s="444"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447"/>
      <c r="AD100" s="450"/>
      <c r="AE100" s="453"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206" t="s">
        <v>1170</v>
      </c>
      <c r="AH100" s="234" t="str">
        <f t="shared" ref="AH100:AH111" si="352">IF(OR(AI100="Preventivo",AI100="Detectivo"),"Probabilidad",IF(AI100="Correctivo","Impacto",""))</f>
        <v>Probabilidad</v>
      </c>
      <c r="AI100" s="340" t="s">
        <v>314</v>
      </c>
      <c r="AJ100" s="340" t="s">
        <v>319</v>
      </c>
      <c r="AK100" s="235" t="str">
        <f t="shared" ref="AK100:AK111" si="353">IF(AND(AI100="Preventivo",AJ100="Automático"),"50%",IF(AND(AI100="Preventivo",AJ100="Manual"),"40%",IF(AND(AI100="Detectivo",AJ100="Automático"),"40%",IF(AND(AI100="Detectivo",AJ100="Manual"),"30%",IF(AND(AI100="Correctivo",AJ100="Automático"),"35%",IF(AND(AI100="Correctivo",AJ100="Manual"),"25%",""))))))</f>
        <v>40%</v>
      </c>
      <c r="AL100" s="341" t="s">
        <v>323</v>
      </c>
      <c r="AM100" s="341" t="s">
        <v>327</v>
      </c>
      <c r="AN100" s="342" t="s">
        <v>330</v>
      </c>
      <c r="AO100" s="236">
        <f t="shared" ref="AO100" si="354">IF(ISBLANK(AD100),(IFERROR(IF(AH100="Probabilidad",(W100-(+W100*AK100)),IF(AH100="Impacto",W100,"")),""))," ")</f>
        <v>0.36</v>
      </c>
      <c r="AP100" s="174" t="str">
        <f t="shared" ref="AP100" si="355">IF(ISBLANK(AD100), (IFERROR(IF(AO100="","",IF(AO100&lt;=0.2,"Muy Baja",IF(AO100&lt;=0.4,"Baja",IF(AO100&lt;=0.6,"Media",IF(AO100&lt;=0.8,"Alta","Muy Alta"))))),""))," ")</f>
        <v>Baja</v>
      </c>
      <c r="AQ100" s="237">
        <f t="shared" si="291"/>
        <v>0.36</v>
      </c>
      <c r="AR100" s="238" t="str">
        <f t="shared" si="292"/>
        <v>Leve</v>
      </c>
      <c r="AS100" s="237">
        <f t="shared" ref="AS100" si="356">IFERROR(IF(AH100="Impacto",(AA100-(+AA100*AK100)),IF(AH100="Probabilidad",AA100,"")),"")</f>
        <v>0.2</v>
      </c>
      <c r="AT100" s="239" t="str">
        <f t="shared" si="293"/>
        <v>Bajo</v>
      </c>
      <c r="AU100" s="456"/>
      <c r="AV100" s="459" t="str">
        <f>IF(ISBLANK(AD100), " ", AD100)</f>
        <v xml:space="preserve"> </v>
      </c>
      <c r="AW100" s="453"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462" t="s">
        <v>337</v>
      </c>
      <c r="AY100" s="343" t="s">
        <v>1185</v>
      </c>
      <c r="AZ100" s="209" t="s">
        <v>1186</v>
      </c>
      <c r="BA100" s="207" t="s">
        <v>974</v>
      </c>
      <c r="BB100" s="207" t="s">
        <v>1068</v>
      </c>
      <c r="BC100" s="208">
        <v>44562</v>
      </c>
      <c r="BD100" s="208">
        <v>44926</v>
      </c>
      <c r="BE100" s="208" t="s">
        <v>1188</v>
      </c>
      <c r="BF100" s="209" t="s">
        <v>1187</v>
      </c>
      <c r="BG100" s="465" t="s">
        <v>1178</v>
      </c>
      <c r="BH100" s="215"/>
      <c r="BI100" s="210"/>
      <c r="BJ100" s="210"/>
      <c r="BK100" s="210"/>
      <c r="BL100" s="207"/>
      <c r="BM100" s="207"/>
      <c r="BN100" s="207"/>
      <c r="BO100" s="211"/>
      <c r="BP100" s="211"/>
      <c r="BQ100" s="212"/>
      <c r="BR100" s="213"/>
      <c r="BS100" s="213" t="str">
        <f>IF(AND('MAPA DE RIESGOS'!$AP100="Muy Alta",'MAPA DE RIESGOS'!$AR100="Leve"),CONCATENATE("R",'MAPA DE RIESGOS'!$H100,"C",'MAPA DE RIESGOS'!$AF100),"")</f>
        <v/>
      </c>
      <c r="BT100" s="213"/>
      <c r="BU100" s="213"/>
      <c r="BV100" s="213"/>
      <c r="BW100" s="213"/>
      <c r="BX100" s="213"/>
      <c r="BY100" s="213"/>
      <c r="BZ100" s="213"/>
      <c r="CA100" s="213"/>
      <c r="CB100" s="213"/>
      <c r="CC100" s="213"/>
      <c r="CD100" s="213"/>
      <c r="CE100" s="213"/>
      <c r="CF100" s="213"/>
      <c r="CG100" s="213"/>
      <c r="CH100" s="213"/>
      <c r="CI100" s="213"/>
      <c r="CJ100" s="213"/>
      <c r="CK100" s="213"/>
    </row>
    <row r="101" spans="1:89" s="214" customFormat="1" ht="28.5" hidden="1" customHeight="1">
      <c r="A101" s="649"/>
      <c r="B101" s="520"/>
      <c r="C101" s="523"/>
      <c r="D101" s="523"/>
      <c r="E101" s="472"/>
      <c r="F101" s="466"/>
      <c r="G101" s="492"/>
      <c r="H101" s="384">
        <v>16</v>
      </c>
      <c r="I101" s="469"/>
      <c r="J101" s="466"/>
      <c r="K101" s="466"/>
      <c r="L101" s="466"/>
      <c r="M101" s="472"/>
      <c r="N101" s="472"/>
      <c r="O101" s="472"/>
      <c r="P101" s="475"/>
      <c r="Q101" s="478"/>
      <c r="R101" s="481"/>
      <c r="S101" s="481"/>
      <c r="T101" s="481"/>
      <c r="U101" s="481"/>
      <c r="V101" s="484"/>
      <c r="W101" s="442"/>
      <c r="X101" s="487"/>
      <c r="Y101" s="490"/>
      <c r="Z101" s="439"/>
      <c r="AA101" s="442"/>
      <c r="AB101" s="445"/>
      <c r="AC101" s="448"/>
      <c r="AD101" s="451"/>
      <c r="AE101" s="454"/>
      <c r="AF101" s="205">
        <v>2</v>
      </c>
      <c r="AG101" s="206"/>
      <c r="AH101" s="234" t="str">
        <f t="shared" si="352"/>
        <v/>
      </c>
      <c r="AI101" s="340"/>
      <c r="AJ101" s="340"/>
      <c r="AK101" s="235" t="str">
        <f t="shared" si="353"/>
        <v/>
      </c>
      <c r="AL101" s="341"/>
      <c r="AM101" s="341"/>
      <c r="AN101" s="342"/>
      <c r="AO101" s="236"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37" t="str">
        <f t="shared" si="291"/>
        <v/>
      </c>
      <c r="AR101" s="238" t="str">
        <f t="shared" si="292"/>
        <v/>
      </c>
      <c r="AS101" s="237" t="str">
        <f t="shared" ref="AS101" si="360">IFERROR(IF(AND(AH100="Impacto",AH101="Impacto"),(AS100-(+AS100*AK101)),IF(AH101="Impacto",(AA100-(+AA100*AK101)),IF(AH101="Probabilidad",AS100,""))),"")</f>
        <v/>
      </c>
      <c r="AT101" s="239" t="str">
        <f t="shared" si="293"/>
        <v/>
      </c>
      <c r="AU101" s="457"/>
      <c r="AV101" s="460"/>
      <c r="AW101" s="454"/>
      <c r="AX101" s="463"/>
      <c r="AY101" s="343"/>
      <c r="AZ101" s="209"/>
      <c r="BA101" s="207"/>
      <c r="BB101" s="207"/>
      <c r="BC101" s="208"/>
      <c r="BD101" s="208"/>
      <c r="BE101" s="208"/>
      <c r="BF101" s="209"/>
      <c r="BG101" s="466"/>
      <c r="BH101" s="215"/>
      <c r="BI101" s="210"/>
      <c r="BJ101" s="210"/>
      <c r="BK101" s="210"/>
      <c r="BL101" s="207"/>
      <c r="BM101" s="207"/>
      <c r="BN101" s="207"/>
      <c r="BO101" s="211"/>
      <c r="BP101" s="211"/>
      <c r="BQ101" s="212"/>
      <c r="BR101" s="213"/>
      <c r="BS101" s="213" t="str">
        <f>IF(AND('MAPA DE RIESGOS'!$AP101="Muy Alta",'MAPA DE RIESGOS'!$AR101="Leve"),CONCATENATE("R",'MAPA DE RIESGOS'!$H101,"C",'MAPA DE RIESGOS'!$AF101),"")</f>
        <v/>
      </c>
      <c r="BT101" s="213"/>
      <c r="BU101" s="213"/>
      <c r="BV101" s="213"/>
      <c r="BW101" s="213"/>
      <c r="BX101" s="213"/>
      <c r="BY101" s="213"/>
      <c r="BZ101" s="213"/>
      <c r="CA101" s="213"/>
      <c r="CB101" s="213"/>
      <c r="CC101" s="213"/>
      <c r="CD101" s="213"/>
      <c r="CE101" s="213"/>
      <c r="CF101" s="213"/>
      <c r="CG101" s="213"/>
      <c r="CH101" s="213"/>
      <c r="CI101" s="213"/>
      <c r="CJ101" s="213"/>
      <c r="CK101" s="213"/>
    </row>
    <row r="102" spans="1:89" s="214" customFormat="1" ht="28.5" hidden="1" customHeight="1">
      <c r="A102" s="649"/>
      <c r="B102" s="520"/>
      <c r="C102" s="523"/>
      <c r="D102" s="523"/>
      <c r="E102" s="472"/>
      <c r="F102" s="466"/>
      <c r="G102" s="492"/>
      <c r="H102" s="384">
        <v>16</v>
      </c>
      <c r="I102" s="469"/>
      <c r="J102" s="466"/>
      <c r="K102" s="466"/>
      <c r="L102" s="466"/>
      <c r="M102" s="472"/>
      <c r="N102" s="472"/>
      <c r="O102" s="472"/>
      <c r="P102" s="475"/>
      <c r="Q102" s="478"/>
      <c r="R102" s="481"/>
      <c r="S102" s="481"/>
      <c r="T102" s="481"/>
      <c r="U102" s="481"/>
      <c r="V102" s="484"/>
      <c r="W102" s="442"/>
      <c r="X102" s="487"/>
      <c r="Y102" s="490"/>
      <c r="Z102" s="439"/>
      <c r="AA102" s="442"/>
      <c r="AB102" s="445"/>
      <c r="AC102" s="448"/>
      <c r="AD102" s="451"/>
      <c r="AE102" s="454"/>
      <c r="AF102" s="205">
        <v>3</v>
      </c>
      <c r="AG102" s="206"/>
      <c r="AH102" s="234" t="str">
        <f t="shared" si="352"/>
        <v/>
      </c>
      <c r="AI102" s="340"/>
      <c r="AJ102" s="340"/>
      <c r="AK102" s="235" t="str">
        <f t="shared" si="353"/>
        <v/>
      </c>
      <c r="AL102" s="341"/>
      <c r="AM102" s="341"/>
      <c r="AN102" s="342"/>
      <c r="AO102" s="236"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37" t="str">
        <f t="shared" si="291"/>
        <v/>
      </c>
      <c r="AR102" s="238" t="str">
        <f t="shared" si="292"/>
        <v/>
      </c>
      <c r="AS102" s="237" t="str">
        <f t="shared" ref="AS102:AS105" si="363">IFERROR(IF(AND(AH101="Impacto",AH102="Impacto"),(AS101-(+AS101*AK102)),IF(AND(AH101="Probabilidad",AH102="Impacto"),(AS100-(+AS100*AK102)),IF(AH102="Probabilidad",AS101,""))),"")</f>
        <v/>
      </c>
      <c r="AT102" s="239" t="str">
        <f t="shared" si="293"/>
        <v/>
      </c>
      <c r="AU102" s="457"/>
      <c r="AV102" s="460"/>
      <c r="AW102" s="454"/>
      <c r="AX102" s="463"/>
      <c r="AY102" s="343"/>
      <c r="AZ102" s="209"/>
      <c r="BA102" s="207"/>
      <c r="BB102" s="207"/>
      <c r="BC102" s="208"/>
      <c r="BD102" s="208"/>
      <c r="BE102" s="208"/>
      <c r="BF102" s="209"/>
      <c r="BG102" s="466"/>
      <c r="BH102" s="215"/>
      <c r="BI102" s="210"/>
      <c r="BJ102" s="210"/>
      <c r="BK102" s="210"/>
      <c r="BL102" s="207"/>
      <c r="BM102" s="207"/>
      <c r="BN102" s="207"/>
      <c r="BO102" s="211"/>
      <c r="BP102" s="211"/>
      <c r="BQ102" s="212"/>
      <c r="BR102" s="213"/>
      <c r="BS102" s="213" t="str">
        <f>IF(AND('MAPA DE RIESGOS'!$AP102="Muy Alta",'MAPA DE RIESGOS'!$AR102="Leve"),CONCATENATE("R",'MAPA DE RIESGOS'!$H102,"C",'MAPA DE RIESGOS'!$AF102),"")</f>
        <v/>
      </c>
      <c r="BT102" s="213"/>
      <c r="BU102" s="213"/>
      <c r="BV102" s="213"/>
      <c r="BW102" s="213"/>
      <c r="BX102" s="213"/>
      <c r="BY102" s="213"/>
      <c r="BZ102" s="213"/>
      <c r="CA102" s="213"/>
      <c r="CB102" s="213"/>
      <c r="CC102" s="213"/>
      <c r="CD102" s="213"/>
      <c r="CE102" s="213"/>
      <c r="CF102" s="213"/>
      <c r="CG102" s="213"/>
      <c r="CH102" s="213"/>
      <c r="CI102" s="213"/>
      <c r="CJ102" s="213"/>
      <c r="CK102" s="213"/>
    </row>
    <row r="103" spans="1:89" s="214" customFormat="1" ht="28.5" hidden="1" customHeight="1">
      <c r="A103" s="649"/>
      <c r="B103" s="520"/>
      <c r="C103" s="523"/>
      <c r="D103" s="523"/>
      <c r="E103" s="472"/>
      <c r="F103" s="466"/>
      <c r="G103" s="492"/>
      <c r="H103" s="384">
        <v>16</v>
      </c>
      <c r="I103" s="469"/>
      <c r="J103" s="466"/>
      <c r="K103" s="466"/>
      <c r="L103" s="466"/>
      <c r="M103" s="472"/>
      <c r="N103" s="472"/>
      <c r="O103" s="472"/>
      <c r="P103" s="475"/>
      <c r="Q103" s="478"/>
      <c r="R103" s="481"/>
      <c r="S103" s="481"/>
      <c r="T103" s="481"/>
      <c r="U103" s="481"/>
      <c r="V103" s="484"/>
      <c r="W103" s="442"/>
      <c r="X103" s="487"/>
      <c r="Y103" s="490"/>
      <c r="Z103" s="439"/>
      <c r="AA103" s="442"/>
      <c r="AB103" s="445"/>
      <c r="AC103" s="448"/>
      <c r="AD103" s="451"/>
      <c r="AE103" s="454"/>
      <c r="AF103" s="205">
        <v>4</v>
      </c>
      <c r="AG103" s="206"/>
      <c r="AH103" s="234" t="str">
        <f t="shared" si="352"/>
        <v/>
      </c>
      <c r="AI103" s="340"/>
      <c r="AJ103" s="340"/>
      <c r="AK103" s="235" t="str">
        <f t="shared" si="353"/>
        <v/>
      </c>
      <c r="AL103" s="341"/>
      <c r="AM103" s="341"/>
      <c r="AN103" s="342"/>
      <c r="AO103" s="236"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37" t="str">
        <f t="shared" si="291"/>
        <v/>
      </c>
      <c r="AR103" s="238" t="str">
        <f t="shared" si="292"/>
        <v/>
      </c>
      <c r="AS103" s="237" t="str">
        <f t="shared" si="363"/>
        <v/>
      </c>
      <c r="AT103" s="239" t="str">
        <f t="shared" si="293"/>
        <v/>
      </c>
      <c r="AU103" s="457"/>
      <c r="AV103" s="460"/>
      <c r="AW103" s="454"/>
      <c r="AX103" s="463"/>
      <c r="AY103" s="343"/>
      <c r="AZ103" s="209"/>
      <c r="BA103" s="207"/>
      <c r="BB103" s="207"/>
      <c r="BC103" s="208"/>
      <c r="BD103" s="208"/>
      <c r="BE103" s="208"/>
      <c r="BF103" s="209"/>
      <c r="BG103" s="466"/>
      <c r="BH103" s="215"/>
      <c r="BI103" s="210"/>
      <c r="BJ103" s="210"/>
      <c r="BK103" s="210"/>
      <c r="BL103" s="207"/>
      <c r="BM103" s="207"/>
      <c r="BN103" s="207"/>
      <c r="BO103" s="211"/>
      <c r="BP103" s="211"/>
      <c r="BQ103" s="212"/>
      <c r="BR103" s="213"/>
      <c r="BS103" s="213" t="str">
        <f>IF(AND('MAPA DE RIESGOS'!$AP103="Muy Alta",'MAPA DE RIESGOS'!$AR103="Leve"),CONCATENATE("R",'MAPA DE RIESGOS'!$H103,"C",'MAPA DE RIESGOS'!$AF103),"")</f>
        <v/>
      </c>
      <c r="BT103" s="213"/>
      <c r="BU103" s="213"/>
      <c r="BV103" s="213"/>
      <c r="BW103" s="213"/>
      <c r="BX103" s="213"/>
      <c r="BY103" s="213"/>
      <c r="BZ103" s="213"/>
      <c r="CA103" s="213"/>
      <c r="CB103" s="213"/>
      <c r="CC103" s="213"/>
      <c r="CD103" s="213"/>
      <c r="CE103" s="213"/>
      <c r="CF103" s="213"/>
      <c r="CG103" s="213"/>
      <c r="CH103" s="213"/>
      <c r="CI103" s="213"/>
      <c r="CJ103" s="213"/>
      <c r="CK103" s="213"/>
    </row>
    <row r="104" spans="1:89" s="214" customFormat="1" ht="28.5" hidden="1" customHeight="1">
      <c r="A104" s="649"/>
      <c r="B104" s="520"/>
      <c r="C104" s="523"/>
      <c r="D104" s="523"/>
      <c r="E104" s="472"/>
      <c r="F104" s="466"/>
      <c r="G104" s="492"/>
      <c r="H104" s="384">
        <v>16</v>
      </c>
      <c r="I104" s="469"/>
      <c r="J104" s="466"/>
      <c r="K104" s="466"/>
      <c r="L104" s="466"/>
      <c r="M104" s="472"/>
      <c r="N104" s="472"/>
      <c r="O104" s="472"/>
      <c r="P104" s="475"/>
      <c r="Q104" s="478"/>
      <c r="R104" s="481"/>
      <c r="S104" s="481"/>
      <c r="T104" s="481"/>
      <c r="U104" s="481"/>
      <c r="V104" s="484"/>
      <c r="W104" s="442"/>
      <c r="X104" s="487"/>
      <c r="Y104" s="490"/>
      <c r="Z104" s="439"/>
      <c r="AA104" s="442"/>
      <c r="AB104" s="445"/>
      <c r="AC104" s="448"/>
      <c r="AD104" s="451"/>
      <c r="AE104" s="454"/>
      <c r="AF104" s="205">
        <v>5</v>
      </c>
      <c r="AG104" s="206"/>
      <c r="AH104" s="234" t="str">
        <f t="shared" ref="AH104" si="366">IF(OR(AI104="Preventivo",AI104="Detectivo"),"Probabilidad",IF(AI104="Correctivo","Impacto",""))</f>
        <v/>
      </c>
      <c r="AI104" s="340"/>
      <c r="AJ104" s="340"/>
      <c r="AK104" s="235" t="str">
        <f t="shared" ref="AK104" si="367">IF(AND(AI104="Preventivo",AJ104="Automático"),"50%",IF(AND(AI104="Preventivo",AJ104="Manual"),"40%",IF(AND(AI104="Detectivo",AJ104="Automático"),"40%",IF(AND(AI104="Detectivo",AJ104="Manual"),"30%",IF(AND(AI104="Correctivo",AJ104="Automático"),"35%",IF(AND(AI104="Correctivo",AJ104="Manual"),"25%",""))))))</f>
        <v/>
      </c>
      <c r="AL104" s="341"/>
      <c r="AM104" s="341"/>
      <c r="AN104" s="342"/>
      <c r="AO104" s="236"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37" t="str">
        <f t="shared" si="291"/>
        <v/>
      </c>
      <c r="AR104" s="238" t="str">
        <f t="shared" si="292"/>
        <v/>
      </c>
      <c r="AS104" s="237" t="str">
        <f t="shared" si="363"/>
        <v/>
      </c>
      <c r="AT104" s="239" t="str">
        <f t="shared" si="293"/>
        <v/>
      </c>
      <c r="AU104" s="457"/>
      <c r="AV104" s="460"/>
      <c r="AW104" s="454"/>
      <c r="AX104" s="463"/>
      <c r="AY104" s="343"/>
      <c r="AZ104" s="209"/>
      <c r="BA104" s="207"/>
      <c r="BB104" s="207"/>
      <c r="BC104" s="208"/>
      <c r="BD104" s="208"/>
      <c r="BE104" s="208"/>
      <c r="BF104" s="209"/>
      <c r="BG104" s="466"/>
      <c r="BH104" s="215"/>
      <c r="BI104" s="210"/>
      <c r="BJ104" s="210"/>
      <c r="BK104" s="210"/>
      <c r="BL104" s="207"/>
      <c r="BM104" s="207"/>
      <c r="BN104" s="207"/>
      <c r="BO104" s="211"/>
      <c r="BP104" s="211"/>
      <c r="BQ104" s="212"/>
      <c r="BR104" s="213"/>
      <c r="BS104" s="213" t="str">
        <f>IF(AND('MAPA DE RIESGOS'!$AP104="Muy Alta",'MAPA DE RIESGOS'!$AR104="Leve"),CONCATENATE("R",'MAPA DE RIESGOS'!$H104,"C",'MAPA DE RIESGOS'!$AF104),"")</f>
        <v/>
      </c>
      <c r="BT104" s="213"/>
      <c r="BU104" s="213"/>
      <c r="BV104" s="213"/>
      <c r="BW104" s="213"/>
      <c r="BX104" s="213"/>
      <c r="BY104" s="213"/>
      <c r="BZ104" s="213"/>
      <c r="CA104" s="213"/>
      <c r="CB104" s="213"/>
      <c r="CC104" s="213"/>
      <c r="CD104" s="213"/>
      <c r="CE104" s="213"/>
      <c r="CF104" s="213"/>
      <c r="CG104" s="213"/>
      <c r="CH104" s="213"/>
      <c r="CI104" s="213"/>
      <c r="CJ104" s="213"/>
      <c r="CK104" s="213"/>
    </row>
    <row r="105" spans="1:89" s="214" customFormat="1" ht="28.5" hidden="1" customHeight="1">
      <c r="A105" s="649"/>
      <c r="B105" s="520"/>
      <c r="C105" s="523"/>
      <c r="D105" s="523"/>
      <c r="E105" s="472"/>
      <c r="F105" s="466"/>
      <c r="G105" s="492"/>
      <c r="H105" s="384">
        <v>16</v>
      </c>
      <c r="I105" s="470"/>
      <c r="J105" s="467"/>
      <c r="K105" s="467"/>
      <c r="L105" s="467"/>
      <c r="M105" s="473"/>
      <c r="N105" s="473"/>
      <c r="O105" s="473"/>
      <c r="P105" s="476"/>
      <c r="Q105" s="479"/>
      <c r="R105" s="482"/>
      <c r="S105" s="482"/>
      <c r="T105" s="482"/>
      <c r="U105" s="482"/>
      <c r="V105" s="485"/>
      <c r="W105" s="443"/>
      <c r="X105" s="488"/>
      <c r="Y105" s="491"/>
      <c r="Z105" s="440"/>
      <c r="AA105" s="443"/>
      <c r="AB105" s="446"/>
      <c r="AC105" s="449"/>
      <c r="AD105" s="452"/>
      <c r="AE105" s="455"/>
      <c r="AF105" s="205">
        <v>6</v>
      </c>
      <c r="AG105" s="206"/>
      <c r="AH105" s="234" t="str">
        <f t="shared" si="352"/>
        <v/>
      </c>
      <c r="AI105" s="340"/>
      <c r="AJ105" s="340"/>
      <c r="AK105" s="235" t="str">
        <f t="shared" si="353"/>
        <v/>
      </c>
      <c r="AL105" s="341"/>
      <c r="AM105" s="341"/>
      <c r="AN105" s="342"/>
      <c r="AO105" s="236"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37" t="str">
        <f t="shared" si="291"/>
        <v/>
      </c>
      <c r="AR105" s="238" t="str">
        <f t="shared" si="292"/>
        <v/>
      </c>
      <c r="AS105" s="237" t="str">
        <f t="shared" si="363"/>
        <v/>
      </c>
      <c r="AT105" s="239" t="str">
        <f t="shared" si="293"/>
        <v/>
      </c>
      <c r="AU105" s="458"/>
      <c r="AV105" s="461"/>
      <c r="AW105" s="455"/>
      <c r="AX105" s="464"/>
      <c r="AY105" s="343"/>
      <c r="AZ105" s="209"/>
      <c r="BA105" s="207"/>
      <c r="BB105" s="207"/>
      <c r="BC105" s="208"/>
      <c r="BD105" s="208"/>
      <c r="BE105" s="208"/>
      <c r="BF105" s="209"/>
      <c r="BG105" s="467"/>
      <c r="BH105" s="215"/>
      <c r="BI105" s="210"/>
      <c r="BJ105" s="210"/>
      <c r="BK105" s="210"/>
      <c r="BL105" s="207"/>
      <c r="BM105" s="207"/>
      <c r="BN105" s="207"/>
      <c r="BO105" s="211"/>
      <c r="BP105" s="211"/>
      <c r="BQ105" s="212"/>
      <c r="BR105" s="213"/>
      <c r="BS105" s="213" t="str">
        <f>IF(AND('MAPA DE RIESGOS'!$AP105="Muy Alta",'MAPA DE RIESGOS'!$AR105="Leve"),CONCATENATE("R",'MAPA DE RIESGOS'!$H105,"C",'MAPA DE RIESGOS'!$AF105),"")</f>
        <v/>
      </c>
      <c r="BT105" s="213"/>
      <c r="BU105" s="213"/>
      <c r="BV105" s="213"/>
      <c r="BW105" s="213"/>
      <c r="BX105" s="213"/>
      <c r="BY105" s="213"/>
      <c r="BZ105" s="213"/>
      <c r="CA105" s="213"/>
      <c r="CB105" s="213"/>
      <c r="CC105" s="213"/>
      <c r="CD105" s="213"/>
      <c r="CE105" s="213"/>
      <c r="CF105" s="213"/>
      <c r="CG105" s="213"/>
      <c r="CH105" s="213"/>
      <c r="CI105" s="213"/>
      <c r="CJ105" s="213"/>
      <c r="CK105" s="213"/>
    </row>
    <row r="106" spans="1:89" s="214" customFormat="1" ht="142.5" customHeight="1">
      <c r="A106" s="649"/>
      <c r="B106" s="520"/>
      <c r="C106" s="523"/>
      <c r="D106" s="523" t="str">
        <f>IFERROR((VLOOKUP($B106,'Listados Datos'!$D$3:$F$18,3,FALSE))," ")</f>
        <v xml:space="preserve"> </v>
      </c>
      <c r="E106" s="472"/>
      <c r="F106" s="466"/>
      <c r="G106" s="492">
        <v>17</v>
      </c>
      <c r="H106" s="384">
        <v>17</v>
      </c>
      <c r="I106" s="468" t="s">
        <v>1155</v>
      </c>
      <c r="J106" s="465" t="s">
        <v>243</v>
      </c>
      <c r="K106" s="465" t="s">
        <v>1155</v>
      </c>
      <c r="L106" s="465" t="s">
        <v>1166</v>
      </c>
      <c r="M106" s="471" t="str">
        <f t="shared" ref="M106" si="372">+CONCATENATE("Posibilidad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471" t="s">
        <v>108</v>
      </c>
      <c r="O106" s="471" t="s">
        <v>836</v>
      </c>
      <c r="P106" s="474">
        <v>12</v>
      </c>
      <c r="Q106" s="477"/>
      <c r="R106" s="480"/>
      <c r="S106" s="480"/>
      <c r="T106" s="480"/>
      <c r="U106" s="480"/>
      <c r="V106" s="483" t="str">
        <f t="shared" ref="V106" si="373">IF(ISBLANK(AC106),(IF(P106&lt;=0,"",IF(P106&lt;=2,"Muy Baja",IF(P106&lt;=24,"Baja",IF(P106&lt;=500,"Media",IF(P106&lt;=5000,"Alta","Muy Alta"))))))," ")</f>
        <v>Baja</v>
      </c>
      <c r="W106" s="441">
        <f t="shared" ref="W106" si="374">IF(ISBLANK(AC106),(IF(V106="","",IF(V106="Muy Baja",20%,IF(V106="Baja",40%,IF(V106="Media",60%,IF(V106="Alta",80%,IF(V106="Muy Alta",100%,0)))))))," ")</f>
        <v>0.4</v>
      </c>
      <c r="X106" s="486" t="s">
        <v>305</v>
      </c>
      <c r="Y106" s="489" t="str">
        <f>IF(X106&gt;0,IF(NOT(ISERROR(MATCH(X106,'Listados Datos'!$N$3:$N$4,0))),'Listados Datos'!$N$6&amp;"Por favor no seleccionar este criterios de impacto (Afectación Económica o presupuestal y/o Pérdida Reputacional)",'Listados Datos'!$N$7),"")</f>
        <v>✔</v>
      </c>
      <c r="Z106" s="438"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441">
        <f>IF(Z106="","",IF(Z106="Leve",20%,IF(Z106="Menor",40%,IF(Z106="Moderado",60%,IF(Z106="Mayor",80%,IF(Z106="Catastrófico",100%,0))))))</f>
        <v>0.2</v>
      </c>
      <c r="AB106" s="444"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447"/>
      <c r="AD106" s="450"/>
      <c r="AE106" s="453" t="str">
        <f t="shared" ref="AE106" si="375">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206" t="s">
        <v>1171</v>
      </c>
      <c r="AH106" s="234" t="str">
        <f t="shared" si="352"/>
        <v>Probabilidad</v>
      </c>
      <c r="AI106" s="340" t="s">
        <v>314</v>
      </c>
      <c r="AJ106" s="340" t="s">
        <v>319</v>
      </c>
      <c r="AK106" s="235" t="str">
        <f t="shared" si="353"/>
        <v>40%</v>
      </c>
      <c r="AL106" s="341" t="s">
        <v>323</v>
      </c>
      <c r="AM106" s="341" t="s">
        <v>327</v>
      </c>
      <c r="AN106" s="342" t="s">
        <v>330</v>
      </c>
      <c r="AO106" s="236">
        <f t="shared" ref="AO106" si="376">IF(ISBLANK(AD106),(IFERROR(IF(AH106="Probabilidad",(W106-(+W106*AK106)),IF(AH106="Impacto",W106,"")),""))," ")</f>
        <v>0.24</v>
      </c>
      <c r="AP106" s="174" t="str">
        <f t="shared" ref="AP106" si="377">IF(ISBLANK(AD106), (IFERROR(IF(AO106="","",IF(AO106&lt;=0.2,"Muy Baja",IF(AO106&lt;=0.4,"Baja",IF(AO106&lt;=0.6,"Media",IF(AO106&lt;=0.8,"Alta","Muy Alta"))))),""))," ")</f>
        <v>Baja</v>
      </c>
      <c r="AQ106" s="237">
        <f t="shared" si="291"/>
        <v>0.24</v>
      </c>
      <c r="AR106" s="283" t="str">
        <f t="shared" si="292"/>
        <v>Leve</v>
      </c>
      <c r="AS106" s="237">
        <f t="shared" ref="AS106" si="378">IFERROR(IF(AH106="Impacto",(AA106-(+AA106*AK106)),IF(AH106="Probabilidad",AA106,"")),"")</f>
        <v>0.2</v>
      </c>
      <c r="AT106" s="239" t="str">
        <f t="shared" si="293"/>
        <v>Bajo</v>
      </c>
      <c r="AU106" s="456"/>
      <c r="AV106" s="459" t="str">
        <f>IF(ISBLANK(AD106), " ", AD106)</f>
        <v xml:space="preserve"> </v>
      </c>
      <c r="AW106" s="453" t="str">
        <f t="shared" ref="AW106" si="379">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462" t="s">
        <v>337</v>
      </c>
      <c r="AY106" s="343" t="s">
        <v>1189</v>
      </c>
      <c r="AZ106" s="209" t="s">
        <v>1190</v>
      </c>
      <c r="BA106" s="207" t="s">
        <v>974</v>
      </c>
      <c r="BB106" s="207" t="s">
        <v>1068</v>
      </c>
      <c r="BC106" s="208">
        <v>44562</v>
      </c>
      <c r="BD106" s="208">
        <v>44926</v>
      </c>
      <c r="BE106" s="208" t="s">
        <v>1191</v>
      </c>
      <c r="BF106" s="208" t="s">
        <v>1192</v>
      </c>
      <c r="BG106" s="465" t="s">
        <v>1179</v>
      </c>
      <c r="BH106" s="215"/>
      <c r="BI106" s="210"/>
      <c r="BJ106" s="210"/>
      <c r="BK106" s="210"/>
      <c r="BL106" s="207"/>
      <c r="BM106" s="207"/>
      <c r="BN106" s="207"/>
      <c r="BO106" s="282"/>
      <c r="BP106" s="282"/>
      <c r="BQ106" s="284"/>
      <c r="BR106" s="213"/>
      <c r="BS106" s="213" t="str">
        <f>IF(AND('MAPA DE RIESGOS'!$AP106="Muy Alta",'MAPA DE RIESGOS'!$AR106="Leve"),CONCATENATE("R",'MAPA DE RIESGOS'!$H106,"C",'MAPA DE RIESGOS'!$AF106),"")</f>
        <v/>
      </c>
      <c r="BT106" s="213"/>
      <c r="BU106" s="213"/>
      <c r="BV106" s="213"/>
      <c r="BW106" s="213"/>
      <c r="BX106" s="213"/>
      <c r="BY106" s="213"/>
      <c r="BZ106" s="213"/>
      <c r="CA106" s="213"/>
      <c r="CB106" s="213"/>
      <c r="CC106" s="213"/>
      <c r="CD106" s="213"/>
      <c r="CE106" s="213"/>
      <c r="CF106" s="213"/>
      <c r="CG106" s="213"/>
      <c r="CH106" s="213"/>
      <c r="CI106" s="213"/>
      <c r="CJ106" s="213"/>
      <c r="CK106" s="213"/>
    </row>
    <row r="107" spans="1:89" s="214" customFormat="1" ht="28.5" hidden="1" customHeight="1">
      <c r="A107" s="649"/>
      <c r="B107" s="520"/>
      <c r="C107" s="523"/>
      <c r="D107" s="523"/>
      <c r="E107" s="472"/>
      <c r="F107" s="466"/>
      <c r="G107" s="492"/>
      <c r="H107" s="384">
        <v>17</v>
      </c>
      <c r="I107" s="469"/>
      <c r="J107" s="466"/>
      <c r="K107" s="466"/>
      <c r="L107" s="466"/>
      <c r="M107" s="472"/>
      <c r="N107" s="472"/>
      <c r="O107" s="472"/>
      <c r="P107" s="475"/>
      <c r="Q107" s="478"/>
      <c r="R107" s="481"/>
      <c r="S107" s="481"/>
      <c r="T107" s="481"/>
      <c r="U107" s="481"/>
      <c r="V107" s="484"/>
      <c r="W107" s="442"/>
      <c r="X107" s="487"/>
      <c r="Y107" s="490"/>
      <c r="Z107" s="439"/>
      <c r="AA107" s="442"/>
      <c r="AB107" s="445"/>
      <c r="AC107" s="448"/>
      <c r="AD107" s="451"/>
      <c r="AE107" s="454"/>
      <c r="AF107" s="205">
        <v>2</v>
      </c>
      <c r="AG107" s="206"/>
      <c r="AH107" s="234" t="str">
        <f t="shared" si="352"/>
        <v/>
      </c>
      <c r="AI107" s="340"/>
      <c r="AJ107" s="340"/>
      <c r="AK107" s="235" t="str">
        <f t="shared" si="353"/>
        <v/>
      </c>
      <c r="AL107" s="341"/>
      <c r="AM107" s="341"/>
      <c r="AN107" s="342"/>
      <c r="AO107" s="236" t="str">
        <f t="shared" ref="AO107" si="380">IF(ISBLANK(AD106),(IFERROR(IF(AND(AH106="Probabilidad",AH107="Probabilidad"),(AQ106-(+AQ106*AK107)),IF(AH107="Probabilidad",(W106-(+W106*AK107)),IF(AH107="Impacto",AQ106,""))),""))," ")</f>
        <v/>
      </c>
      <c r="AP107" s="174" t="str">
        <f t="shared" ref="AP107" si="381">IF(ISBLANK(AD106),(IFERROR(IF(AO107="","",IF(AO107&lt;=0.2,"Muy Baja",IF(AO107&lt;=0.4,"Baja",IF(AO107&lt;=0.6,"Media",IF(AO107&lt;=0.8,"Alta","Muy Alta"))))),""))," ")</f>
        <v/>
      </c>
      <c r="AQ107" s="237" t="str">
        <f t="shared" si="291"/>
        <v/>
      </c>
      <c r="AR107" s="283" t="str">
        <f t="shared" si="292"/>
        <v/>
      </c>
      <c r="AS107" s="237" t="str">
        <f t="shared" ref="AS107" si="382">IFERROR(IF(AND(AH106="Impacto",AH107="Impacto"),(AS106-(+AS106*AK107)),IF(AH107="Impacto",(AA106-(+AA106*AK107)),IF(AH107="Probabilidad",AS106,""))),"")</f>
        <v/>
      </c>
      <c r="AT107" s="239" t="str">
        <f t="shared" si="293"/>
        <v/>
      </c>
      <c r="AU107" s="457"/>
      <c r="AV107" s="460"/>
      <c r="AW107" s="454"/>
      <c r="AX107" s="463"/>
      <c r="AY107" s="343"/>
      <c r="AZ107" s="209"/>
      <c r="BA107" s="207"/>
      <c r="BB107" s="207"/>
      <c r="BC107" s="208"/>
      <c r="BD107" s="208"/>
      <c r="BE107" s="208"/>
      <c r="BF107" s="209"/>
      <c r="BG107" s="466"/>
      <c r="BH107" s="215"/>
      <c r="BI107" s="210"/>
      <c r="BJ107" s="210"/>
      <c r="BK107" s="210"/>
      <c r="BL107" s="207"/>
      <c r="BM107" s="207"/>
      <c r="BN107" s="207"/>
      <c r="BO107" s="282"/>
      <c r="BP107" s="282"/>
      <c r="BQ107" s="284"/>
      <c r="BR107" s="213"/>
      <c r="BS107" s="213" t="str">
        <f>IF(AND('MAPA DE RIESGOS'!$AP107="Muy Alta",'MAPA DE RIESGOS'!$AR107="Leve"),CONCATENATE("R",'MAPA DE RIESGOS'!$H107,"C",'MAPA DE RIESGOS'!$AF107),"")</f>
        <v/>
      </c>
      <c r="BT107" s="213"/>
      <c r="BU107" s="213"/>
      <c r="BV107" s="213"/>
      <c r="BW107" s="213"/>
      <c r="BX107" s="213"/>
      <c r="BY107" s="213"/>
      <c r="BZ107" s="213"/>
      <c r="CA107" s="213"/>
      <c r="CB107" s="213"/>
      <c r="CC107" s="213"/>
      <c r="CD107" s="213"/>
      <c r="CE107" s="213"/>
      <c r="CF107" s="213"/>
      <c r="CG107" s="213"/>
      <c r="CH107" s="213"/>
      <c r="CI107" s="213"/>
      <c r="CJ107" s="213"/>
      <c r="CK107" s="213"/>
    </row>
    <row r="108" spans="1:89" s="214" customFormat="1" ht="28.5" hidden="1" customHeight="1">
      <c r="A108" s="649"/>
      <c r="B108" s="520"/>
      <c r="C108" s="523"/>
      <c r="D108" s="523"/>
      <c r="E108" s="472"/>
      <c r="F108" s="466"/>
      <c r="G108" s="492"/>
      <c r="H108" s="384">
        <v>17</v>
      </c>
      <c r="I108" s="469"/>
      <c r="J108" s="466"/>
      <c r="K108" s="466"/>
      <c r="L108" s="466"/>
      <c r="M108" s="472"/>
      <c r="N108" s="472"/>
      <c r="O108" s="472"/>
      <c r="P108" s="475"/>
      <c r="Q108" s="478"/>
      <c r="R108" s="481"/>
      <c r="S108" s="481"/>
      <c r="T108" s="481"/>
      <c r="U108" s="481"/>
      <c r="V108" s="484"/>
      <c r="W108" s="442"/>
      <c r="X108" s="487"/>
      <c r="Y108" s="490"/>
      <c r="Z108" s="439"/>
      <c r="AA108" s="442"/>
      <c r="AB108" s="445"/>
      <c r="AC108" s="448"/>
      <c r="AD108" s="451"/>
      <c r="AE108" s="454"/>
      <c r="AF108" s="205">
        <v>3</v>
      </c>
      <c r="AG108" s="206"/>
      <c r="AH108" s="234" t="str">
        <f t="shared" si="352"/>
        <v/>
      </c>
      <c r="AI108" s="340"/>
      <c r="AJ108" s="340"/>
      <c r="AK108" s="235" t="str">
        <f t="shared" si="353"/>
        <v/>
      </c>
      <c r="AL108" s="341"/>
      <c r="AM108" s="341"/>
      <c r="AN108" s="342"/>
      <c r="AO108" s="236" t="str">
        <f t="shared" ref="AO108" si="383">IF(ISBLANK(AD106),(IFERROR(IF(AND(AH107="Probabilidad",AH108="Probabilidad"),(AQ107-(+AQ107*AK108)),IF(AND(AH107="Impacto",AH108="Probabilidad"),(AQ106-(+AQ106*AK108)),IF(AH108="Impacto",AQ107,""))),""))," ")</f>
        <v/>
      </c>
      <c r="AP108" s="174" t="str">
        <f t="shared" ref="AP108" si="384">IF(ISBLANK(AD106),(IFERROR(IF(AO108="","",IF(AO108&lt;=0.2,"Muy Baja",IF(AO108&lt;=0.4,"Baja",IF(AO108&lt;=0.6,"Media",IF(AO108&lt;=0.8,"Alta","Muy Alta"))))),""))," ")</f>
        <v/>
      </c>
      <c r="AQ108" s="237" t="str">
        <f t="shared" si="291"/>
        <v/>
      </c>
      <c r="AR108" s="283" t="str">
        <f t="shared" si="292"/>
        <v/>
      </c>
      <c r="AS108" s="237" t="str">
        <f t="shared" ref="AS108:AS111" si="385">IFERROR(IF(AND(AH107="Impacto",AH108="Impacto"),(AS107-(+AS107*AK108)),IF(AND(AH107="Probabilidad",AH108="Impacto"),(AS106-(+AS106*AK108)),IF(AH108="Probabilidad",AS107,""))),"")</f>
        <v/>
      </c>
      <c r="AT108" s="239" t="str">
        <f t="shared" si="293"/>
        <v/>
      </c>
      <c r="AU108" s="457"/>
      <c r="AV108" s="460"/>
      <c r="AW108" s="454"/>
      <c r="AX108" s="463"/>
      <c r="AY108" s="343"/>
      <c r="AZ108" s="209"/>
      <c r="BA108" s="207"/>
      <c r="BB108" s="207"/>
      <c r="BC108" s="208"/>
      <c r="BD108" s="208"/>
      <c r="BE108" s="208"/>
      <c r="BF108" s="209"/>
      <c r="BG108" s="466"/>
      <c r="BH108" s="215"/>
      <c r="BI108" s="210"/>
      <c r="BJ108" s="210"/>
      <c r="BK108" s="210"/>
      <c r="BL108" s="207"/>
      <c r="BM108" s="207"/>
      <c r="BN108" s="207"/>
      <c r="BO108" s="282"/>
      <c r="BP108" s="282"/>
      <c r="BQ108" s="284"/>
      <c r="BR108" s="213"/>
      <c r="BS108" s="213" t="str">
        <f>IF(AND('MAPA DE RIESGOS'!$AP108="Muy Alta",'MAPA DE RIESGOS'!$AR108="Leve"),CONCATENATE("R",'MAPA DE RIESGOS'!$H108,"C",'MAPA DE RIESGOS'!$AF108),"")</f>
        <v/>
      </c>
      <c r="BT108" s="213"/>
      <c r="BU108" s="213"/>
      <c r="BV108" s="213"/>
      <c r="BW108" s="213"/>
      <c r="BX108" s="213"/>
      <c r="BY108" s="213"/>
      <c r="BZ108" s="213"/>
      <c r="CA108" s="213"/>
      <c r="CB108" s="213"/>
      <c r="CC108" s="213"/>
      <c r="CD108" s="213"/>
      <c r="CE108" s="213"/>
      <c r="CF108" s="213"/>
      <c r="CG108" s="213"/>
      <c r="CH108" s="213"/>
      <c r="CI108" s="213"/>
      <c r="CJ108" s="213"/>
      <c r="CK108" s="213"/>
    </row>
    <row r="109" spans="1:89" s="214" customFormat="1" ht="28.5" hidden="1" customHeight="1">
      <c r="A109" s="649"/>
      <c r="B109" s="520"/>
      <c r="C109" s="523"/>
      <c r="D109" s="523"/>
      <c r="E109" s="472"/>
      <c r="F109" s="466"/>
      <c r="G109" s="492"/>
      <c r="H109" s="384">
        <v>17</v>
      </c>
      <c r="I109" s="469"/>
      <c r="J109" s="466"/>
      <c r="K109" s="466"/>
      <c r="L109" s="466"/>
      <c r="M109" s="472"/>
      <c r="N109" s="472"/>
      <c r="O109" s="472"/>
      <c r="P109" s="475"/>
      <c r="Q109" s="478"/>
      <c r="R109" s="481"/>
      <c r="S109" s="481"/>
      <c r="T109" s="481"/>
      <c r="U109" s="481"/>
      <c r="V109" s="484"/>
      <c r="W109" s="442"/>
      <c r="X109" s="487"/>
      <c r="Y109" s="490"/>
      <c r="Z109" s="439"/>
      <c r="AA109" s="442"/>
      <c r="AB109" s="445"/>
      <c r="AC109" s="448"/>
      <c r="AD109" s="451"/>
      <c r="AE109" s="454"/>
      <c r="AF109" s="205">
        <v>4</v>
      </c>
      <c r="AG109" s="206"/>
      <c r="AH109" s="234" t="str">
        <f t="shared" si="352"/>
        <v/>
      </c>
      <c r="AI109" s="340"/>
      <c r="AJ109" s="340"/>
      <c r="AK109" s="235" t="str">
        <f t="shared" si="353"/>
        <v/>
      </c>
      <c r="AL109" s="341"/>
      <c r="AM109" s="341"/>
      <c r="AN109" s="342"/>
      <c r="AO109" s="236" t="str">
        <f t="shared" ref="AO109" si="386">IF(ISBLANK(AD106),(IFERROR(IF(AND(AH108="Probabilidad",AH109="Probabilidad"),(AQ108-(+AQ108*AK109)),IF(AND(AH108="Impacto",AH109="Probabilidad"),(AQ107-(+AQ107*AK109)),IF(AH109="Impacto",AQ108,""))),""))," ")</f>
        <v/>
      </c>
      <c r="AP109" s="174" t="str">
        <f t="shared" ref="AP109" si="387">IF(ISBLANK(AD106),(IFERROR(IF(AO109="","",IF(AO109&lt;=0.2,"Muy Baja",IF(AO109&lt;=0.4,"Baja",IF(AO109&lt;=0.6,"Media",IF(AO109&lt;=0.8,"Alta","Muy Alta"))))),""))," ")</f>
        <v/>
      </c>
      <c r="AQ109" s="237" t="str">
        <f t="shared" si="291"/>
        <v/>
      </c>
      <c r="AR109" s="283" t="str">
        <f t="shared" si="292"/>
        <v/>
      </c>
      <c r="AS109" s="237" t="str">
        <f t="shared" si="385"/>
        <v/>
      </c>
      <c r="AT109" s="239" t="str">
        <f t="shared" si="293"/>
        <v/>
      </c>
      <c r="AU109" s="457"/>
      <c r="AV109" s="460"/>
      <c r="AW109" s="454"/>
      <c r="AX109" s="463"/>
      <c r="AY109" s="343"/>
      <c r="AZ109" s="209"/>
      <c r="BA109" s="207"/>
      <c r="BB109" s="207"/>
      <c r="BC109" s="208"/>
      <c r="BD109" s="208"/>
      <c r="BE109" s="208"/>
      <c r="BF109" s="209"/>
      <c r="BG109" s="466"/>
      <c r="BH109" s="215"/>
      <c r="BI109" s="210"/>
      <c r="BJ109" s="210"/>
      <c r="BK109" s="210"/>
      <c r="BL109" s="207"/>
      <c r="BM109" s="207"/>
      <c r="BN109" s="207"/>
      <c r="BO109" s="282"/>
      <c r="BP109" s="282"/>
      <c r="BQ109" s="284"/>
      <c r="BR109" s="213"/>
      <c r="BS109" s="213" t="str">
        <f>IF(AND('MAPA DE RIESGOS'!$AP109="Muy Alta",'MAPA DE RIESGOS'!$AR109="Leve"),CONCATENATE("R",'MAPA DE RIESGOS'!$H109,"C",'MAPA DE RIESGOS'!$AF109),"")</f>
        <v/>
      </c>
      <c r="BT109" s="213"/>
      <c r="BU109" s="213"/>
      <c r="BV109" s="213"/>
      <c r="BW109" s="213"/>
      <c r="BX109" s="213"/>
      <c r="BY109" s="213"/>
      <c r="BZ109" s="213"/>
      <c r="CA109" s="213"/>
      <c r="CB109" s="213"/>
      <c r="CC109" s="213"/>
      <c r="CD109" s="213"/>
      <c r="CE109" s="213"/>
      <c r="CF109" s="213"/>
      <c r="CG109" s="213"/>
      <c r="CH109" s="213"/>
      <c r="CI109" s="213"/>
      <c r="CJ109" s="213"/>
      <c r="CK109" s="213"/>
    </row>
    <row r="110" spans="1:89" s="214" customFormat="1" ht="28.5" hidden="1" customHeight="1">
      <c r="A110" s="649"/>
      <c r="B110" s="520"/>
      <c r="C110" s="523"/>
      <c r="D110" s="523"/>
      <c r="E110" s="472"/>
      <c r="F110" s="466"/>
      <c r="G110" s="492"/>
      <c r="H110" s="384">
        <v>17</v>
      </c>
      <c r="I110" s="469"/>
      <c r="J110" s="466"/>
      <c r="K110" s="466"/>
      <c r="L110" s="466"/>
      <c r="M110" s="472"/>
      <c r="N110" s="472"/>
      <c r="O110" s="472"/>
      <c r="P110" s="475"/>
      <c r="Q110" s="478"/>
      <c r="R110" s="481"/>
      <c r="S110" s="481"/>
      <c r="T110" s="481"/>
      <c r="U110" s="481"/>
      <c r="V110" s="484"/>
      <c r="W110" s="442"/>
      <c r="X110" s="487"/>
      <c r="Y110" s="490"/>
      <c r="Z110" s="439"/>
      <c r="AA110" s="442"/>
      <c r="AB110" s="445"/>
      <c r="AC110" s="448"/>
      <c r="AD110" s="451"/>
      <c r="AE110" s="454"/>
      <c r="AF110" s="205">
        <v>5</v>
      </c>
      <c r="AG110" s="206"/>
      <c r="AH110" s="234" t="str">
        <f t="shared" si="352"/>
        <v/>
      </c>
      <c r="AI110" s="340"/>
      <c r="AJ110" s="340"/>
      <c r="AK110" s="235" t="str">
        <f t="shared" si="353"/>
        <v/>
      </c>
      <c r="AL110" s="341"/>
      <c r="AM110" s="341"/>
      <c r="AN110" s="342"/>
      <c r="AO110" s="236" t="str">
        <f t="shared" ref="AO110" si="388">IF(ISBLANK(AD106),(IFERROR(IF(AND(AH109="Probabilidad",AH110="Probabilidad"),(AQ109-(+AQ109*AK110)),IF(AND(AH109="Impacto",AH110="Probabilidad"),(AQ108-(+AQ108*AK110)),IF(AH110="Impacto",AQ109,""))),""))," ")</f>
        <v/>
      </c>
      <c r="AP110" s="174" t="str">
        <f t="shared" ref="AP110" si="389">IF(ISBLANK(AD106),(IFERROR(IF(AO110="","",IF(AO110&lt;=0.2,"Muy Baja",IF(AO110&lt;=0.4,"Baja",IF(AO110&lt;=0.6,"Media",IF(AO110&lt;=0.8,"Alta","Muy Alta"))))),""))," ")</f>
        <v/>
      </c>
      <c r="AQ110" s="237" t="str">
        <f t="shared" si="291"/>
        <v/>
      </c>
      <c r="AR110" s="283" t="str">
        <f t="shared" si="292"/>
        <v/>
      </c>
      <c r="AS110" s="237" t="str">
        <f t="shared" si="385"/>
        <v/>
      </c>
      <c r="AT110" s="239" t="str">
        <f t="shared" si="293"/>
        <v/>
      </c>
      <c r="AU110" s="457"/>
      <c r="AV110" s="460"/>
      <c r="AW110" s="454"/>
      <c r="AX110" s="463"/>
      <c r="AY110" s="343"/>
      <c r="AZ110" s="209"/>
      <c r="BA110" s="207"/>
      <c r="BB110" s="207"/>
      <c r="BC110" s="208"/>
      <c r="BD110" s="208"/>
      <c r="BE110" s="208"/>
      <c r="BF110" s="209"/>
      <c r="BG110" s="466"/>
      <c r="BH110" s="215"/>
      <c r="BI110" s="210"/>
      <c r="BJ110" s="210"/>
      <c r="BK110" s="210"/>
      <c r="BL110" s="207"/>
      <c r="BM110" s="207"/>
      <c r="BN110" s="207"/>
      <c r="BO110" s="282"/>
      <c r="BP110" s="282"/>
      <c r="BQ110" s="284"/>
      <c r="BR110" s="213"/>
      <c r="BS110" s="213" t="str">
        <f>IF(AND('MAPA DE RIESGOS'!$AP110="Muy Alta",'MAPA DE RIESGOS'!$AR110="Leve"),CONCATENATE("R",'MAPA DE RIESGOS'!$H110,"C",'MAPA DE RIESGOS'!$AF110),"")</f>
        <v/>
      </c>
      <c r="BT110" s="213"/>
      <c r="BU110" s="213"/>
      <c r="BV110" s="213"/>
      <c r="BW110" s="213"/>
      <c r="BX110" s="213"/>
      <c r="BY110" s="213"/>
      <c r="BZ110" s="213"/>
      <c r="CA110" s="213"/>
      <c r="CB110" s="213"/>
      <c r="CC110" s="213"/>
      <c r="CD110" s="213"/>
      <c r="CE110" s="213"/>
      <c r="CF110" s="213"/>
      <c r="CG110" s="213"/>
      <c r="CH110" s="213"/>
      <c r="CI110" s="213"/>
      <c r="CJ110" s="213"/>
      <c r="CK110" s="213"/>
    </row>
    <row r="111" spans="1:89" s="214" customFormat="1" ht="28.5" hidden="1" customHeight="1">
      <c r="A111" s="649"/>
      <c r="B111" s="520"/>
      <c r="C111" s="523"/>
      <c r="D111" s="523"/>
      <c r="E111" s="472"/>
      <c r="F111" s="466"/>
      <c r="G111" s="492"/>
      <c r="H111" s="384">
        <v>17</v>
      </c>
      <c r="I111" s="470"/>
      <c r="J111" s="467"/>
      <c r="K111" s="467"/>
      <c r="L111" s="467"/>
      <c r="M111" s="473"/>
      <c r="N111" s="473"/>
      <c r="O111" s="473"/>
      <c r="P111" s="476"/>
      <c r="Q111" s="479"/>
      <c r="R111" s="482"/>
      <c r="S111" s="482"/>
      <c r="T111" s="482"/>
      <c r="U111" s="482"/>
      <c r="V111" s="485"/>
      <c r="W111" s="443"/>
      <c r="X111" s="488"/>
      <c r="Y111" s="491"/>
      <c r="Z111" s="440"/>
      <c r="AA111" s="443"/>
      <c r="AB111" s="446"/>
      <c r="AC111" s="449"/>
      <c r="AD111" s="452"/>
      <c r="AE111" s="455"/>
      <c r="AF111" s="205">
        <v>6</v>
      </c>
      <c r="AG111" s="206"/>
      <c r="AH111" s="234" t="str">
        <f t="shared" si="352"/>
        <v/>
      </c>
      <c r="AI111" s="340"/>
      <c r="AJ111" s="340"/>
      <c r="AK111" s="235" t="str">
        <f t="shared" si="353"/>
        <v/>
      </c>
      <c r="AL111" s="341"/>
      <c r="AM111" s="341"/>
      <c r="AN111" s="342"/>
      <c r="AO111" s="236" t="str">
        <f t="shared" ref="AO111" si="390">IF(ISBLANK(AD106),(IFERROR(IF(AND(AH110="Probabilidad",AH111="Probabilidad"),(AQ110-(+AQ110*AK111)),IF(AND(AH110="Impacto",AH111="Probabilidad"),(AQ109-(+AQ109*AK111)),IF(AH111="Impacto",AQ110,""))),""))," ")</f>
        <v/>
      </c>
      <c r="AP111" s="174" t="str">
        <f t="shared" ref="AP111" si="391">IF(ISBLANK(AD106),(IFERROR(IF(AO111="","",IF(AO111&lt;=0.2,"Muy Baja",IF(AO111&lt;=0.4,"Baja",IF(AO111&lt;=0.6,"Media",IF(AO111&lt;=0.8,"Alta","Muy Alta"))))),""))," ")</f>
        <v/>
      </c>
      <c r="AQ111" s="237" t="str">
        <f t="shared" si="291"/>
        <v/>
      </c>
      <c r="AR111" s="283" t="str">
        <f t="shared" si="292"/>
        <v/>
      </c>
      <c r="AS111" s="237" t="str">
        <f t="shared" si="385"/>
        <v/>
      </c>
      <c r="AT111" s="239" t="str">
        <f t="shared" si="293"/>
        <v/>
      </c>
      <c r="AU111" s="458"/>
      <c r="AV111" s="461"/>
      <c r="AW111" s="455"/>
      <c r="AX111" s="464"/>
      <c r="AY111" s="343"/>
      <c r="AZ111" s="209"/>
      <c r="BA111" s="207"/>
      <c r="BB111" s="207"/>
      <c r="BC111" s="208"/>
      <c r="BD111" s="208"/>
      <c r="BE111" s="208"/>
      <c r="BF111" s="209"/>
      <c r="BG111" s="467"/>
      <c r="BH111" s="215"/>
      <c r="BI111" s="210"/>
      <c r="BJ111" s="210"/>
      <c r="BK111" s="210"/>
      <c r="BL111" s="207"/>
      <c r="BM111" s="207"/>
      <c r="BN111" s="207"/>
      <c r="BO111" s="282"/>
      <c r="BP111" s="282"/>
      <c r="BQ111" s="284"/>
      <c r="BR111" s="213"/>
      <c r="BS111" s="213" t="str">
        <f>IF(AND('MAPA DE RIESGOS'!$AP111="Muy Alta",'MAPA DE RIESGOS'!$AR111="Leve"),CONCATENATE("R",'MAPA DE RIESGOS'!$H111,"C",'MAPA DE RIESGOS'!$AF111),"")</f>
        <v/>
      </c>
      <c r="BT111" s="213"/>
      <c r="BU111" s="213"/>
      <c r="BV111" s="213"/>
      <c r="BW111" s="213"/>
      <c r="BX111" s="213"/>
      <c r="BY111" s="213"/>
      <c r="BZ111" s="213"/>
      <c r="CA111" s="213"/>
      <c r="CB111" s="213"/>
      <c r="CC111" s="213"/>
      <c r="CD111" s="213"/>
      <c r="CE111" s="213"/>
      <c r="CF111" s="213"/>
      <c r="CG111" s="213"/>
      <c r="CH111" s="213"/>
      <c r="CI111" s="213"/>
      <c r="CJ111" s="213"/>
      <c r="CK111" s="213"/>
    </row>
    <row r="112" spans="1:89" s="214" customFormat="1" ht="147.75" customHeight="1">
      <c r="A112" s="649"/>
      <c r="B112" s="520"/>
      <c r="C112" s="523"/>
      <c r="D112" s="523" t="str">
        <f>IFERROR((VLOOKUP($B112,'Listados Datos'!$D$3:$F$18,3,FALSE))," ")</f>
        <v xml:space="preserve"> </v>
      </c>
      <c r="E112" s="472"/>
      <c r="F112" s="466"/>
      <c r="G112" s="492">
        <v>18</v>
      </c>
      <c r="H112" s="384">
        <v>18</v>
      </c>
      <c r="I112" s="468" t="s">
        <v>1156</v>
      </c>
      <c r="J112" s="465" t="s">
        <v>244</v>
      </c>
      <c r="K112" s="465" t="s">
        <v>1156</v>
      </c>
      <c r="L112" s="465" t="s">
        <v>1167</v>
      </c>
      <c r="M112" s="471" t="str">
        <f t="shared" ref="M112" si="392">+CONCATENATE("Posibilidad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471" t="s">
        <v>108</v>
      </c>
      <c r="O112" s="471" t="s">
        <v>836</v>
      </c>
      <c r="P112" s="474">
        <v>12</v>
      </c>
      <c r="Q112" s="477"/>
      <c r="R112" s="480"/>
      <c r="S112" s="480"/>
      <c r="T112" s="480"/>
      <c r="U112" s="480"/>
      <c r="V112" s="483" t="str">
        <f t="shared" ref="V112" si="393">IF(ISBLANK(AC112),(IF(P112&lt;=0,"",IF(P112&lt;=2,"Muy Baja",IF(P112&lt;=24,"Baja",IF(P112&lt;=500,"Media",IF(P112&lt;=5000,"Alta","Muy Alta"))))))," ")</f>
        <v>Baja</v>
      </c>
      <c r="W112" s="441">
        <f t="shared" ref="W112" si="394">IF(ISBLANK(AC112),(IF(V112="","",IF(V112="Muy Baja",20%,IF(V112="Baja",40%,IF(V112="Media",60%,IF(V112="Alta",80%,IF(V112="Muy Alta",100%,0)))))))," ")</f>
        <v>0.4</v>
      </c>
      <c r="X112" s="486" t="s">
        <v>305</v>
      </c>
      <c r="Y112" s="489" t="str">
        <f>IF(X112&gt;0,IF(NOT(ISERROR(MATCH(X112,'Listados Datos'!$N$3:$N$4,0))),'Listados Datos'!$N$6&amp;"Por favor no seleccionar este criterios de impacto (Afectación Económica o presupuestal y/o Pérdida Reputacional)",'Listados Datos'!$N$7),"")</f>
        <v>✔</v>
      </c>
      <c r="Z112" s="438"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441">
        <f>IF(Z112="","",IF(Z112="Leve",20%,IF(Z112="Menor",40%,IF(Z112="Moderado",60%,IF(Z112="Mayor",80%,IF(Z112="Catastrófico",100%,0))))))</f>
        <v>0.2</v>
      </c>
      <c r="AB112" s="444"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447"/>
      <c r="AD112" s="450"/>
      <c r="AE112" s="453" t="str">
        <f t="shared" ref="AE112" si="395">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206" t="s">
        <v>1172</v>
      </c>
      <c r="AH112" s="234" t="str">
        <f t="shared" ref="AH112:AH117" si="396">IF(OR(AI112="Preventivo",AI112="Detectivo"),"Probabilidad",IF(AI112="Correctivo","Impacto",""))</f>
        <v>Probabilidad</v>
      </c>
      <c r="AI112" s="340" t="s">
        <v>314</v>
      </c>
      <c r="AJ112" s="340" t="s">
        <v>319</v>
      </c>
      <c r="AK112" s="235" t="str">
        <f t="shared" ref="AK112:AK117" si="397">IF(AND(AI112="Preventivo",AJ112="Automático"),"50%",IF(AND(AI112="Preventivo",AJ112="Manual"),"40%",IF(AND(AI112="Detectivo",AJ112="Automático"),"40%",IF(AND(AI112="Detectivo",AJ112="Manual"),"30%",IF(AND(AI112="Correctivo",AJ112="Automático"),"35%",IF(AND(AI112="Correctivo",AJ112="Manual"),"25%",""))))))</f>
        <v>40%</v>
      </c>
      <c r="AL112" s="341"/>
      <c r="AM112" s="341"/>
      <c r="AN112" s="342"/>
      <c r="AO112" s="236">
        <f t="shared" ref="AO112" si="398">IF(ISBLANK(AD112),(IFERROR(IF(AH112="Probabilidad",(W112-(+W112*AK112)),IF(AH112="Impacto",W112,"")),""))," ")</f>
        <v>0.24</v>
      </c>
      <c r="AP112" s="174" t="str">
        <f t="shared" ref="AP112" si="399">IF(ISBLANK(AD112), (IFERROR(IF(AO112="","",IF(AO112&lt;=0.2,"Muy Baja",IF(AO112&lt;=0.4,"Baja",IF(AO112&lt;=0.6,"Media",IF(AO112&lt;=0.8,"Alta","Muy Alta"))))),""))," ")</f>
        <v>Baja</v>
      </c>
      <c r="AQ112" s="237">
        <f t="shared" si="291"/>
        <v>0.24</v>
      </c>
      <c r="AR112" s="283" t="str">
        <f t="shared" si="292"/>
        <v>Leve</v>
      </c>
      <c r="AS112" s="237">
        <f t="shared" ref="AS112" si="400">IFERROR(IF(AH112="Impacto",(AA112-(+AA112*AK112)),IF(AH112="Probabilidad",AA112,"")),"")</f>
        <v>0.2</v>
      </c>
      <c r="AT112" s="239" t="str">
        <f t="shared" si="293"/>
        <v>Bajo</v>
      </c>
      <c r="AU112" s="456"/>
      <c r="AV112" s="459" t="str">
        <f>IF(ISBLANK(AD112), " ", AD112)</f>
        <v xml:space="preserve"> </v>
      </c>
      <c r="AW112" s="453" t="str">
        <f t="shared" ref="AW112" si="401">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462" t="s">
        <v>337</v>
      </c>
      <c r="AY112" s="343" t="s">
        <v>1189</v>
      </c>
      <c r="AZ112" s="209" t="s">
        <v>1190</v>
      </c>
      <c r="BA112" s="207" t="s">
        <v>974</v>
      </c>
      <c r="BB112" s="207" t="s">
        <v>1068</v>
      </c>
      <c r="BC112" s="208">
        <v>44562</v>
      </c>
      <c r="BD112" s="208">
        <v>44926</v>
      </c>
      <c r="BE112" s="208" t="s">
        <v>1191</v>
      </c>
      <c r="BF112" s="208" t="s">
        <v>1192</v>
      </c>
      <c r="BG112" s="465" t="s">
        <v>1180</v>
      </c>
      <c r="BH112" s="215"/>
      <c r="BI112" s="210"/>
      <c r="BJ112" s="210"/>
      <c r="BK112" s="210"/>
      <c r="BL112" s="207"/>
      <c r="BM112" s="207"/>
      <c r="BN112" s="207"/>
      <c r="BO112" s="282"/>
      <c r="BP112" s="282"/>
      <c r="BQ112" s="284"/>
      <c r="BR112" s="213"/>
      <c r="BS112" s="213" t="str">
        <f>IF(AND('MAPA DE RIESGOS'!$AP112="Muy Alta",'MAPA DE RIESGOS'!$AR112="Leve"),CONCATENATE("R",'MAPA DE RIESGOS'!$H112,"C",'MAPA DE RIESGOS'!$AF112),"")</f>
        <v/>
      </c>
      <c r="BT112" s="213"/>
      <c r="BU112" s="213"/>
      <c r="BV112" s="213"/>
      <c r="BW112" s="213"/>
      <c r="BX112" s="213"/>
      <c r="BY112" s="213"/>
      <c r="BZ112" s="213"/>
      <c r="CA112" s="213"/>
      <c r="CB112" s="213"/>
      <c r="CC112" s="213"/>
      <c r="CD112" s="213"/>
      <c r="CE112" s="213"/>
      <c r="CF112" s="213"/>
      <c r="CG112" s="213"/>
      <c r="CH112" s="213"/>
      <c r="CI112" s="213"/>
      <c r="CJ112" s="213"/>
      <c r="CK112" s="213"/>
    </row>
    <row r="113" spans="1:89" s="214" customFormat="1" ht="28.5" hidden="1" customHeight="1">
      <c r="A113" s="649"/>
      <c r="B113" s="520"/>
      <c r="C113" s="523"/>
      <c r="D113" s="523"/>
      <c r="E113" s="472"/>
      <c r="F113" s="466"/>
      <c r="G113" s="492"/>
      <c r="H113" s="384">
        <v>18</v>
      </c>
      <c r="I113" s="469"/>
      <c r="J113" s="466"/>
      <c r="K113" s="466"/>
      <c r="L113" s="466"/>
      <c r="M113" s="472"/>
      <c r="N113" s="472"/>
      <c r="O113" s="472"/>
      <c r="P113" s="475"/>
      <c r="Q113" s="478"/>
      <c r="R113" s="481"/>
      <c r="S113" s="481"/>
      <c r="T113" s="481"/>
      <c r="U113" s="481"/>
      <c r="V113" s="484"/>
      <c r="W113" s="442"/>
      <c r="X113" s="487"/>
      <c r="Y113" s="490"/>
      <c r="Z113" s="439"/>
      <c r="AA113" s="442"/>
      <c r="AB113" s="445"/>
      <c r="AC113" s="448"/>
      <c r="AD113" s="451"/>
      <c r="AE113" s="454"/>
      <c r="AF113" s="205">
        <v>2</v>
      </c>
      <c r="AG113" s="206"/>
      <c r="AH113" s="234" t="str">
        <f t="shared" si="396"/>
        <v/>
      </c>
      <c r="AI113" s="340"/>
      <c r="AJ113" s="340"/>
      <c r="AK113" s="235" t="str">
        <f t="shared" si="397"/>
        <v/>
      </c>
      <c r="AL113" s="341"/>
      <c r="AM113" s="341"/>
      <c r="AN113" s="342"/>
      <c r="AO113" s="236" t="str">
        <f t="shared" ref="AO113" si="402">IF(ISBLANK(AD112),(IFERROR(IF(AND(AH112="Probabilidad",AH113="Probabilidad"),(AQ112-(+AQ112*AK113)),IF(AH113="Probabilidad",(W112-(+W112*AK113)),IF(AH113="Impacto",AQ112,""))),""))," ")</f>
        <v/>
      </c>
      <c r="AP113" s="174" t="str">
        <f t="shared" ref="AP113" si="403">IF(ISBLANK(AD112),(IFERROR(IF(AO113="","",IF(AO113&lt;=0.2,"Muy Baja",IF(AO113&lt;=0.4,"Baja",IF(AO113&lt;=0.6,"Media",IF(AO113&lt;=0.8,"Alta","Muy Alta"))))),""))," ")</f>
        <v/>
      </c>
      <c r="AQ113" s="237" t="str">
        <f t="shared" si="291"/>
        <v/>
      </c>
      <c r="AR113" s="283" t="str">
        <f t="shared" si="292"/>
        <v/>
      </c>
      <c r="AS113" s="237" t="str">
        <f t="shared" ref="AS113" si="404">IFERROR(IF(AND(AH112="Impacto",AH113="Impacto"),(AS112-(+AS112*AK113)),IF(AH113="Impacto",(AA112-(+AA112*AK113)),IF(AH113="Probabilidad",AS112,""))),"")</f>
        <v/>
      </c>
      <c r="AT113" s="239" t="str">
        <f t="shared" si="293"/>
        <v/>
      </c>
      <c r="AU113" s="457"/>
      <c r="AV113" s="460"/>
      <c r="AW113" s="454"/>
      <c r="AX113" s="463"/>
      <c r="AY113" s="343"/>
      <c r="AZ113" s="209"/>
      <c r="BA113" s="207"/>
      <c r="BB113" s="207"/>
      <c r="BC113" s="208"/>
      <c r="BD113" s="208"/>
      <c r="BE113" s="208"/>
      <c r="BF113" s="209"/>
      <c r="BG113" s="466"/>
      <c r="BH113" s="215"/>
      <c r="BI113" s="210"/>
      <c r="BJ113" s="210"/>
      <c r="BK113" s="210"/>
      <c r="BL113" s="207"/>
      <c r="BM113" s="207"/>
      <c r="BN113" s="207"/>
      <c r="BO113" s="282"/>
      <c r="BP113" s="282"/>
      <c r="BQ113" s="284"/>
      <c r="BR113" s="213"/>
      <c r="BS113" s="213" t="str">
        <f>IF(AND('MAPA DE RIESGOS'!$AP113="Muy Alta",'MAPA DE RIESGOS'!$AR113="Leve"),CONCATENATE("R",'MAPA DE RIESGOS'!$H113,"C",'MAPA DE RIESGOS'!$AF113),"")</f>
        <v/>
      </c>
      <c r="BT113" s="213"/>
      <c r="BU113" s="213"/>
      <c r="BV113" s="213"/>
      <c r="BW113" s="213"/>
      <c r="BX113" s="213"/>
      <c r="BY113" s="213"/>
      <c r="BZ113" s="213"/>
      <c r="CA113" s="213"/>
      <c r="CB113" s="213"/>
      <c r="CC113" s="213"/>
      <c r="CD113" s="213"/>
      <c r="CE113" s="213"/>
      <c r="CF113" s="213"/>
      <c r="CG113" s="213"/>
      <c r="CH113" s="213"/>
      <c r="CI113" s="213"/>
      <c r="CJ113" s="213"/>
      <c r="CK113" s="213"/>
    </row>
    <row r="114" spans="1:89" s="214" customFormat="1" ht="28.5" hidden="1" customHeight="1">
      <c r="A114" s="649"/>
      <c r="B114" s="520"/>
      <c r="C114" s="523"/>
      <c r="D114" s="523"/>
      <c r="E114" s="472"/>
      <c r="F114" s="466"/>
      <c r="G114" s="492"/>
      <c r="H114" s="384">
        <v>18</v>
      </c>
      <c r="I114" s="469"/>
      <c r="J114" s="466"/>
      <c r="K114" s="466"/>
      <c r="L114" s="466"/>
      <c r="M114" s="472"/>
      <c r="N114" s="472"/>
      <c r="O114" s="472"/>
      <c r="P114" s="475"/>
      <c r="Q114" s="478"/>
      <c r="R114" s="481"/>
      <c r="S114" s="481"/>
      <c r="T114" s="481"/>
      <c r="U114" s="481"/>
      <c r="V114" s="484"/>
      <c r="W114" s="442"/>
      <c r="X114" s="487"/>
      <c r="Y114" s="490"/>
      <c r="Z114" s="439"/>
      <c r="AA114" s="442"/>
      <c r="AB114" s="445"/>
      <c r="AC114" s="448"/>
      <c r="AD114" s="451"/>
      <c r="AE114" s="454"/>
      <c r="AF114" s="205">
        <v>3</v>
      </c>
      <c r="AG114" s="206"/>
      <c r="AH114" s="234" t="str">
        <f t="shared" si="396"/>
        <v/>
      </c>
      <c r="AI114" s="340"/>
      <c r="AJ114" s="340"/>
      <c r="AK114" s="235" t="str">
        <f t="shared" si="397"/>
        <v/>
      </c>
      <c r="AL114" s="341"/>
      <c r="AM114" s="341"/>
      <c r="AN114" s="342"/>
      <c r="AO114" s="236" t="str">
        <f t="shared" ref="AO114" si="405">IF(ISBLANK(AD112),(IFERROR(IF(AND(AH113="Probabilidad",AH114="Probabilidad"),(AQ113-(+AQ113*AK114)),IF(AND(AH113="Impacto",AH114="Probabilidad"),(AQ112-(+AQ112*AK114)),IF(AH114="Impacto",AQ113,""))),""))," ")</f>
        <v/>
      </c>
      <c r="AP114" s="174" t="str">
        <f t="shared" ref="AP114" si="406">IF(ISBLANK(AD112),(IFERROR(IF(AO114="","",IF(AO114&lt;=0.2,"Muy Baja",IF(AO114&lt;=0.4,"Baja",IF(AO114&lt;=0.6,"Media",IF(AO114&lt;=0.8,"Alta","Muy Alta"))))),""))," ")</f>
        <v/>
      </c>
      <c r="AQ114" s="237" t="str">
        <f t="shared" si="291"/>
        <v/>
      </c>
      <c r="AR114" s="283" t="str">
        <f t="shared" si="292"/>
        <v/>
      </c>
      <c r="AS114" s="237" t="str">
        <f t="shared" ref="AS114:AS117" si="407">IFERROR(IF(AND(AH113="Impacto",AH114="Impacto"),(AS113-(+AS113*AK114)),IF(AND(AH113="Probabilidad",AH114="Impacto"),(AS112-(+AS112*AK114)),IF(AH114="Probabilidad",AS113,""))),"")</f>
        <v/>
      </c>
      <c r="AT114" s="239" t="str">
        <f t="shared" si="293"/>
        <v/>
      </c>
      <c r="AU114" s="457"/>
      <c r="AV114" s="460"/>
      <c r="AW114" s="454"/>
      <c r="AX114" s="463"/>
      <c r="AY114" s="343"/>
      <c r="AZ114" s="209"/>
      <c r="BA114" s="207"/>
      <c r="BB114" s="207"/>
      <c r="BC114" s="208"/>
      <c r="BD114" s="208"/>
      <c r="BE114" s="208"/>
      <c r="BF114" s="209"/>
      <c r="BG114" s="466"/>
      <c r="BH114" s="215"/>
      <c r="BI114" s="210"/>
      <c r="BJ114" s="210"/>
      <c r="BK114" s="210"/>
      <c r="BL114" s="207"/>
      <c r="BM114" s="207"/>
      <c r="BN114" s="207"/>
      <c r="BO114" s="282"/>
      <c r="BP114" s="282"/>
      <c r="BQ114" s="284"/>
      <c r="BR114" s="213"/>
      <c r="BS114" s="213" t="str">
        <f>IF(AND('MAPA DE RIESGOS'!$AP114="Muy Alta",'MAPA DE RIESGOS'!$AR114="Leve"),CONCATENATE("R",'MAPA DE RIESGOS'!$H114,"C",'MAPA DE RIESGOS'!$AF114),"")</f>
        <v/>
      </c>
      <c r="BT114" s="213"/>
      <c r="BU114" s="213"/>
      <c r="BV114" s="213"/>
      <c r="BW114" s="213"/>
      <c r="BX114" s="213"/>
      <c r="BY114" s="213"/>
      <c r="BZ114" s="213"/>
      <c r="CA114" s="213"/>
      <c r="CB114" s="213"/>
      <c r="CC114" s="213"/>
      <c r="CD114" s="213"/>
      <c r="CE114" s="213"/>
      <c r="CF114" s="213"/>
      <c r="CG114" s="213"/>
      <c r="CH114" s="213"/>
      <c r="CI114" s="213"/>
      <c r="CJ114" s="213"/>
      <c r="CK114" s="213"/>
    </row>
    <row r="115" spans="1:89" s="214" customFormat="1" ht="28.5" hidden="1" customHeight="1">
      <c r="A115" s="649"/>
      <c r="B115" s="520"/>
      <c r="C115" s="523"/>
      <c r="D115" s="523"/>
      <c r="E115" s="472"/>
      <c r="F115" s="466"/>
      <c r="G115" s="492"/>
      <c r="H115" s="384">
        <v>18</v>
      </c>
      <c r="I115" s="469"/>
      <c r="J115" s="466"/>
      <c r="K115" s="466"/>
      <c r="L115" s="466"/>
      <c r="M115" s="472"/>
      <c r="N115" s="472"/>
      <c r="O115" s="472"/>
      <c r="P115" s="475"/>
      <c r="Q115" s="478"/>
      <c r="R115" s="481"/>
      <c r="S115" s="481"/>
      <c r="T115" s="481"/>
      <c r="U115" s="481"/>
      <c r="V115" s="484"/>
      <c r="W115" s="442"/>
      <c r="X115" s="487"/>
      <c r="Y115" s="490"/>
      <c r="Z115" s="439"/>
      <c r="AA115" s="442"/>
      <c r="AB115" s="445"/>
      <c r="AC115" s="448"/>
      <c r="AD115" s="451"/>
      <c r="AE115" s="454"/>
      <c r="AF115" s="205">
        <v>4</v>
      </c>
      <c r="AG115" s="206"/>
      <c r="AH115" s="234" t="str">
        <f t="shared" si="396"/>
        <v/>
      </c>
      <c r="AI115" s="340"/>
      <c r="AJ115" s="340"/>
      <c r="AK115" s="235" t="str">
        <f t="shared" si="397"/>
        <v/>
      </c>
      <c r="AL115" s="341"/>
      <c r="AM115" s="341"/>
      <c r="AN115" s="342"/>
      <c r="AO115" s="236" t="str">
        <f t="shared" ref="AO115" si="408">IF(ISBLANK(AD112),(IFERROR(IF(AND(AH114="Probabilidad",AH115="Probabilidad"),(AQ114-(+AQ114*AK115)),IF(AND(AH114="Impacto",AH115="Probabilidad"),(AQ113-(+AQ113*AK115)),IF(AH115="Impacto",AQ114,""))),""))," ")</f>
        <v/>
      </c>
      <c r="AP115" s="174" t="str">
        <f t="shared" ref="AP115" si="409">IF(ISBLANK(AD112),(IFERROR(IF(AO115="","",IF(AO115&lt;=0.2,"Muy Baja",IF(AO115&lt;=0.4,"Baja",IF(AO115&lt;=0.6,"Media",IF(AO115&lt;=0.8,"Alta","Muy Alta"))))),""))," ")</f>
        <v/>
      </c>
      <c r="AQ115" s="237" t="str">
        <f t="shared" si="291"/>
        <v/>
      </c>
      <c r="AR115" s="283" t="str">
        <f t="shared" si="292"/>
        <v/>
      </c>
      <c r="AS115" s="237" t="str">
        <f t="shared" si="407"/>
        <v/>
      </c>
      <c r="AT115" s="239" t="str">
        <f t="shared" si="293"/>
        <v/>
      </c>
      <c r="AU115" s="457"/>
      <c r="AV115" s="460"/>
      <c r="AW115" s="454"/>
      <c r="AX115" s="463"/>
      <c r="AY115" s="343"/>
      <c r="AZ115" s="209"/>
      <c r="BA115" s="207"/>
      <c r="BB115" s="207"/>
      <c r="BC115" s="208"/>
      <c r="BD115" s="208"/>
      <c r="BE115" s="208"/>
      <c r="BF115" s="209"/>
      <c r="BG115" s="466"/>
      <c r="BH115" s="215"/>
      <c r="BI115" s="210"/>
      <c r="BJ115" s="210"/>
      <c r="BK115" s="210"/>
      <c r="BL115" s="207"/>
      <c r="BM115" s="207"/>
      <c r="BN115" s="207"/>
      <c r="BO115" s="282"/>
      <c r="BP115" s="282"/>
      <c r="BQ115" s="284"/>
      <c r="BR115" s="213"/>
      <c r="BS115" s="213" t="str">
        <f>IF(AND('MAPA DE RIESGOS'!$AP115="Muy Alta",'MAPA DE RIESGOS'!$AR115="Leve"),CONCATENATE("R",'MAPA DE RIESGOS'!$H115,"C",'MAPA DE RIESGOS'!$AF115),"")</f>
        <v/>
      </c>
      <c r="BT115" s="213"/>
      <c r="BU115" s="213"/>
      <c r="BV115" s="213"/>
      <c r="BW115" s="213"/>
      <c r="BX115" s="213"/>
      <c r="BY115" s="213"/>
      <c r="BZ115" s="213"/>
      <c r="CA115" s="213"/>
      <c r="CB115" s="213"/>
      <c r="CC115" s="213"/>
      <c r="CD115" s="213"/>
      <c r="CE115" s="213"/>
      <c r="CF115" s="213"/>
      <c r="CG115" s="213"/>
      <c r="CH115" s="213"/>
      <c r="CI115" s="213"/>
      <c r="CJ115" s="213"/>
      <c r="CK115" s="213"/>
    </row>
    <row r="116" spans="1:89" s="214" customFormat="1" ht="28.5" hidden="1" customHeight="1">
      <c r="A116" s="649"/>
      <c r="B116" s="520"/>
      <c r="C116" s="523"/>
      <c r="D116" s="523"/>
      <c r="E116" s="472"/>
      <c r="F116" s="466"/>
      <c r="G116" s="492"/>
      <c r="H116" s="384">
        <v>18</v>
      </c>
      <c r="I116" s="469"/>
      <c r="J116" s="466"/>
      <c r="K116" s="466"/>
      <c r="L116" s="466"/>
      <c r="M116" s="472"/>
      <c r="N116" s="472"/>
      <c r="O116" s="472"/>
      <c r="P116" s="475"/>
      <c r="Q116" s="478"/>
      <c r="R116" s="481"/>
      <c r="S116" s="481"/>
      <c r="T116" s="481"/>
      <c r="U116" s="481"/>
      <c r="V116" s="484"/>
      <c r="W116" s="442"/>
      <c r="X116" s="487"/>
      <c r="Y116" s="490"/>
      <c r="Z116" s="439"/>
      <c r="AA116" s="442"/>
      <c r="AB116" s="445"/>
      <c r="AC116" s="448"/>
      <c r="AD116" s="451"/>
      <c r="AE116" s="454"/>
      <c r="AF116" s="205">
        <v>5</v>
      </c>
      <c r="AG116" s="206"/>
      <c r="AH116" s="234" t="str">
        <f t="shared" si="396"/>
        <v/>
      </c>
      <c r="AI116" s="340"/>
      <c r="AJ116" s="340"/>
      <c r="AK116" s="235" t="str">
        <f t="shared" si="397"/>
        <v/>
      </c>
      <c r="AL116" s="341"/>
      <c r="AM116" s="341"/>
      <c r="AN116" s="342"/>
      <c r="AO116" s="236" t="str">
        <f t="shared" ref="AO116" si="410">IF(ISBLANK(AD112),(IFERROR(IF(AND(AH115="Probabilidad",AH116="Probabilidad"),(AQ115-(+AQ115*AK116)),IF(AND(AH115="Impacto",AH116="Probabilidad"),(AQ114-(+AQ114*AK116)),IF(AH116="Impacto",AQ115,""))),""))," ")</f>
        <v/>
      </c>
      <c r="AP116" s="174" t="str">
        <f t="shared" ref="AP116" si="411">IF(ISBLANK(AD112),(IFERROR(IF(AO116="","",IF(AO116&lt;=0.2,"Muy Baja",IF(AO116&lt;=0.4,"Baja",IF(AO116&lt;=0.6,"Media",IF(AO116&lt;=0.8,"Alta","Muy Alta"))))),""))," ")</f>
        <v/>
      </c>
      <c r="AQ116" s="237" t="str">
        <f t="shared" si="291"/>
        <v/>
      </c>
      <c r="AR116" s="283" t="str">
        <f t="shared" si="292"/>
        <v/>
      </c>
      <c r="AS116" s="237" t="str">
        <f t="shared" si="407"/>
        <v/>
      </c>
      <c r="AT116" s="239" t="str">
        <f t="shared" si="293"/>
        <v/>
      </c>
      <c r="AU116" s="457"/>
      <c r="AV116" s="460"/>
      <c r="AW116" s="454"/>
      <c r="AX116" s="463"/>
      <c r="AY116" s="343"/>
      <c r="AZ116" s="209"/>
      <c r="BA116" s="207"/>
      <c r="BB116" s="207"/>
      <c r="BC116" s="208"/>
      <c r="BD116" s="208"/>
      <c r="BE116" s="208"/>
      <c r="BF116" s="209"/>
      <c r="BG116" s="466"/>
      <c r="BH116" s="215"/>
      <c r="BI116" s="210"/>
      <c r="BJ116" s="210"/>
      <c r="BK116" s="210"/>
      <c r="BL116" s="207"/>
      <c r="BM116" s="207"/>
      <c r="BN116" s="207"/>
      <c r="BO116" s="282"/>
      <c r="BP116" s="282"/>
      <c r="BQ116" s="284"/>
      <c r="BR116" s="213"/>
      <c r="BS116" s="213" t="str">
        <f>IF(AND('MAPA DE RIESGOS'!$AP116="Muy Alta",'MAPA DE RIESGOS'!$AR116="Leve"),CONCATENATE("R",'MAPA DE RIESGOS'!$H116,"C",'MAPA DE RIESGOS'!$AF116),"")</f>
        <v/>
      </c>
      <c r="BT116" s="213"/>
      <c r="BU116" s="213"/>
      <c r="BV116" s="213"/>
      <c r="BW116" s="213"/>
      <c r="BX116" s="213"/>
      <c r="BY116" s="213"/>
      <c r="BZ116" s="213"/>
      <c r="CA116" s="213"/>
      <c r="CB116" s="213"/>
      <c r="CC116" s="213"/>
      <c r="CD116" s="213"/>
      <c r="CE116" s="213"/>
      <c r="CF116" s="213"/>
      <c r="CG116" s="213"/>
      <c r="CH116" s="213"/>
      <c r="CI116" s="213"/>
      <c r="CJ116" s="213"/>
      <c r="CK116" s="213"/>
    </row>
    <row r="117" spans="1:89" s="214" customFormat="1" ht="28.5" hidden="1" customHeight="1">
      <c r="A117" s="649"/>
      <c r="B117" s="520"/>
      <c r="C117" s="523"/>
      <c r="D117" s="523"/>
      <c r="E117" s="472"/>
      <c r="F117" s="466"/>
      <c r="G117" s="492"/>
      <c r="H117" s="384">
        <v>18</v>
      </c>
      <c r="I117" s="470"/>
      <c r="J117" s="467"/>
      <c r="K117" s="467"/>
      <c r="L117" s="467"/>
      <c r="M117" s="473"/>
      <c r="N117" s="473"/>
      <c r="O117" s="473"/>
      <c r="P117" s="476"/>
      <c r="Q117" s="479"/>
      <c r="R117" s="482"/>
      <c r="S117" s="482"/>
      <c r="T117" s="482"/>
      <c r="U117" s="482"/>
      <c r="V117" s="485"/>
      <c r="W117" s="443"/>
      <c r="X117" s="488"/>
      <c r="Y117" s="491"/>
      <c r="Z117" s="440"/>
      <c r="AA117" s="443"/>
      <c r="AB117" s="446"/>
      <c r="AC117" s="449"/>
      <c r="AD117" s="452"/>
      <c r="AE117" s="455"/>
      <c r="AF117" s="205">
        <v>6</v>
      </c>
      <c r="AG117" s="206"/>
      <c r="AH117" s="234" t="str">
        <f t="shared" si="396"/>
        <v/>
      </c>
      <c r="AI117" s="340"/>
      <c r="AJ117" s="340"/>
      <c r="AK117" s="235" t="str">
        <f t="shared" si="397"/>
        <v/>
      </c>
      <c r="AL117" s="341"/>
      <c r="AM117" s="341"/>
      <c r="AN117" s="342"/>
      <c r="AO117" s="236" t="str">
        <f t="shared" ref="AO117" si="412">IF(ISBLANK(AD112),(IFERROR(IF(AND(AH116="Probabilidad",AH117="Probabilidad"),(AQ116-(+AQ116*AK117)),IF(AND(AH116="Impacto",AH117="Probabilidad"),(AQ115-(+AQ115*AK117)),IF(AH117="Impacto",AQ116,""))),""))," ")</f>
        <v/>
      </c>
      <c r="AP117" s="174" t="str">
        <f t="shared" ref="AP117" si="413">IF(ISBLANK(AD112),(IFERROR(IF(AO117="","",IF(AO117&lt;=0.2,"Muy Baja",IF(AO117&lt;=0.4,"Baja",IF(AO117&lt;=0.6,"Media",IF(AO117&lt;=0.8,"Alta","Muy Alta"))))),""))," ")</f>
        <v/>
      </c>
      <c r="AQ117" s="237" t="str">
        <f t="shared" si="291"/>
        <v/>
      </c>
      <c r="AR117" s="283" t="str">
        <f t="shared" si="292"/>
        <v/>
      </c>
      <c r="AS117" s="237" t="str">
        <f t="shared" si="407"/>
        <v/>
      </c>
      <c r="AT117" s="239" t="str">
        <f t="shared" si="293"/>
        <v/>
      </c>
      <c r="AU117" s="458"/>
      <c r="AV117" s="461"/>
      <c r="AW117" s="455"/>
      <c r="AX117" s="464"/>
      <c r="AY117" s="343"/>
      <c r="AZ117" s="209"/>
      <c r="BA117" s="207"/>
      <c r="BB117" s="207"/>
      <c r="BC117" s="208"/>
      <c r="BD117" s="208"/>
      <c r="BE117" s="208"/>
      <c r="BF117" s="209"/>
      <c r="BG117" s="467"/>
      <c r="BH117" s="215"/>
      <c r="BI117" s="210"/>
      <c r="BJ117" s="210"/>
      <c r="BK117" s="210"/>
      <c r="BL117" s="207"/>
      <c r="BM117" s="207"/>
      <c r="BN117" s="207"/>
      <c r="BO117" s="282"/>
      <c r="BP117" s="282"/>
      <c r="BQ117" s="284"/>
      <c r="BR117" s="213"/>
      <c r="BS117" s="213" t="str">
        <f>IF(AND('MAPA DE RIESGOS'!$AP117="Muy Alta",'MAPA DE RIESGOS'!$AR117="Leve"),CONCATENATE("R",'MAPA DE RIESGOS'!$H117,"C",'MAPA DE RIESGOS'!$AF117),"")</f>
        <v/>
      </c>
      <c r="BT117" s="213"/>
      <c r="BU117" s="213"/>
      <c r="BV117" s="213"/>
      <c r="BW117" s="213"/>
      <c r="BX117" s="213"/>
      <c r="BY117" s="213"/>
      <c r="BZ117" s="213"/>
      <c r="CA117" s="213"/>
      <c r="CB117" s="213"/>
      <c r="CC117" s="213"/>
      <c r="CD117" s="213"/>
      <c r="CE117" s="213"/>
      <c r="CF117" s="213"/>
      <c r="CG117" s="213"/>
      <c r="CH117" s="213"/>
      <c r="CI117" s="213"/>
      <c r="CJ117" s="213"/>
      <c r="CK117" s="213"/>
    </row>
    <row r="118" spans="1:89" s="214" customFormat="1" ht="140.25" customHeight="1">
      <c r="A118" s="649"/>
      <c r="B118" s="520"/>
      <c r="C118" s="523"/>
      <c r="D118" s="523" t="str">
        <f>IFERROR((VLOOKUP($B118,'Listados Datos'!$D$3:$F$18,3,FALSE))," ")</f>
        <v xml:space="preserve"> </v>
      </c>
      <c r="E118" s="472"/>
      <c r="F118" s="466"/>
      <c r="G118" s="492">
        <v>19</v>
      </c>
      <c r="H118" s="384">
        <v>19</v>
      </c>
      <c r="I118" s="468" t="s">
        <v>1157</v>
      </c>
      <c r="J118" s="465" t="s">
        <v>244</v>
      </c>
      <c r="K118" s="465" t="s">
        <v>1157</v>
      </c>
      <c r="L118" s="465" t="s">
        <v>1168</v>
      </c>
      <c r="M118" s="471" t="str">
        <f t="shared" ref="M118" si="41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471" t="s">
        <v>108</v>
      </c>
      <c r="O118" s="471" t="s">
        <v>836</v>
      </c>
      <c r="P118" s="474">
        <v>12</v>
      </c>
      <c r="Q118" s="477"/>
      <c r="R118" s="480"/>
      <c r="S118" s="480"/>
      <c r="T118" s="480"/>
      <c r="U118" s="480"/>
      <c r="V118" s="483" t="str">
        <f t="shared" ref="V118" si="415">IF(ISBLANK(AC118),(IF(P118&lt;=0,"",IF(P118&lt;=2,"Muy Baja",IF(P118&lt;=24,"Baja",IF(P118&lt;=500,"Media",IF(P118&lt;=5000,"Alta","Muy Alta"))))))," ")</f>
        <v>Baja</v>
      </c>
      <c r="W118" s="441">
        <f t="shared" ref="W118" si="416">IF(ISBLANK(AC118),(IF(V118="","",IF(V118="Muy Baja",20%,IF(V118="Baja",40%,IF(V118="Media",60%,IF(V118="Alta",80%,IF(V118="Muy Alta",100%,0)))))))," ")</f>
        <v>0.4</v>
      </c>
      <c r="X118" s="486" t="s">
        <v>305</v>
      </c>
      <c r="Y118" s="489" t="str">
        <f>IF(X118&gt;0,IF(NOT(ISERROR(MATCH(X118,'Listados Datos'!$N$3:$N$4,0))),'Listados Datos'!$N$6&amp;"Por favor no seleccionar este criterios de impacto (Afectación Económica o presupuestal y/o Pérdida Reputacional)",'Listados Datos'!$N$7),"")</f>
        <v>✔</v>
      </c>
      <c r="Z118" s="438"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441">
        <f>IF(Z118="","",IF(Z118="Leve",20%,IF(Z118="Menor",40%,IF(Z118="Moderado",60%,IF(Z118="Mayor",80%,IF(Z118="Catastrófico",100%,0))))))</f>
        <v>0.2</v>
      </c>
      <c r="AB118" s="444"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447"/>
      <c r="AD118" s="450"/>
      <c r="AE118" s="453" t="str">
        <f t="shared" ref="AE118" si="41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206" t="s">
        <v>1173</v>
      </c>
      <c r="AH118" s="234" t="str">
        <f t="shared" ref="AH118:AH123" si="418">IF(OR(AI118="Preventivo",AI118="Detectivo"),"Probabilidad",IF(AI118="Correctivo","Impacto",""))</f>
        <v>Probabilidad</v>
      </c>
      <c r="AI118" s="340" t="s">
        <v>314</v>
      </c>
      <c r="AJ118" s="340" t="s">
        <v>319</v>
      </c>
      <c r="AK118" s="235" t="str">
        <f t="shared" ref="AK118:AK123" si="419">IF(AND(AI118="Preventivo",AJ118="Automático"),"50%",IF(AND(AI118="Preventivo",AJ118="Manual"),"40%",IF(AND(AI118="Detectivo",AJ118="Automático"),"40%",IF(AND(AI118="Detectivo",AJ118="Manual"),"30%",IF(AND(AI118="Correctivo",AJ118="Automático"),"35%",IF(AND(AI118="Correctivo",AJ118="Manual"),"25%",""))))))</f>
        <v>40%</v>
      </c>
      <c r="AL118" s="341" t="s">
        <v>323</v>
      </c>
      <c r="AM118" s="341" t="s">
        <v>327</v>
      </c>
      <c r="AN118" s="342" t="s">
        <v>330</v>
      </c>
      <c r="AO118" s="236">
        <f t="shared" ref="AO118" si="420">IF(ISBLANK(AD118),(IFERROR(IF(AH118="Probabilidad",(W118-(+W118*AK118)),IF(AH118="Impacto",W118,"")),""))," ")</f>
        <v>0.24</v>
      </c>
      <c r="AP118" s="174" t="str">
        <f t="shared" ref="AP118" si="421">IF(ISBLANK(AD118), (IFERROR(IF(AO118="","",IF(AO118&lt;=0.2,"Muy Baja",IF(AO118&lt;=0.4,"Baja",IF(AO118&lt;=0.6,"Media",IF(AO118&lt;=0.8,"Alta","Muy Alta"))))),""))," ")</f>
        <v>Baja</v>
      </c>
      <c r="AQ118" s="237">
        <f t="shared" si="291"/>
        <v>0.24</v>
      </c>
      <c r="AR118" s="283" t="str">
        <f t="shared" si="292"/>
        <v>Leve</v>
      </c>
      <c r="AS118" s="237">
        <f t="shared" ref="AS118" si="422">IFERROR(IF(AH118="Impacto",(AA118-(+AA118*AK118)),IF(AH118="Probabilidad",AA118,"")),"")</f>
        <v>0.2</v>
      </c>
      <c r="AT118" s="239" t="str">
        <f t="shared" si="293"/>
        <v>Bajo</v>
      </c>
      <c r="AU118" s="456"/>
      <c r="AV118" s="459" t="str">
        <f>IF(ISBLANK(AD118), " ", AD118)</f>
        <v xml:space="preserve"> </v>
      </c>
      <c r="AW118" s="453" t="str">
        <f t="shared" ref="AW118" si="42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462" t="s">
        <v>337</v>
      </c>
      <c r="AY118" s="343" t="s">
        <v>1194</v>
      </c>
      <c r="AZ118" s="209" t="s">
        <v>1193</v>
      </c>
      <c r="BA118" s="207" t="s">
        <v>974</v>
      </c>
      <c r="BB118" s="207" t="s">
        <v>1068</v>
      </c>
      <c r="BC118" s="208">
        <v>44562</v>
      </c>
      <c r="BD118" s="208">
        <v>44926</v>
      </c>
      <c r="BE118" s="208" t="s">
        <v>1195</v>
      </c>
      <c r="BF118" s="208" t="s">
        <v>1196</v>
      </c>
      <c r="BG118" s="465" t="s">
        <v>1181</v>
      </c>
      <c r="BH118" s="215"/>
      <c r="BI118" s="210"/>
      <c r="BJ118" s="210"/>
      <c r="BK118" s="210"/>
      <c r="BL118" s="207"/>
      <c r="BM118" s="207"/>
      <c r="BN118" s="207"/>
      <c r="BO118" s="282"/>
      <c r="BP118" s="282"/>
      <c r="BQ118" s="284"/>
      <c r="BR118" s="213"/>
      <c r="BS118" s="213" t="str">
        <f>IF(AND('MAPA DE RIESGOS'!$AP118="Muy Alta",'MAPA DE RIESGOS'!$AR118="Leve"),CONCATENATE("R",'MAPA DE RIESGOS'!$H118,"C",'MAPA DE RIESGOS'!$AF118),"")</f>
        <v/>
      </c>
      <c r="BT118" s="213"/>
      <c r="BU118" s="213"/>
      <c r="BV118" s="213"/>
      <c r="BW118" s="213"/>
      <c r="BX118" s="213"/>
      <c r="BY118" s="213"/>
      <c r="BZ118" s="213"/>
      <c r="CA118" s="213"/>
      <c r="CB118" s="213"/>
      <c r="CC118" s="213"/>
      <c r="CD118" s="213"/>
      <c r="CE118" s="213"/>
      <c r="CF118" s="213"/>
      <c r="CG118" s="213"/>
      <c r="CH118" s="213"/>
      <c r="CI118" s="213"/>
      <c r="CJ118" s="213"/>
      <c r="CK118" s="213"/>
    </row>
    <row r="119" spans="1:89" s="214" customFormat="1" ht="28.5" hidden="1" customHeight="1">
      <c r="A119" s="649"/>
      <c r="B119" s="520"/>
      <c r="C119" s="523"/>
      <c r="D119" s="523"/>
      <c r="E119" s="472"/>
      <c r="F119" s="466"/>
      <c r="G119" s="492"/>
      <c r="H119" s="384">
        <v>19</v>
      </c>
      <c r="I119" s="469"/>
      <c r="J119" s="466"/>
      <c r="K119" s="466"/>
      <c r="L119" s="466"/>
      <c r="M119" s="472"/>
      <c r="N119" s="472"/>
      <c r="O119" s="472"/>
      <c r="P119" s="475"/>
      <c r="Q119" s="478"/>
      <c r="R119" s="481"/>
      <c r="S119" s="481"/>
      <c r="T119" s="481"/>
      <c r="U119" s="481"/>
      <c r="V119" s="484"/>
      <c r="W119" s="442"/>
      <c r="X119" s="487"/>
      <c r="Y119" s="490"/>
      <c r="Z119" s="439"/>
      <c r="AA119" s="442"/>
      <c r="AB119" s="445"/>
      <c r="AC119" s="448"/>
      <c r="AD119" s="451"/>
      <c r="AE119" s="454"/>
      <c r="AF119" s="205">
        <v>2</v>
      </c>
      <c r="AG119" s="206"/>
      <c r="AH119" s="234" t="str">
        <f t="shared" si="418"/>
        <v/>
      </c>
      <c r="AI119" s="340"/>
      <c r="AJ119" s="340"/>
      <c r="AK119" s="235" t="str">
        <f t="shared" si="419"/>
        <v/>
      </c>
      <c r="AL119" s="341"/>
      <c r="AM119" s="341"/>
      <c r="AN119" s="342"/>
      <c r="AO119" s="236" t="str">
        <f t="shared" ref="AO119" si="424">IF(ISBLANK(AD118),(IFERROR(IF(AND(AH118="Probabilidad",AH119="Probabilidad"),(AQ118-(+AQ118*AK119)),IF(AH119="Probabilidad",(W118-(+W118*AK119)),IF(AH119="Impacto",AQ118,""))),""))," ")</f>
        <v/>
      </c>
      <c r="AP119" s="174" t="str">
        <f t="shared" ref="AP119" si="425">IF(ISBLANK(AD118),(IFERROR(IF(AO119="","",IF(AO119&lt;=0.2,"Muy Baja",IF(AO119&lt;=0.4,"Baja",IF(AO119&lt;=0.6,"Media",IF(AO119&lt;=0.8,"Alta","Muy Alta"))))),""))," ")</f>
        <v/>
      </c>
      <c r="AQ119" s="237" t="str">
        <f t="shared" si="291"/>
        <v/>
      </c>
      <c r="AR119" s="283" t="str">
        <f t="shared" si="292"/>
        <v/>
      </c>
      <c r="AS119" s="237" t="str">
        <f t="shared" ref="AS119" si="426">IFERROR(IF(AND(AH118="Impacto",AH119="Impacto"),(AS118-(+AS118*AK119)),IF(AH119="Impacto",(AA118-(+AA118*AK119)),IF(AH119="Probabilidad",AS118,""))),"")</f>
        <v/>
      </c>
      <c r="AT119" s="239" t="str">
        <f t="shared" si="293"/>
        <v/>
      </c>
      <c r="AU119" s="457"/>
      <c r="AV119" s="460"/>
      <c r="AW119" s="454"/>
      <c r="AX119" s="463"/>
      <c r="AY119" s="343"/>
      <c r="AZ119" s="209"/>
      <c r="BA119" s="207"/>
      <c r="BB119" s="207"/>
      <c r="BC119" s="208"/>
      <c r="BD119" s="208"/>
      <c r="BE119" s="208"/>
      <c r="BF119" s="209"/>
      <c r="BG119" s="466"/>
      <c r="BH119" s="215"/>
      <c r="BI119" s="210"/>
      <c r="BJ119" s="210"/>
      <c r="BK119" s="210"/>
      <c r="BL119" s="207"/>
      <c r="BM119" s="207"/>
      <c r="BN119" s="207"/>
      <c r="BO119" s="282"/>
      <c r="BP119" s="282"/>
      <c r="BQ119" s="284"/>
      <c r="BR119" s="213"/>
      <c r="BS119" s="213" t="str">
        <f>IF(AND('MAPA DE RIESGOS'!$AP119="Muy Alta",'MAPA DE RIESGOS'!$AR119="Leve"),CONCATENATE("R",'MAPA DE RIESGOS'!$H119,"C",'MAPA DE RIESGOS'!$AF119),"")</f>
        <v/>
      </c>
      <c r="BT119" s="213"/>
      <c r="BU119" s="213"/>
      <c r="BV119" s="213"/>
      <c r="BW119" s="213"/>
      <c r="BX119" s="213"/>
      <c r="BY119" s="213"/>
      <c r="BZ119" s="213"/>
      <c r="CA119" s="213"/>
      <c r="CB119" s="213"/>
      <c r="CC119" s="213"/>
      <c r="CD119" s="213"/>
      <c r="CE119" s="213"/>
      <c r="CF119" s="213"/>
      <c r="CG119" s="213"/>
      <c r="CH119" s="213"/>
      <c r="CI119" s="213"/>
      <c r="CJ119" s="213"/>
      <c r="CK119" s="213"/>
    </row>
    <row r="120" spans="1:89" s="214" customFormat="1" ht="28.5" hidden="1" customHeight="1">
      <c r="A120" s="649"/>
      <c r="B120" s="520"/>
      <c r="C120" s="523"/>
      <c r="D120" s="523"/>
      <c r="E120" s="472"/>
      <c r="F120" s="466"/>
      <c r="G120" s="492"/>
      <c r="H120" s="384">
        <v>19</v>
      </c>
      <c r="I120" s="469"/>
      <c r="J120" s="466"/>
      <c r="K120" s="466"/>
      <c r="L120" s="466"/>
      <c r="M120" s="472"/>
      <c r="N120" s="472"/>
      <c r="O120" s="472"/>
      <c r="P120" s="475"/>
      <c r="Q120" s="478"/>
      <c r="R120" s="481"/>
      <c r="S120" s="481"/>
      <c r="T120" s="481"/>
      <c r="U120" s="481"/>
      <c r="V120" s="484"/>
      <c r="W120" s="442"/>
      <c r="X120" s="487"/>
      <c r="Y120" s="490"/>
      <c r="Z120" s="439"/>
      <c r="AA120" s="442"/>
      <c r="AB120" s="445"/>
      <c r="AC120" s="448"/>
      <c r="AD120" s="451"/>
      <c r="AE120" s="454"/>
      <c r="AF120" s="205">
        <v>3</v>
      </c>
      <c r="AG120" s="206"/>
      <c r="AH120" s="234" t="str">
        <f t="shared" si="418"/>
        <v/>
      </c>
      <c r="AI120" s="340"/>
      <c r="AJ120" s="340"/>
      <c r="AK120" s="235" t="str">
        <f t="shared" si="419"/>
        <v/>
      </c>
      <c r="AL120" s="341"/>
      <c r="AM120" s="341"/>
      <c r="AN120" s="342"/>
      <c r="AO120" s="236" t="str">
        <f t="shared" ref="AO120" si="427">IF(ISBLANK(AD118),(IFERROR(IF(AND(AH119="Probabilidad",AH120="Probabilidad"),(AQ119-(+AQ119*AK120)),IF(AND(AH119="Impacto",AH120="Probabilidad"),(AQ118-(+AQ118*AK120)),IF(AH120="Impacto",AQ119,""))),""))," ")</f>
        <v/>
      </c>
      <c r="AP120" s="174" t="str">
        <f t="shared" ref="AP120" si="428">IF(ISBLANK(AD118),(IFERROR(IF(AO120="","",IF(AO120&lt;=0.2,"Muy Baja",IF(AO120&lt;=0.4,"Baja",IF(AO120&lt;=0.6,"Media",IF(AO120&lt;=0.8,"Alta","Muy Alta"))))),""))," ")</f>
        <v/>
      </c>
      <c r="AQ120" s="237" t="str">
        <f t="shared" si="291"/>
        <v/>
      </c>
      <c r="AR120" s="283" t="str">
        <f t="shared" si="292"/>
        <v/>
      </c>
      <c r="AS120" s="237" t="str">
        <f t="shared" ref="AS120:AS123" si="429">IFERROR(IF(AND(AH119="Impacto",AH120="Impacto"),(AS119-(+AS119*AK120)),IF(AND(AH119="Probabilidad",AH120="Impacto"),(AS118-(+AS118*AK120)),IF(AH120="Probabilidad",AS119,""))),"")</f>
        <v/>
      </c>
      <c r="AT120" s="239" t="str">
        <f t="shared" si="293"/>
        <v/>
      </c>
      <c r="AU120" s="457"/>
      <c r="AV120" s="460"/>
      <c r="AW120" s="454"/>
      <c r="AX120" s="463"/>
      <c r="AY120" s="343"/>
      <c r="AZ120" s="209"/>
      <c r="BA120" s="207"/>
      <c r="BB120" s="207"/>
      <c r="BC120" s="208"/>
      <c r="BD120" s="208"/>
      <c r="BE120" s="208"/>
      <c r="BF120" s="209"/>
      <c r="BG120" s="466"/>
      <c r="BH120" s="215"/>
      <c r="BI120" s="210"/>
      <c r="BJ120" s="210"/>
      <c r="BK120" s="210"/>
      <c r="BL120" s="207"/>
      <c r="BM120" s="207"/>
      <c r="BN120" s="207"/>
      <c r="BO120" s="282"/>
      <c r="BP120" s="282"/>
      <c r="BQ120" s="284"/>
      <c r="BR120" s="213"/>
      <c r="BS120" s="213" t="str">
        <f>IF(AND('MAPA DE RIESGOS'!$AP120="Muy Alta",'MAPA DE RIESGOS'!$AR120="Leve"),CONCATENATE("R",'MAPA DE RIESGOS'!$H120,"C",'MAPA DE RIESGOS'!$AF120),"")</f>
        <v/>
      </c>
      <c r="BT120" s="213"/>
      <c r="BU120" s="213"/>
      <c r="BV120" s="213"/>
      <c r="BW120" s="213"/>
      <c r="BX120" s="213"/>
      <c r="BY120" s="213"/>
      <c r="BZ120" s="213"/>
      <c r="CA120" s="213"/>
      <c r="CB120" s="213"/>
      <c r="CC120" s="213"/>
      <c r="CD120" s="213"/>
      <c r="CE120" s="213"/>
      <c r="CF120" s="213"/>
      <c r="CG120" s="213"/>
      <c r="CH120" s="213"/>
      <c r="CI120" s="213"/>
      <c r="CJ120" s="213"/>
      <c r="CK120" s="213"/>
    </row>
    <row r="121" spans="1:89" s="214" customFormat="1" ht="28.5" hidden="1" customHeight="1">
      <c r="A121" s="649"/>
      <c r="B121" s="520"/>
      <c r="C121" s="523"/>
      <c r="D121" s="523"/>
      <c r="E121" s="472"/>
      <c r="F121" s="466"/>
      <c r="G121" s="492"/>
      <c r="H121" s="384">
        <v>19</v>
      </c>
      <c r="I121" s="469"/>
      <c r="J121" s="466"/>
      <c r="K121" s="466"/>
      <c r="L121" s="466"/>
      <c r="M121" s="472"/>
      <c r="N121" s="472"/>
      <c r="O121" s="472"/>
      <c r="P121" s="475"/>
      <c r="Q121" s="478"/>
      <c r="R121" s="481"/>
      <c r="S121" s="481"/>
      <c r="T121" s="481"/>
      <c r="U121" s="481"/>
      <c r="V121" s="484"/>
      <c r="W121" s="442"/>
      <c r="X121" s="487"/>
      <c r="Y121" s="490"/>
      <c r="Z121" s="439"/>
      <c r="AA121" s="442"/>
      <c r="AB121" s="445"/>
      <c r="AC121" s="448"/>
      <c r="AD121" s="451"/>
      <c r="AE121" s="454"/>
      <c r="AF121" s="205">
        <v>4</v>
      </c>
      <c r="AG121" s="206"/>
      <c r="AH121" s="234" t="str">
        <f t="shared" si="418"/>
        <v/>
      </c>
      <c r="AI121" s="340"/>
      <c r="AJ121" s="340"/>
      <c r="AK121" s="235" t="str">
        <f t="shared" si="419"/>
        <v/>
      </c>
      <c r="AL121" s="341"/>
      <c r="AM121" s="341"/>
      <c r="AN121" s="342"/>
      <c r="AO121" s="236" t="str">
        <f t="shared" ref="AO121" si="430">IF(ISBLANK(AD118),(IFERROR(IF(AND(AH120="Probabilidad",AH121="Probabilidad"),(AQ120-(+AQ120*AK121)),IF(AND(AH120="Impacto",AH121="Probabilidad"),(AQ119-(+AQ119*AK121)),IF(AH121="Impacto",AQ120,""))),""))," ")</f>
        <v/>
      </c>
      <c r="AP121" s="174" t="str">
        <f t="shared" ref="AP121" si="431">IF(ISBLANK(AD118),(IFERROR(IF(AO121="","",IF(AO121&lt;=0.2,"Muy Baja",IF(AO121&lt;=0.4,"Baja",IF(AO121&lt;=0.6,"Media",IF(AO121&lt;=0.8,"Alta","Muy Alta"))))),""))," ")</f>
        <v/>
      </c>
      <c r="AQ121" s="237" t="str">
        <f t="shared" si="291"/>
        <v/>
      </c>
      <c r="AR121" s="283" t="str">
        <f t="shared" si="292"/>
        <v/>
      </c>
      <c r="AS121" s="237" t="str">
        <f t="shared" si="429"/>
        <v/>
      </c>
      <c r="AT121" s="239" t="str">
        <f t="shared" si="293"/>
        <v/>
      </c>
      <c r="AU121" s="457"/>
      <c r="AV121" s="460"/>
      <c r="AW121" s="454"/>
      <c r="AX121" s="463"/>
      <c r="AY121" s="343"/>
      <c r="AZ121" s="209"/>
      <c r="BA121" s="207"/>
      <c r="BB121" s="207"/>
      <c r="BC121" s="208"/>
      <c r="BD121" s="208"/>
      <c r="BE121" s="208"/>
      <c r="BF121" s="209"/>
      <c r="BG121" s="466"/>
      <c r="BH121" s="215"/>
      <c r="BI121" s="210"/>
      <c r="BJ121" s="210"/>
      <c r="BK121" s="210"/>
      <c r="BL121" s="207"/>
      <c r="BM121" s="207"/>
      <c r="BN121" s="207"/>
      <c r="BO121" s="282"/>
      <c r="BP121" s="282"/>
      <c r="BQ121" s="284"/>
      <c r="BR121" s="213"/>
      <c r="BS121" s="213" t="str">
        <f>IF(AND('MAPA DE RIESGOS'!$AP121="Muy Alta",'MAPA DE RIESGOS'!$AR121="Leve"),CONCATENATE("R",'MAPA DE RIESGOS'!$H121,"C",'MAPA DE RIESGOS'!$AF121),"")</f>
        <v/>
      </c>
      <c r="BT121" s="213"/>
      <c r="BU121" s="213"/>
      <c r="BV121" s="213"/>
      <c r="BW121" s="213"/>
      <c r="BX121" s="213"/>
      <c r="BY121" s="213"/>
      <c r="BZ121" s="213"/>
      <c r="CA121" s="213"/>
      <c r="CB121" s="213"/>
      <c r="CC121" s="213"/>
      <c r="CD121" s="213"/>
      <c r="CE121" s="213"/>
      <c r="CF121" s="213"/>
      <c r="CG121" s="213"/>
      <c r="CH121" s="213"/>
      <c r="CI121" s="213"/>
      <c r="CJ121" s="213"/>
      <c r="CK121" s="213"/>
    </row>
    <row r="122" spans="1:89" s="214" customFormat="1" ht="28.5" hidden="1" customHeight="1">
      <c r="A122" s="649"/>
      <c r="B122" s="520"/>
      <c r="C122" s="523"/>
      <c r="D122" s="523"/>
      <c r="E122" s="472"/>
      <c r="F122" s="466"/>
      <c r="G122" s="492"/>
      <c r="H122" s="384">
        <v>19</v>
      </c>
      <c r="I122" s="469"/>
      <c r="J122" s="466"/>
      <c r="K122" s="466"/>
      <c r="L122" s="466"/>
      <c r="M122" s="472"/>
      <c r="N122" s="472"/>
      <c r="O122" s="472"/>
      <c r="P122" s="475"/>
      <c r="Q122" s="478"/>
      <c r="R122" s="481"/>
      <c r="S122" s="481"/>
      <c r="T122" s="481"/>
      <c r="U122" s="481"/>
      <c r="V122" s="484"/>
      <c r="W122" s="442"/>
      <c r="X122" s="487"/>
      <c r="Y122" s="490"/>
      <c r="Z122" s="439"/>
      <c r="AA122" s="442"/>
      <c r="AB122" s="445"/>
      <c r="AC122" s="448"/>
      <c r="AD122" s="451"/>
      <c r="AE122" s="454"/>
      <c r="AF122" s="205">
        <v>5</v>
      </c>
      <c r="AG122" s="206"/>
      <c r="AH122" s="234" t="str">
        <f t="shared" si="418"/>
        <v/>
      </c>
      <c r="AI122" s="340"/>
      <c r="AJ122" s="340"/>
      <c r="AK122" s="235" t="str">
        <f t="shared" si="419"/>
        <v/>
      </c>
      <c r="AL122" s="341"/>
      <c r="AM122" s="341"/>
      <c r="AN122" s="342"/>
      <c r="AO122" s="236" t="str">
        <f t="shared" ref="AO122" si="432">IF(ISBLANK(AD118),(IFERROR(IF(AND(AH121="Probabilidad",AH122="Probabilidad"),(AQ121-(+AQ121*AK122)),IF(AND(AH121="Impacto",AH122="Probabilidad"),(AQ120-(+AQ120*AK122)),IF(AH122="Impacto",AQ121,""))),""))," ")</f>
        <v/>
      </c>
      <c r="AP122" s="174" t="str">
        <f t="shared" ref="AP122" si="433">IF(ISBLANK(AD118),(IFERROR(IF(AO122="","",IF(AO122&lt;=0.2,"Muy Baja",IF(AO122&lt;=0.4,"Baja",IF(AO122&lt;=0.6,"Media",IF(AO122&lt;=0.8,"Alta","Muy Alta"))))),""))," ")</f>
        <v/>
      </c>
      <c r="AQ122" s="237" t="str">
        <f t="shared" si="291"/>
        <v/>
      </c>
      <c r="AR122" s="283" t="str">
        <f t="shared" si="292"/>
        <v/>
      </c>
      <c r="AS122" s="237" t="str">
        <f t="shared" si="429"/>
        <v/>
      </c>
      <c r="AT122" s="239" t="str">
        <f t="shared" si="293"/>
        <v/>
      </c>
      <c r="AU122" s="457"/>
      <c r="AV122" s="460"/>
      <c r="AW122" s="454"/>
      <c r="AX122" s="463"/>
      <c r="AY122" s="343"/>
      <c r="AZ122" s="209"/>
      <c r="BA122" s="207"/>
      <c r="BB122" s="207"/>
      <c r="BC122" s="208"/>
      <c r="BD122" s="208"/>
      <c r="BE122" s="208"/>
      <c r="BF122" s="209"/>
      <c r="BG122" s="466"/>
      <c r="BH122" s="215"/>
      <c r="BI122" s="210"/>
      <c r="BJ122" s="210"/>
      <c r="BK122" s="210"/>
      <c r="BL122" s="207"/>
      <c r="BM122" s="207"/>
      <c r="BN122" s="207"/>
      <c r="BO122" s="282"/>
      <c r="BP122" s="282"/>
      <c r="BQ122" s="284"/>
      <c r="BR122" s="213"/>
      <c r="BS122" s="213" t="str">
        <f>IF(AND('MAPA DE RIESGOS'!$AP122="Muy Alta",'MAPA DE RIESGOS'!$AR122="Leve"),CONCATENATE("R",'MAPA DE RIESGOS'!$H122,"C",'MAPA DE RIESGOS'!$AF122),"")</f>
        <v/>
      </c>
      <c r="BT122" s="213"/>
      <c r="BU122" s="213"/>
      <c r="BV122" s="213"/>
      <c r="BW122" s="213"/>
      <c r="BX122" s="213"/>
      <c r="BY122" s="213"/>
      <c r="BZ122" s="213"/>
      <c r="CA122" s="213"/>
      <c r="CB122" s="213"/>
      <c r="CC122" s="213"/>
      <c r="CD122" s="213"/>
      <c r="CE122" s="213"/>
      <c r="CF122" s="213"/>
      <c r="CG122" s="213"/>
      <c r="CH122" s="213"/>
      <c r="CI122" s="213"/>
      <c r="CJ122" s="213"/>
      <c r="CK122" s="213"/>
    </row>
    <row r="123" spans="1:89" s="214" customFormat="1" ht="28.5" hidden="1" customHeight="1">
      <c r="A123" s="649"/>
      <c r="B123" s="520"/>
      <c r="C123" s="523"/>
      <c r="D123" s="523"/>
      <c r="E123" s="472"/>
      <c r="F123" s="466"/>
      <c r="G123" s="492"/>
      <c r="H123" s="384">
        <v>19</v>
      </c>
      <c r="I123" s="470"/>
      <c r="J123" s="467"/>
      <c r="K123" s="467"/>
      <c r="L123" s="467"/>
      <c r="M123" s="473"/>
      <c r="N123" s="473"/>
      <c r="O123" s="473"/>
      <c r="P123" s="476"/>
      <c r="Q123" s="479"/>
      <c r="R123" s="482"/>
      <c r="S123" s="482"/>
      <c r="T123" s="482"/>
      <c r="U123" s="482"/>
      <c r="V123" s="485"/>
      <c r="W123" s="443"/>
      <c r="X123" s="488"/>
      <c r="Y123" s="491"/>
      <c r="Z123" s="440"/>
      <c r="AA123" s="443"/>
      <c r="AB123" s="446"/>
      <c r="AC123" s="449"/>
      <c r="AD123" s="452"/>
      <c r="AE123" s="455"/>
      <c r="AF123" s="205">
        <v>6</v>
      </c>
      <c r="AG123" s="206"/>
      <c r="AH123" s="234" t="str">
        <f t="shared" si="418"/>
        <v/>
      </c>
      <c r="AI123" s="340"/>
      <c r="AJ123" s="340"/>
      <c r="AK123" s="235" t="str">
        <f t="shared" si="419"/>
        <v/>
      </c>
      <c r="AL123" s="341"/>
      <c r="AM123" s="341"/>
      <c r="AN123" s="342"/>
      <c r="AO123" s="236" t="str">
        <f t="shared" ref="AO123" si="434">IF(ISBLANK(AD118),(IFERROR(IF(AND(AH122="Probabilidad",AH123="Probabilidad"),(AQ122-(+AQ122*AK123)),IF(AND(AH122="Impacto",AH123="Probabilidad"),(AQ121-(+AQ121*AK123)),IF(AH123="Impacto",AQ122,""))),""))," ")</f>
        <v/>
      </c>
      <c r="AP123" s="174" t="str">
        <f t="shared" ref="AP123" si="435">IF(ISBLANK(AD118),(IFERROR(IF(AO123="","",IF(AO123&lt;=0.2,"Muy Baja",IF(AO123&lt;=0.4,"Baja",IF(AO123&lt;=0.6,"Media",IF(AO123&lt;=0.8,"Alta","Muy Alta"))))),""))," ")</f>
        <v/>
      </c>
      <c r="AQ123" s="237" t="str">
        <f t="shared" si="291"/>
        <v/>
      </c>
      <c r="AR123" s="283" t="str">
        <f t="shared" si="292"/>
        <v/>
      </c>
      <c r="AS123" s="237" t="str">
        <f t="shared" si="429"/>
        <v/>
      </c>
      <c r="AT123" s="239" t="str">
        <f t="shared" si="293"/>
        <v/>
      </c>
      <c r="AU123" s="458"/>
      <c r="AV123" s="461"/>
      <c r="AW123" s="455"/>
      <c r="AX123" s="464"/>
      <c r="AY123" s="343"/>
      <c r="AZ123" s="209"/>
      <c r="BA123" s="207"/>
      <c r="BB123" s="207"/>
      <c r="BC123" s="208"/>
      <c r="BD123" s="208"/>
      <c r="BE123" s="208"/>
      <c r="BF123" s="209"/>
      <c r="BG123" s="467"/>
      <c r="BH123" s="215"/>
      <c r="BI123" s="210"/>
      <c r="BJ123" s="210"/>
      <c r="BK123" s="210"/>
      <c r="BL123" s="207"/>
      <c r="BM123" s="207"/>
      <c r="BN123" s="207"/>
      <c r="BO123" s="282"/>
      <c r="BP123" s="282"/>
      <c r="BQ123" s="284"/>
      <c r="BR123" s="213"/>
      <c r="BS123" s="213" t="str">
        <f>IF(AND('MAPA DE RIESGOS'!$AP123="Muy Alta",'MAPA DE RIESGOS'!$AR123="Leve"),CONCATENATE("R",'MAPA DE RIESGOS'!$H123,"C",'MAPA DE RIESGOS'!$AF123),"")</f>
        <v/>
      </c>
      <c r="BT123" s="213"/>
      <c r="BU123" s="213"/>
      <c r="BV123" s="213"/>
      <c r="BW123" s="213"/>
      <c r="BX123" s="213"/>
      <c r="BY123" s="213"/>
      <c r="BZ123" s="213"/>
      <c r="CA123" s="213"/>
      <c r="CB123" s="213"/>
      <c r="CC123" s="213"/>
      <c r="CD123" s="213"/>
      <c r="CE123" s="213"/>
      <c r="CF123" s="213"/>
      <c r="CG123" s="213"/>
      <c r="CH123" s="213"/>
      <c r="CI123" s="213"/>
      <c r="CJ123" s="213"/>
      <c r="CK123" s="213"/>
    </row>
    <row r="124" spans="1:89" s="214" customFormat="1" ht="171" customHeight="1">
      <c r="A124" s="649"/>
      <c r="B124" s="520"/>
      <c r="C124" s="523"/>
      <c r="D124" s="523" t="str">
        <f>IFERROR((VLOOKUP($B124,'Listados Datos'!$D$3:$F$18,3,FALSE))," ")</f>
        <v xml:space="preserve"> </v>
      </c>
      <c r="E124" s="472"/>
      <c r="F124" s="466"/>
      <c r="G124" s="492">
        <v>20</v>
      </c>
      <c r="H124" s="384">
        <v>20</v>
      </c>
      <c r="I124" s="468" t="s">
        <v>1642</v>
      </c>
      <c r="J124" s="465" t="s">
        <v>243</v>
      </c>
      <c r="K124" s="465" t="s">
        <v>1169</v>
      </c>
      <c r="L124" s="465" t="s">
        <v>1164</v>
      </c>
      <c r="M124" s="471" t="str">
        <f t="shared" ref="M124:M129" si="436">+I124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471" t="s">
        <v>109</v>
      </c>
      <c r="O124" s="471" t="s">
        <v>836</v>
      </c>
      <c r="P124" s="474">
        <v>228</v>
      </c>
      <c r="Q124" s="477"/>
      <c r="R124" s="480"/>
      <c r="S124" s="480"/>
      <c r="T124" s="480"/>
      <c r="U124" s="480"/>
      <c r="V124" s="483" t="str">
        <f t="shared" ref="V124" si="437">IF(ISBLANK(AC124),(IF(P124&lt;=0,"",IF(P124&lt;=2,"Muy Baja",IF(P124&lt;=24,"Baja",IF(P124&lt;=500,"Media",IF(P124&lt;=5000,"Alta","Muy Alta"))))))," ")</f>
        <v xml:space="preserve"> </v>
      </c>
      <c r="W124" s="441" t="str">
        <f t="shared" ref="W124" si="438">IF(ISBLANK(AC124),(IF(V124="","",IF(V124="Muy Baja",20%,IF(V124="Baja",40%,IF(V124="Media",60%,IF(V124="Alta",80%,IF(V124="Muy Alta",100%,0)))))))," ")</f>
        <v xml:space="preserve"> </v>
      </c>
      <c r="X124" s="486"/>
      <c r="Y124" s="489" t="str">
        <f>IF(X124&gt;0,IF(NOT(ISERROR(MATCH(X124,'Listados Datos'!$N$3:$N$4,0))),'Listados Datos'!$N$6&amp;"Por favor no seleccionar este criterios de impacto (Afectación Económica o presupuestal y/o Pérdida Reputacional)",'Listados Datos'!$N$7),"")</f>
        <v/>
      </c>
      <c r="Z124" s="438" t="str">
        <f>IF(OR(X124='Listados Datos'!$R$3,X124='Listados Datos'!$S$3),"Leve",IF(OR(X124='Listados Datos'!$R$4,X124='Listados Datos'!$S$4),"Menor",IF(OR(X124='Listados Datos'!$R$5,X124='Listados Datos'!$S$5),"Moderado",IF(OR(X124='Listados Datos'!$R$6,X124='Listados Datos'!$S$6),"Mayor",IF(OR(X124='Listados Datos'!$R$7,X124='Listados Datos'!$S$7),"Catastrófico","")))))</f>
        <v/>
      </c>
      <c r="AA124" s="441" t="str">
        <f>IF(Z124="","",IF(Z124="Leve",20%,IF(Z124="Menor",40%,IF(Z124="Moderado",60%,IF(Z124="Mayor",80%,IF(Z124="Catastrófico",100%,0))))))</f>
        <v/>
      </c>
      <c r="AB124" s="444"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447" t="s">
        <v>348</v>
      </c>
      <c r="AD124" s="450" t="s">
        <v>11</v>
      </c>
      <c r="AE124" s="453" t="str">
        <f t="shared" ref="AE124" si="439">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206" t="s">
        <v>1174</v>
      </c>
      <c r="AH124" s="234" t="str">
        <f t="shared" ref="AH124:AH189" si="440">IF(OR(AI124="Preventivo",AI124="Detectivo"),"Probabilidad",IF(AI124="Correctivo","Impacto",""))</f>
        <v>Probabilidad</v>
      </c>
      <c r="AI124" s="340" t="s">
        <v>314</v>
      </c>
      <c r="AJ124" s="340" t="s">
        <v>319</v>
      </c>
      <c r="AK124" s="235" t="str">
        <f t="shared" ref="AK124:AK189" si="441">IF(AND(AI124="Preventivo",AJ124="Automático"),"50%",IF(AND(AI124="Preventivo",AJ124="Manual"),"40%",IF(AND(AI124="Detectivo",AJ124="Automático"),"40%",IF(AND(AI124="Detectivo",AJ124="Manual"),"30%",IF(AND(AI124="Correctivo",AJ124="Automático"),"35%",IF(AND(AI124="Correctivo",AJ124="Manual"),"25%",""))))))</f>
        <v>40%</v>
      </c>
      <c r="AL124" s="341" t="s">
        <v>323</v>
      </c>
      <c r="AM124" s="341" t="s">
        <v>327</v>
      </c>
      <c r="AN124" s="342" t="s">
        <v>330</v>
      </c>
      <c r="AO124" s="236" t="str">
        <f t="shared" ref="AO124" si="442">IF(ISBLANK(AD124),(IFERROR(IF(AH124="Probabilidad",(W124-(+W124*AK124)),IF(AH124="Impacto",W124,"")),""))," ")</f>
        <v xml:space="preserve"> </v>
      </c>
      <c r="AP124" s="174" t="str">
        <f t="shared" ref="AP124" si="443">IF(ISBLANK(AD124), (IFERROR(IF(AO124="","",IF(AO124&lt;=0.2,"Muy Baja",IF(AO124&lt;=0.4,"Baja",IF(AO124&lt;=0.6,"Media",IF(AO124&lt;=0.8,"Alta","Muy Alta"))))),""))," ")</f>
        <v xml:space="preserve"> </v>
      </c>
      <c r="AQ124" s="237" t="str">
        <f t="shared" si="291"/>
        <v xml:space="preserve"> </v>
      </c>
      <c r="AR124" s="283" t="str">
        <f t="shared" si="292"/>
        <v/>
      </c>
      <c r="AS124" s="237" t="str">
        <f t="shared" ref="AS124" si="444">IFERROR(IF(AH124="Impacto",(AA124-(+AA124*AK124)),IF(AH124="Probabilidad",AA124,"")),"")</f>
        <v/>
      </c>
      <c r="AT124" s="239" t="str">
        <f t="shared" si="293"/>
        <v/>
      </c>
      <c r="AU124" s="456" t="s">
        <v>348</v>
      </c>
      <c r="AV124" s="459" t="str">
        <f>IF(ISBLANK(AD124), " ", AD124)</f>
        <v>Mayor</v>
      </c>
      <c r="AW124" s="453" t="str">
        <f t="shared" ref="AW124" si="445">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462" t="s">
        <v>337</v>
      </c>
      <c r="AY124" s="343" t="s">
        <v>1183</v>
      </c>
      <c r="AZ124" s="209" t="s">
        <v>1198</v>
      </c>
      <c r="BA124" s="207" t="s">
        <v>974</v>
      </c>
      <c r="BB124" s="207" t="s">
        <v>1068</v>
      </c>
      <c r="BC124" s="208">
        <v>44562</v>
      </c>
      <c r="BD124" s="208">
        <v>44926</v>
      </c>
      <c r="BE124" s="208" t="s">
        <v>1195</v>
      </c>
      <c r="BF124" s="208" t="s">
        <v>1196</v>
      </c>
      <c r="BG124" s="465" t="s">
        <v>1182</v>
      </c>
      <c r="BH124" s="215"/>
      <c r="BI124" s="210"/>
      <c r="BJ124" s="210"/>
      <c r="BK124" s="210"/>
      <c r="BL124" s="207"/>
      <c r="BM124" s="207"/>
      <c r="BN124" s="207"/>
      <c r="BO124" s="282"/>
      <c r="BP124" s="282"/>
      <c r="BQ124" s="284"/>
      <c r="BR124" s="213"/>
      <c r="BS124" s="213" t="str">
        <f>IF(AND('MAPA DE RIESGOS'!$AP124="Muy Alta",'MAPA DE RIESGOS'!$AR124="Leve"),CONCATENATE("R",'MAPA DE RIESGOS'!$H124,"C",'MAPA DE RIESGOS'!$AF124),"")</f>
        <v/>
      </c>
      <c r="BT124" s="213"/>
      <c r="BU124" s="213"/>
      <c r="BV124" s="213"/>
      <c r="BW124" s="213"/>
      <c r="BX124" s="213"/>
      <c r="BY124" s="213"/>
      <c r="BZ124" s="213"/>
      <c r="CA124" s="213"/>
      <c r="CB124" s="213"/>
      <c r="CC124" s="213"/>
      <c r="CD124" s="213"/>
      <c r="CE124" s="213"/>
      <c r="CF124" s="213"/>
      <c r="CG124" s="213"/>
      <c r="CH124" s="213"/>
      <c r="CI124" s="213"/>
      <c r="CJ124" s="213"/>
      <c r="CK124" s="213"/>
    </row>
    <row r="125" spans="1:89" s="214" customFormat="1" ht="108.75" customHeight="1">
      <c r="A125" s="649"/>
      <c r="B125" s="520"/>
      <c r="C125" s="523"/>
      <c r="D125" s="523"/>
      <c r="E125" s="472"/>
      <c r="F125" s="466"/>
      <c r="G125" s="492"/>
      <c r="H125" s="384">
        <v>20</v>
      </c>
      <c r="I125" s="469"/>
      <c r="J125" s="466"/>
      <c r="K125" s="466"/>
      <c r="L125" s="466"/>
      <c r="M125" s="472">
        <f t="shared" si="436"/>
        <v>0</v>
      </c>
      <c r="N125" s="472"/>
      <c r="O125" s="472"/>
      <c r="P125" s="475"/>
      <c r="Q125" s="478"/>
      <c r="R125" s="481"/>
      <c r="S125" s="481"/>
      <c r="T125" s="481"/>
      <c r="U125" s="481"/>
      <c r="V125" s="484"/>
      <c r="W125" s="442"/>
      <c r="X125" s="487"/>
      <c r="Y125" s="490"/>
      <c r="Z125" s="439"/>
      <c r="AA125" s="442"/>
      <c r="AB125" s="445"/>
      <c r="AC125" s="448"/>
      <c r="AD125" s="451"/>
      <c r="AE125" s="454"/>
      <c r="AF125" s="205">
        <v>2</v>
      </c>
      <c r="AG125" s="206" t="s">
        <v>1175</v>
      </c>
      <c r="AH125" s="234" t="str">
        <f t="shared" si="440"/>
        <v>Probabilidad</v>
      </c>
      <c r="AI125" s="340" t="s">
        <v>314</v>
      </c>
      <c r="AJ125" s="340" t="s">
        <v>319</v>
      </c>
      <c r="AK125" s="235" t="str">
        <f t="shared" si="441"/>
        <v>40%</v>
      </c>
      <c r="AL125" s="341" t="s">
        <v>323</v>
      </c>
      <c r="AM125" s="341" t="s">
        <v>327</v>
      </c>
      <c r="AN125" s="342" t="s">
        <v>330</v>
      </c>
      <c r="AO125" s="236" t="str">
        <f t="shared" ref="AO125" si="446">IF(ISBLANK(AD124),(IFERROR(IF(AND(AH124="Probabilidad",AH125="Probabilidad"),(AQ124-(+AQ124*AK125)),IF(AH125="Probabilidad",(W124-(+W124*AK125)),IF(AH125="Impacto",AQ124,""))),""))," ")</f>
        <v xml:space="preserve"> </v>
      </c>
      <c r="AP125" s="174" t="str">
        <f t="shared" ref="AP125" si="447">IF(ISBLANK(AD124),(IFERROR(IF(AO125="","",IF(AO125&lt;=0.2,"Muy Baja",IF(AO125&lt;=0.4,"Baja",IF(AO125&lt;=0.6,"Media",IF(AO125&lt;=0.8,"Alta","Muy Alta"))))),""))," ")</f>
        <v xml:space="preserve"> </v>
      </c>
      <c r="AQ125" s="237" t="str">
        <f t="shared" si="291"/>
        <v xml:space="preserve"> </v>
      </c>
      <c r="AR125" s="283" t="str">
        <f t="shared" si="292"/>
        <v/>
      </c>
      <c r="AS125" s="237" t="str">
        <f t="shared" ref="AS125" si="448">IFERROR(IF(AND(AH124="Impacto",AH125="Impacto"),(AS124-(+AS124*AK125)),IF(AH125="Impacto",(AA124-(+AA124*AK125)),IF(AH125="Probabilidad",AS124,""))),"")</f>
        <v/>
      </c>
      <c r="AT125" s="239" t="str">
        <f t="shared" si="293"/>
        <v/>
      </c>
      <c r="AU125" s="457"/>
      <c r="AV125" s="460"/>
      <c r="AW125" s="454"/>
      <c r="AX125" s="463"/>
      <c r="AY125" s="343" t="s">
        <v>1184</v>
      </c>
      <c r="AZ125" s="209" t="s">
        <v>1197</v>
      </c>
      <c r="BA125" s="207" t="s">
        <v>974</v>
      </c>
      <c r="BB125" s="207" t="s">
        <v>1068</v>
      </c>
      <c r="BC125" s="208">
        <v>44562</v>
      </c>
      <c r="BD125" s="208">
        <v>44926</v>
      </c>
      <c r="BE125" s="209" t="s">
        <v>1197</v>
      </c>
      <c r="BF125" s="209" t="s">
        <v>1199</v>
      </c>
      <c r="BG125" s="466"/>
      <c r="BH125" s="215"/>
      <c r="BI125" s="210"/>
      <c r="BJ125" s="210"/>
      <c r="BK125" s="210"/>
      <c r="BL125" s="207"/>
      <c r="BM125" s="207"/>
      <c r="BN125" s="207"/>
      <c r="BO125" s="282"/>
      <c r="BP125" s="282"/>
      <c r="BQ125" s="284"/>
      <c r="BR125" s="213"/>
      <c r="BS125" s="213" t="str">
        <f>IF(AND('MAPA DE RIESGOS'!$AP125="Muy Alta",'MAPA DE RIESGOS'!$AR125="Leve"),CONCATENATE("R",'MAPA DE RIESGOS'!$H125,"C",'MAPA DE RIESGOS'!$AF125),"")</f>
        <v/>
      </c>
      <c r="BT125" s="213"/>
      <c r="BU125" s="213"/>
      <c r="BV125" s="213"/>
      <c r="BW125" s="213"/>
      <c r="BX125" s="213"/>
      <c r="BY125" s="213"/>
      <c r="BZ125" s="213"/>
      <c r="CA125" s="213"/>
      <c r="CB125" s="213"/>
      <c r="CC125" s="213"/>
      <c r="CD125" s="213"/>
      <c r="CE125" s="213"/>
      <c r="CF125" s="213"/>
      <c r="CG125" s="213"/>
      <c r="CH125" s="213"/>
      <c r="CI125" s="213"/>
      <c r="CJ125" s="213"/>
      <c r="CK125" s="213"/>
    </row>
    <row r="126" spans="1:89" s="214" customFormat="1" ht="28.5" hidden="1" customHeight="1">
      <c r="A126" s="649"/>
      <c r="B126" s="520"/>
      <c r="C126" s="523"/>
      <c r="D126" s="523"/>
      <c r="E126" s="472"/>
      <c r="F126" s="466"/>
      <c r="G126" s="492"/>
      <c r="H126" s="384">
        <v>20</v>
      </c>
      <c r="I126" s="469"/>
      <c r="J126" s="466"/>
      <c r="K126" s="466"/>
      <c r="L126" s="466"/>
      <c r="M126" s="472">
        <f t="shared" si="436"/>
        <v>0</v>
      </c>
      <c r="N126" s="472"/>
      <c r="O126" s="472"/>
      <c r="P126" s="475"/>
      <c r="Q126" s="478"/>
      <c r="R126" s="481"/>
      <c r="S126" s="481"/>
      <c r="T126" s="481"/>
      <c r="U126" s="481"/>
      <c r="V126" s="484"/>
      <c r="W126" s="442"/>
      <c r="X126" s="487"/>
      <c r="Y126" s="490"/>
      <c r="Z126" s="439"/>
      <c r="AA126" s="442"/>
      <c r="AB126" s="445"/>
      <c r="AC126" s="448"/>
      <c r="AD126" s="451"/>
      <c r="AE126" s="454"/>
      <c r="AF126" s="205">
        <v>3</v>
      </c>
      <c r="AG126" s="206"/>
      <c r="AH126" s="234" t="str">
        <f t="shared" si="440"/>
        <v/>
      </c>
      <c r="AI126" s="340"/>
      <c r="AJ126" s="340"/>
      <c r="AK126" s="235" t="str">
        <f t="shared" si="441"/>
        <v/>
      </c>
      <c r="AL126" s="341"/>
      <c r="AM126" s="341"/>
      <c r="AN126" s="342"/>
      <c r="AO126" s="236" t="str">
        <f t="shared" ref="AO126" si="449">IF(ISBLANK(AD124),(IFERROR(IF(AND(AH125="Probabilidad",AH126="Probabilidad"),(AQ125-(+AQ125*AK126)),IF(AND(AH125="Impacto",AH126="Probabilidad"),(AQ124-(+AQ124*AK126)),IF(AH126="Impacto",AQ125,""))),""))," ")</f>
        <v xml:space="preserve"> </v>
      </c>
      <c r="AP126" s="174" t="str">
        <f t="shared" ref="AP126" si="450">IF(ISBLANK(AD124),(IFERROR(IF(AO126="","",IF(AO126&lt;=0.2,"Muy Baja",IF(AO126&lt;=0.4,"Baja",IF(AO126&lt;=0.6,"Media",IF(AO126&lt;=0.8,"Alta","Muy Alta"))))),""))," ")</f>
        <v xml:space="preserve"> </v>
      </c>
      <c r="AQ126" s="237" t="str">
        <f t="shared" si="291"/>
        <v xml:space="preserve"> </v>
      </c>
      <c r="AR126" s="283" t="str">
        <f t="shared" si="292"/>
        <v/>
      </c>
      <c r="AS126" s="237" t="str">
        <f t="shared" ref="AS126:AS129" si="451">IFERROR(IF(AND(AH125="Impacto",AH126="Impacto"),(AS125-(+AS125*AK126)),IF(AND(AH125="Probabilidad",AH126="Impacto"),(AS124-(+AS124*AK126)),IF(AH126="Probabilidad",AS125,""))),"")</f>
        <v/>
      </c>
      <c r="AT126" s="239" t="str">
        <f t="shared" si="293"/>
        <v/>
      </c>
      <c r="AU126" s="457"/>
      <c r="AV126" s="460"/>
      <c r="AW126" s="454"/>
      <c r="AX126" s="463"/>
      <c r="AY126" s="343"/>
      <c r="AZ126" s="209"/>
      <c r="BA126" s="207"/>
      <c r="BB126" s="207"/>
      <c r="BC126" s="208"/>
      <c r="BD126" s="208"/>
      <c r="BE126" s="208"/>
      <c r="BF126" s="209"/>
      <c r="BG126" s="466"/>
      <c r="BH126" s="215"/>
      <c r="BI126" s="210"/>
      <c r="BJ126" s="210"/>
      <c r="BK126" s="210"/>
      <c r="BL126" s="207"/>
      <c r="BM126" s="207"/>
      <c r="BN126" s="207"/>
      <c r="BO126" s="282"/>
      <c r="BP126" s="282"/>
      <c r="BQ126" s="284"/>
      <c r="BR126" s="213"/>
      <c r="BS126" s="213" t="str">
        <f>IF(AND('MAPA DE RIESGOS'!$AP126="Muy Alta",'MAPA DE RIESGOS'!$AR126="Leve"),CONCATENATE("R",'MAPA DE RIESGOS'!$H126,"C",'MAPA DE RIESGOS'!$AF126),"")</f>
        <v/>
      </c>
      <c r="BT126" s="213"/>
      <c r="BU126" s="213"/>
      <c r="BV126" s="213"/>
      <c r="BW126" s="213"/>
      <c r="BX126" s="213"/>
      <c r="BY126" s="213"/>
      <c r="BZ126" s="213"/>
      <c r="CA126" s="213"/>
      <c r="CB126" s="213"/>
      <c r="CC126" s="213"/>
      <c r="CD126" s="213"/>
      <c r="CE126" s="213"/>
      <c r="CF126" s="213"/>
      <c r="CG126" s="213"/>
      <c r="CH126" s="213"/>
      <c r="CI126" s="213"/>
      <c r="CJ126" s="213"/>
      <c r="CK126" s="213"/>
    </row>
    <row r="127" spans="1:89" s="214" customFormat="1" ht="28.5" hidden="1" customHeight="1">
      <c r="A127" s="649"/>
      <c r="B127" s="520"/>
      <c r="C127" s="523"/>
      <c r="D127" s="523"/>
      <c r="E127" s="472"/>
      <c r="F127" s="466"/>
      <c r="G127" s="492"/>
      <c r="H127" s="384">
        <v>20</v>
      </c>
      <c r="I127" s="469"/>
      <c r="J127" s="466"/>
      <c r="K127" s="466"/>
      <c r="L127" s="466"/>
      <c r="M127" s="472">
        <f t="shared" si="436"/>
        <v>0</v>
      </c>
      <c r="N127" s="472"/>
      <c r="O127" s="472"/>
      <c r="P127" s="475"/>
      <c r="Q127" s="478"/>
      <c r="R127" s="481"/>
      <c r="S127" s="481"/>
      <c r="T127" s="481"/>
      <c r="U127" s="481"/>
      <c r="V127" s="484"/>
      <c r="W127" s="442"/>
      <c r="X127" s="487"/>
      <c r="Y127" s="490"/>
      <c r="Z127" s="439"/>
      <c r="AA127" s="442"/>
      <c r="AB127" s="445"/>
      <c r="AC127" s="448"/>
      <c r="AD127" s="451"/>
      <c r="AE127" s="454"/>
      <c r="AF127" s="205">
        <v>4</v>
      </c>
      <c r="AG127" s="206"/>
      <c r="AH127" s="234" t="str">
        <f t="shared" si="440"/>
        <v/>
      </c>
      <c r="AI127" s="340"/>
      <c r="AJ127" s="340"/>
      <c r="AK127" s="235" t="str">
        <f t="shared" si="441"/>
        <v/>
      </c>
      <c r="AL127" s="341"/>
      <c r="AM127" s="341"/>
      <c r="AN127" s="342"/>
      <c r="AO127" s="236" t="str">
        <f t="shared" ref="AO127" si="452">IF(ISBLANK(AD124),(IFERROR(IF(AND(AH126="Probabilidad",AH127="Probabilidad"),(AQ126-(+AQ126*AK127)),IF(AND(AH126="Impacto",AH127="Probabilidad"),(AQ125-(+AQ125*AK127)),IF(AH127="Impacto",AQ126,""))),""))," ")</f>
        <v xml:space="preserve"> </v>
      </c>
      <c r="AP127" s="174" t="str">
        <f t="shared" ref="AP127" si="453">IF(ISBLANK(AD124),(IFERROR(IF(AO127="","",IF(AO127&lt;=0.2,"Muy Baja",IF(AO127&lt;=0.4,"Baja",IF(AO127&lt;=0.6,"Media",IF(AO127&lt;=0.8,"Alta","Muy Alta"))))),""))," ")</f>
        <v xml:space="preserve"> </v>
      </c>
      <c r="AQ127" s="237" t="str">
        <f t="shared" si="291"/>
        <v xml:space="preserve"> </v>
      </c>
      <c r="AR127" s="283" t="str">
        <f t="shared" si="292"/>
        <v/>
      </c>
      <c r="AS127" s="237" t="str">
        <f t="shared" si="451"/>
        <v/>
      </c>
      <c r="AT127" s="239" t="str">
        <f t="shared" si="293"/>
        <v/>
      </c>
      <c r="AU127" s="457"/>
      <c r="AV127" s="460"/>
      <c r="AW127" s="454"/>
      <c r="AX127" s="463"/>
      <c r="AY127" s="343"/>
      <c r="AZ127" s="209"/>
      <c r="BA127" s="207"/>
      <c r="BB127" s="207"/>
      <c r="BC127" s="208"/>
      <c r="BD127" s="208"/>
      <c r="BE127" s="208"/>
      <c r="BF127" s="209"/>
      <c r="BG127" s="466"/>
      <c r="BH127" s="215"/>
      <c r="BI127" s="210"/>
      <c r="BJ127" s="210"/>
      <c r="BK127" s="210"/>
      <c r="BL127" s="207"/>
      <c r="BM127" s="207"/>
      <c r="BN127" s="207"/>
      <c r="BO127" s="282"/>
      <c r="BP127" s="282"/>
      <c r="BQ127" s="284"/>
      <c r="BR127" s="213"/>
      <c r="BS127" s="213" t="str">
        <f>IF(AND('MAPA DE RIESGOS'!$AP127="Muy Alta",'MAPA DE RIESGOS'!$AR127="Leve"),CONCATENATE("R",'MAPA DE RIESGOS'!$H127,"C",'MAPA DE RIESGOS'!$AF127),"")</f>
        <v/>
      </c>
      <c r="BT127" s="213"/>
      <c r="BU127" s="213"/>
      <c r="BV127" s="213"/>
      <c r="BW127" s="213"/>
      <c r="BX127" s="213"/>
      <c r="BY127" s="213"/>
      <c r="BZ127" s="213"/>
      <c r="CA127" s="213"/>
      <c r="CB127" s="213"/>
      <c r="CC127" s="213"/>
      <c r="CD127" s="213"/>
      <c r="CE127" s="213"/>
      <c r="CF127" s="213"/>
      <c r="CG127" s="213"/>
      <c r="CH127" s="213"/>
      <c r="CI127" s="213"/>
      <c r="CJ127" s="213"/>
      <c r="CK127" s="213"/>
    </row>
    <row r="128" spans="1:89" s="214" customFormat="1" ht="28.5" hidden="1" customHeight="1">
      <c r="A128" s="649"/>
      <c r="B128" s="520"/>
      <c r="C128" s="523"/>
      <c r="D128" s="523"/>
      <c r="E128" s="472"/>
      <c r="F128" s="466"/>
      <c r="G128" s="492"/>
      <c r="H128" s="384">
        <v>20</v>
      </c>
      <c r="I128" s="469"/>
      <c r="J128" s="466"/>
      <c r="K128" s="466"/>
      <c r="L128" s="466"/>
      <c r="M128" s="472">
        <f t="shared" si="436"/>
        <v>0</v>
      </c>
      <c r="N128" s="472"/>
      <c r="O128" s="472"/>
      <c r="P128" s="475"/>
      <c r="Q128" s="478"/>
      <c r="R128" s="481"/>
      <c r="S128" s="481"/>
      <c r="T128" s="481"/>
      <c r="U128" s="481"/>
      <c r="V128" s="484"/>
      <c r="W128" s="442"/>
      <c r="X128" s="487"/>
      <c r="Y128" s="490"/>
      <c r="Z128" s="439"/>
      <c r="AA128" s="442"/>
      <c r="AB128" s="445"/>
      <c r="AC128" s="448"/>
      <c r="AD128" s="451"/>
      <c r="AE128" s="454"/>
      <c r="AF128" s="205">
        <v>5</v>
      </c>
      <c r="AG128" s="206"/>
      <c r="AH128" s="234" t="str">
        <f t="shared" si="440"/>
        <v/>
      </c>
      <c r="AI128" s="340"/>
      <c r="AJ128" s="340"/>
      <c r="AK128" s="235" t="str">
        <f t="shared" si="441"/>
        <v/>
      </c>
      <c r="AL128" s="341"/>
      <c r="AM128" s="341"/>
      <c r="AN128" s="342"/>
      <c r="AO128" s="236" t="str">
        <f t="shared" ref="AO128" si="454">IF(ISBLANK(AD124),(IFERROR(IF(AND(AH127="Probabilidad",AH128="Probabilidad"),(AQ127-(+AQ127*AK128)),IF(AND(AH127="Impacto",AH128="Probabilidad"),(AQ126-(+AQ126*AK128)),IF(AH128="Impacto",AQ127,""))),""))," ")</f>
        <v xml:space="preserve"> </v>
      </c>
      <c r="AP128" s="174" t="str">
        <f t="shared" ref="AP128" si="455">IF(ISBLANK(AD124),(IFERROR(IF(AO128="","",IF(AO128&lt;=0.2,"Muy Baja",IF(AO128&lt;=0.4,"Baja",IF(AO128&lt;=0.6,"Media",IF(AO128&lt;=0.8,"Alta","Muy Alta"))))),""))," ")</f>
        <v xml:space="preserve"> </v>
      </c>
      <c r="AQ128" s="237" t="str">
        <f t="shared" si="291"/>
        <v xml:space="preserve"> </v>
      </c>
      <c r="AR128" s="283" t="str">
        <f t="shared" si="292"/>
        <v/>
      </c>
      <c r="AS128" s="237" t="str">
        <f t="shared" si="451"/>
        <v/>
      </c>
      <c r="AT128" s="239" t="str">
        <f t="shared" si="293"/>
        <v/>
      </c>
      <c r="AU128" s="457"/>
      <c r="AV128" s="460"/>
      <c r="AW128" s="454"/>
      <c r="AX128" s="463"/>
      <c r="AY128" s="343"/>
      <c r="AZ128" s="209"/>
      <c r="BA128" s="207"/>
      <c r="BB128" s="207"/>
      <c r="BC128" s="208"/>
      <c r="BD128" s="208"/>
      <c r="BE128" s="208"/>
      <c r="BF128" s="209"/>
      <c r="BG128" s="466"/>
      <c r="BH128" s="215"/>
      <c r="BI128" s="210"/>
      <c r="BJ128" s="210"/>
      <c r="BK128" s="210"/>
      <c r="BL128" s="207"/>
      <c r="BM128" s="207"/>
      <c r="BN128" s="207"/>
      <c r="BO128" s="282"/>
      <c r="BP128" s="282"/>
      <c r="BQ128" s="284"/>
      <c r="BR128" s="213"/>
      <c r="BS128" s="213" t="str">
        <f>IF(AND('MAPA DE RIESGOS'!$AP128="Muy Alta",'MAPA DE RIESGOS'!$AR128="Leve"),CONCATENATE("R",'MAPA DE RIESGOS'!$H128,"C",'MAPA DE RIESGOS'!$AF128),"")</f>
        <v/>
      </c>
      <c r="BT128" s="213"/>
      <c r="BU128" s="213"/>
      <c r="BV128" s="213"/>
      <c r="BW128" s="213"/>
      <c r="BX128" s="213"/>
      <c r="BY128" s="213"/>
      <c r="BZ128" s="213"/>
      <c r="CA128" s="213"/>
      <c r="CB128" s="213"/>
      <c r="CC128" s="213"/>
      <c r="CD128" s="213"/>
      <c r="CE128" s="213"/>
      <c r="CF128" s="213"/>
      <c r="CG128" s="213"/>
      <c r="CH128" s="213"/>
      <c r="CI128" s="213"/>
      <c r="CJ128" s="213"/>
      <c r="CK128" s="213"/>
    </row>
    <row r="129" spans="1:89" s="214" customFormat="1" ht="28.5" hidden="1" customHeight="1">
      <c r="A129" s="649"/>
      <c r="B129" s="520"/>
      <c r="C129" s="523"/>
      <c r="D129" s="523"/>
      <c r="E129" s="472"/>
      <c r="F129" s="466"/>
      <c r="G129" s="492"/>
      <c r="H129" s="384">
        <v>20</v>
      </c>
      <c r="I129" s="470"/>
      <c r="J129" s="467"/>
      <c r="K129" s="467"/>
      <c r="L129" s="467"/>
      <c r="M129" s="473">
        <f t="shared" si="436"/>
        <v>0</v>
      </c>
      <c r="N129" s="473"/>
      <c r="O129" s="473"/>
      <c r="P129" s="476"/>
      <c r="Q129" s="479"/>
      <c r="R129" s="482"/>
      <c r="S129" s="482"/>
      <c r="T129" s="482"/>
      <c r="U129" s="482"/>
      <c r="V129" s="485"/>
      <c r="W129" s="443"/>
      <c r="X129" s="488"/>
      <c r="Y129" s="491"/>
      <c r="Z129" s="440"/>
      <c r="AA129" s="443"/>
      <c r="AB129" s="446"/>
      <c r="AC129" s="449"/>
      <c r="AD129" s="452"/>
      <c r="AE129" s="455"/>
      <c r="AF129" s="205">
        <v>6</v>
      </c>
      <c r="AG129" s="206"/>
      <c r="AH129" s="234" t="str">
        <f t="shared" si="440"/>
        <v/>
      </c>
      <c r="AI129" s="340"/>
      <c r="AJ129" s="340"/>
      <c r="AK129" s="235" t="str">
        <f t="shared" si="441"/>
        <v/>
      </c>
      <c r="AL129" s="341"/>
      <c r="AM129" s="341"/>
      <c r="AN129" s="342"/>
      <c r="AO129" s="236" t="str">
        <f t="shared" ref="AO129" si="456">IF(ISBLANK(AD124),(IFERROR(IF(AND(AH128="Probabilidad",AH129="Probabilidad"),(AQ128-(+AQ128*AK129)),IF(AND(AH128="Impacto",AH129="Probabilidad"),(AQ127-(+AQ127*AK129)),IF(AH129="Impacto",AQ128,""))),""))," ")</f>
        <v xml:space="preserve"> </v>
      </c>
      <c r="AP129" s="174" t="str">
        <f t="shared" ref="AP129" si="457">IF(ISBLANK(AD124),(IFERROR(IF(AO129="","",IF(AO129&lt;=0.2,"Muy Baja",IF(AO129&lt;=0.4,"Baja",IF(AO129&lt;=0.6,"Media",IF(AO129&lt;=0.8,"Alta","Muy Alta"))))),""))," ")</f>
        <v xml:space="preserve"> </v>
      </c>
      <c r="AQ129" s="237" t="str">
        <f t="shared" si="291"/>
        <v xml:space="preserve"> </v>
      </c>
      <c r="AR129" s="283" t="str">
        <f t="shared" si="292"/>
        <v/>
      </c>
      <c r="AS129" s="237" t="str">
        <f t="shared" si="451"/>
        <v/>
      </c>
      <c r="AT129" s="239" t="str">
        <f t="shared" si="293"/>
        <v/>
      </c>
      <c r="AU129" s="458"/>
      <c r="AV129" s="461"/>
      <c r="AW129" s="455"/>
      <c r="AX129" s="464"/>
      <c r="AY129" s="343"/>
      <c r="AZ129" s="209"/>
      <c r="BA129" s="207"/>
      <c r="BB129" s="207"/>
      <c r="BC129" s="208"/>
      <c r="BD129" s="208"/>
      <c r="BE129" s="208"/>
      <c r="BF129" s="209"/>
      <c r="BG129" s="467"/>
      <c r="BH129" s="215"/>
      <c r="BI129" s="210"/>
      <c r="BJ129" s="210"/>
      <c r="BK129" s="210"/>
      <c r="BL129" s="207"/>
      <c r="BM129" s="207"/>
      <c r="BN129" s="207"/>
      <c r="BO129" s="282"/>
      <c r="BP129" s="282"/>
      <c r="BQ129" s="284"/>
      <c r="BR129" s="213"/>
      <c r="BS129" s="213" t="str">
        <f>IF(AND('MAPA DE RIESGOS'!$AP129="Muy Alta",'MAPA DE RIESGOS'!$AR129="Leve"),CONCATENATE("R",'MAPA DE RIESGOS'!$H129,"C",'MAPA DE RIESGOS'!$AF129),"")</f>
        <v/>
      </c>
      <c r="BT129" s="213"/>
      <c r="BU129" s="213"/>
      <c r="BV129" s="213"/>
      <c r="BW129" s="213"/>
      <c r="BX129" s="213"/>
      <c r="BY129" s="213"/>
      <c r="BZ129" s="213"/>
      <c r="CA129" s="213"/>
      <c r="CB129" s="213"/>
      <c r="CC129" s="213"/>
      <c r="CD129" s="213"/>
      <c r="CE129" s="213"/>
      <c r="CF129" s="213"/>
      <c r="CG129" s="213"/>
      <c r="CH129" s="213"/>
      <c r="CI129" s="213"/>
      <c r="CJ129" s="213"/>
      <c r="CK129" s="213"/>
    </row>
    <row r="130" spans="1:89" s="214" customFormat="1" ht="139" customHeight="1">
      <c r="A130" s="649"/>
      <c r="B130" s="520"/>
      <c r="C130" s="523"/>
      <c r="D130" s="523"/>
      <c r="E130" s="472"/>
      <c r="F130" s="466"/>
      <c r="G130" s="492">
        <v>21</v>
      </c>
      <c r="H130" s="384">
        <v>21</v>
      </c>
      <c r="I130" s="468" t="s">
        <v>1672</v>
      </c>
      <c r="J130" s="465" t="s">
        <v>243</v>
      </c>
      <c r="K130" s="465" t="s">
        <v>1656</v>
      </c>
      <c r="L130" s="465" t="s">
        <v>1650</v>
      </c>
      <c r="M130" s="471" t="s">
        <v>1649</v>
      </c>
      <c r="N130" s="471" t="s">
        <v>109</v>
      </c>
      <c r="O130" s="471" t="s">
        <v>247</v>
      </c>
      <c r="P130" s="474">
        <v>228</v>
      </c>
      <c r="Q130" s="477"/>
      <c r="R130" s="480"/>
      <c r="S130" s="480"/>
      <c r="T130" s="480"/>
      <c r="U130" s="480"/>
      <c r="V130" s="483" t="str">
        <f t="shared" ref="V130" si="458">IF(ISBLANK(AC130),(IF(P130&lt;=0,"",IF(P130&lt;=2,"Muy Baja",IF(P130&lt;=24,"Baja",IF(P130&lt;=500,"Media",IF(P130&lt;=5000,"Alta","Muy Alta"))))))," ")</f>
        <v xml:space="preserve"> </v>
      </c>
      <c r="W130" s="441" t="str">
        <f t="shared" ref="W130" si="459">IF(ISBLANK(AC130),(IF(V130="","",IF(V130="Muy Baja",20%,IF(V130="Baja",40%,IF(V130="Media",60%,IF(V130="Alta",80%,IF(V130="Muy Alta",100%,0)))))))," ")</f>
        <v xml:space="preserve"> </v>
      </c>
      <c r="X130" s="486"/>
      <c r="Y130" s="489" t="str">
        <f>IF(X130&gt;0,IF(NOT(ISERROR(MATCH(X130,'Listados Datos'!$N$3:$N$4,0))),'Listados Datos'!$N$6&amp;"Por favor no seleccionar este criterios de impacto (Afectación Económica o presupuestal y/o Pérdida Reputacional)",'Listados Datos'!$N$7),"")</f>
        <v/>
      </c>
      <c r="Z130" s="438" t="str">
        <f>IF(OR(X130='Listados Datos'!$R$3,X130='Listados Datos'!$S$3),"Leve",IF(OR(X130='Listados Datos'!$R$4,X130='Listados Datos'!$S$4),"Menor",IF(OR(X130='Listados Datos'!$R$5,X130='Listados Datos'!$S$5),"Moderado",IF(OR(X130='Listados Datos'!$R$6,X130='Listados Datos'!$S$6),"Mayor",IF(OR(X130='Listados Datos'!$R$7,X130='Listados Datos'!$S$7),"Catastrófico","")))))</f>
        <v/>
      </c>
      <c r="AA130" s="441" t="str">
        <f>IF(Z130="","",IF(Z130="Leve",20%,IF(Z130="Menor",40%,IF(Z130="Moderado",60%,IF(Z130="Mayor",80%,IF(Z130="Catastrófico",100%,0))))))</f>
        <v/>
      </c>
      <c r="AB130" s="444"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447" t="s">
        <v>348</v>
      </c>
      <c r="AD130" s="450" t="s">
        <v>12</v>
      </c>
      <c r="AE130" s="453" t="str">
        <f t="shared" ref="AE130" si="460">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206" t="s">
        <v>1651</v>
      </c>
      <c r="AH130" s="234" t="str">
        <f t="shared" ref="AH130:AH135" si="461">IF(OR(AI130="Preventivo",AI130="Detectivo"),"Probabilidad",IF(AI130="Correctivo","Impacto",""))</f>
        <v>Probabilidad</v>
      </c>
      <c r="AI130" s="340" t="s">
        <v>314</v>
      </c>
      <c r="AJ130" s="340" t="s">
        <v>319</v>
      </c>
      <c r="AK130" s="235" t="str">
        <f t="shared" ref="AK130:AK135" si="462">IF(AND(AI130="Preventivo",AJ130="Automático"),"50%",IF(AND(AI130="Preventivo",AJ130="Manual"),"40%",IF(AND(AI130="Detectivo",AJ130="Automático"),"40%",IF(AND(AI130="Detectivo",AJ130="Manual"),"30%",IF(AND(AI130="Correctivo",AJ130="Automático"),"35%",IF(AND(AI130="Correctivo",AJ130="Manual"),"25%",""))))))</f>
        <v>40%</v>
      </c>
      <c r="AL130" s="341" t="s">
        <v>323</v>
      </c>
      <c r="AM130" s="341" t="s">
        <v>327</v>
      </c>
      <c r="AN130" s="342" t="s">
        <v>330</v>
      </c>
      <c r="AO130" s="236" t="str">
        <f t="shared" ref="AO130" si="463">IF(ISBLANK(AD130),(IFERROR(IF(AH130="Probabilidad",(W130-(+W130*AK130)),IF(AH130="Impacto",W130,"")),""))," ")</f>
        <v xml:space="preserve"> </v>
      </c>
      <c r="AP130" s="174" t="str">
        <f t="shared" ref="AP130" si="464">IF(ISBLANK(AD130), (IFERROR(IF(AO130="","",IF(AO130&lt;=0.2,"Muy Baja",IF(AO130&lt;=0.4,"Baja",IF(AO130&lt;=0.6,"Media",IF(AO130&lt;=0.8,"Alta","Muy Alta"))))),""))," ")</f>
        <v xml:space="preserve"> </v>
      </c>
      <c r="AQ130" s="237" t="str">
        <f t="shared" si="291"/>
        <v xml:space="preserve"> </v>
      </c>
      <c r="AR130" s="393" t="str">
        <f t="shared" si="292"/>
        <v/>
      </c>
      <c r="AS130" s="237" t="str">
        <f t="shared" ref="AS130" si="465">IFERROR(IF(AH130="Impacto",(AA130-(+AA130*AK130)),IF(AH130="Probabilidad",AA130,"")),"")</f>
        <v/>
      </c>
      <c r="AT130" s="239" t="str">
        <f t="shared" si="293"/>
        <v/>
      </c>
      <c r="AU130" s="456" t="s">
        <v>348</v>
      </c>
      <c r="AV130" s="459" t="str">
        <f>IF(ISBLANK(AD130), " ", AD130)</f>
        <v>Moderado</v>
      </c>
      <c r="AW130" s="453" t="str">
        <f t="shared" ref="AW130" si="466">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462" t="s">
        <v>337</v>
      </c>
      <c r="AY130" s="343" t="s">
        <v>1652</v>
      </c>
      <c r="AZ130" s="392" t="s">
        <v>1653</v>
      </c>
      <c r="BA130" s="207" t="s">
        <v>974</v>
      </c>
      <c r="BB130" s="207" t="s">
        <v>1210</v>
      </c>
      <c r="BC130" s="208">
        <v>44562</v>
      </c>
      <c r="BD130" s="208">
        <v>44926</v>
      </c>
      <c r="BE130" s="208" t="s">
        <v>1537</v>
      </c>
      <c r="BF130" s="208" t="s">
        <v>1654</v>
      </c>
      <c r="BG130" s="465" t="s">
        <v>1655</v>
      </c>
      <c r="BH130" s="215"/>
      <c r="BI130" s="210"/>
      <c r="BJ130" s="210"/>
      <c r="BK130" s="210"/>
      <c r="BL130" s="207"/>
      <c r="BM130" s="207"/>
      <c r="BN130" s="207"/>
      <c r="BO130" s="390"/>
      <c r="BP130" s="390"/>
      <c r="BQ130" s="391"/>
      <c r="BR130" s="213"/>
      <c r="BS130" s="213" t="str">
        <f>IF(AND('MAPA DE RIESGOS'!$AP130="Muy Alta",'MAPA DE RIESGOS'!$AR130="Leve"),CONCATENATE("R",'MAPA DE RIESGOS'!$H130,"C",'MAPA DE RIESGOS'!$AF130),"")</f>
        <v/>
      </c>
      <c r="BT130" s="213"/>
      <c r="BU130" s="213"/>
      <c r="BV130" s="213"/>
      <c r="BW130" s="213"/>
      <c r="BX130" s="213"/>
      <c r="BY130" s="213"/>
      <c r="BZ130" s="213"/>
      <c r="CA130" s="213"/>
      <c r="CB130" s="213"/>
      <c r="CC130" s="213"/>
      <c r="CD130" s="213"/>
      <c r="CE130" s="213"/>
      <c r="CF130" s="213"/>
      <c r="CG130" s="213"/>
      <c r="CH130" s="213"/>
      <c r="CI130" s="213"/>
      <c r="CJ130" s="213"/>
      <c r="CK130" s="213"/>
    </row>
    <row r="131" spans="1:89" s="214" customFormat="1" ht="18" hidden="1">
      <c r="A131" s="649"/>
      <c r="B131" s="520"/>
      <c r="C131" s="523"/>
      <c r="D131" s="523"/>
      <c r="E131" s="472"/>
      <c r="F131" s="466"/>
      <c r="G131" s="492"/>
      <c r="H131" s="384">
        <v>21</v>
      </c>
      <c r="I131" s="469"/>
      <c r="J131" s="466"/>
      <c r="K131" s="466"/>
      <c r="L131" s="466"/>
      <c r="M131" s="472"/>
      <c r="N131" s="472"/>
      <c r="O131" s="472"/>
      <c r="P131" s="475"/>
      <c r="Q131" s="478"/>
      <c r="R131" s="481"/>
      <c r="S131" s="481"/>
      <c r="T131" s="481"/>
      <c r="U131" s="481"/>
      <c r="V131" s="484"/>
      <c r="W131" s="442"/>
      <c r="X131" s="487"/>
      <c r="Y131" s="490"/>
      <c r="Z131" s="439"/>
      <c r="AA131" s="442"/>
      <c r="AB131" s="445"/>
      <c r="AC131" s="448"/>
      <c r="AD131" s="451"/>
      <c r="AE131" s="454"/>
      <c r="AF131" s="205">
        <v>2</v>
      </c>
      <c r="AG131" s="206"/>
      <c r="AH131" s="234" t="str">
        <f t="shared" si="461"/>
        <v/>
      </c>
      <c r="AI131" s="340"/>
      <c r="AJ131" s="340"/>
      <c r="AK131" s="235" t="str">
        <f t="shared" si="462"/>
        <v/>
      </c>
      <c r="AL131" s="341"/>
      <c r="AM131" s="341"/>
      <c r="AN131" s="342"/>
      <c r="AO131" s="236" t="str">
        <f t="shared" ref="AO131" si="467">IF(ISBLANK(AD130),(IFERROR(IF(AND(AH130="Probabilidad",AH131="Probabilidad"),(AQ130-(+AQ130*AK131)),IF(AH131="Probabilidad",(W130-(+W130*AK131)),IF(AH131="Impacto",AQ130,""))),""))," ")</f>
        <v xml:space="preserve"> </v>
      </c>
      <c r="AP131" s="174" t="str">
        <f t="shared" ref="AP131" si="468">IF(ISBLANK(AD130),(IFERROR(IF(AO131="","",IF(AO131&lt;=0.2,"Muy Baja",IF(AO131&lt;=0.4,"Baja",IF(AO131&lt;=0.6,"Media",IF(AO131&lt;=0.8,"Alta","Muy Alta"))))),""))," ")</f>
        <v xml:space="preserve"> </v>
      </c>
      <c r="AQ131" s="237" t="str">
        <f t="shared" si="291"/>
        <v xml:space="preserve"> </v>
      </c>
      <c r="AR131" s="393" t="str">
        <f t="shared" si="292"/>
        <v/>
      </c>
      <c r="AS131" s="237" t="str">
        <f t="shared" ref="AS131" si="469">IFERROR(IF(AND(AH130="Impacto",AH131="Impacto"),(AS130-(+AS130*AK131)),IF(AH131="Impacto",(AA130-(+AA130*AK131)),IF(AH131="Probabilidad",AS130,""))),"")</f>
        <v/>
      </c>
      <c r="AT131" s="239" t="str">
        <f t="shared" si="293"/>
        <v/>
      </c>
      <c r="AU131" s="457"/>
      <c r="AV131" s="460"/>
      <c r="AW131" s="454"/>
      <c r="AX131" s="463"/>
      <c r="AY131" s="343"/>
      <c r="AZ131" s="392"/>
      <c r="BA131" s="207"/>
      <c r="BB131" s="207"/>
      <c r="BC131" s="208"/>
      <c r="BD131" s="208"/>
      <c r="BE131" s="392"/>
      <c r="BF131" s="392"/>
      <c r="BG131" s="466"/>
      <c r="BH131" s="215"/>
      <c r="BI131" s="210"/>
      <c r="BJ131" s="210"/>
      <c r="BK131" s="210"/>
      <c r="BL131" s="207"/>
      <c r="BM131" s="207"/>
      <c r="BN131" s="207"/>
      <c r="BO131" s="390"/>
      <c r="BP131" s="390"/>
      <c r="BQ131" s="391"/>
      <c r="BR131" s="213"/>
      <c r="BS131" s="213" t="str">
        <f>IF(AND('MAPA DE RIESGOS'!$AP131="Muy Alta",'MAPA DE RIESGOS'!$AR131="Leve"),CONCATENATE("R",'MAPA DE RIESGOS'!$H131,"C",'MAPA DE RIESGOS'!$AF131),"")</f>
        <v/>
      </c>
      <c r="BT131" s="213"/>
      <c r="BU131" s="213"/>
      <c r="BV131" s="213"/>
      <c r="BW131" s="213"/>
      <c r="BX131" s="213"/>
      <c r="BY131" s="213"/>
      <c r="BZ131" s="213"/>
      <c r="CA131" s="213"/>
      <c r="CB131" s="213"/>
      <c r="CC131" s="213"/>
      <c r="CD131" s="213"/>
      <c r="CE131" s="213"/>
      <c r="CF131" s="213"/>
      <c r="CG131" s="213"/>
      <c r="CH131" s="213"/>
      <c r="CI131" s="213"/>
      <c r="CJ131" s="213"/>
      <c r="CK131" s="213"/>
    </row>
    <row r="132" spans="1:89" s="214" customFormat="1" ht="28.5" hidden="1" customHeight="1">
      <c r="A132" s="649"/>
      <c r="B132" s="520"/>
      <c r="C132" s="523"/>
      <c r="D132" s="523"/>
      <c r="E132" s="472"/>
      <c r="F132" s="466"/>
      <c r="G132" s="492"/>
      <c r="H132" s="384">
        <v>21</v>
      </c>
      <c r="I132" s="469"/>
      <c r="J132" s="466"/>
      <c r="K132" s="466"/>
      <c r="L132" s="466"/>
      <c r="M132" s="472"/>
      <c r="N132" s="472"/>
      <c r="O132" s="472"/>
      <c r="P132" s="475"/>
      <c r="Q132" s="478"/>
      <c r="R132" s="481"/>
      <c r="S132" s="481"/>
      <c r="T132" s="481"/>
      <c r="U132" s="481"/>
      <c r="V132" s="484"/>
      <c r="W132" s="442"/>
      <c r="X132" s="487"/>
      <c r="Y132" s="490"/>
      <c r="Z132" s="439"/>
      <c r="AA132" s="442"/>
      <c r="AB132" s="445"/>
      <c r="AC132" s="448"/>
      <c r="AD132" s="451"/>
      <c r="AE132" s="454"/>
      <c r="AF132" s="205">
        <v>3</v>
      </c>
      <c r="AG132" s="206"/>
      <c r="AH132" s="234" t="str">
        <f t="shared" si="461"/>
        <v/>
      </c>
      <c r="AI132" s="340"/>
      <c r="AJ132" s="340"/>
      <c r="AK132" s="235" t="str">
        <f t="shared" si="462"/>
        <v/>
      </c>
      <c r="AL132" s="341"/>
      <c r="AM132" s="341"/>
      <c r="AN132" s="342"/>
      <c r="AO132" s="236" t="str">
        <f t="shared" ref="AO132" si="470">IF(ISBLANK(AD130),(IFERROR(IF(AND(AH131="Probabilidad",AH132="Probabilidad"),(AQ131-(+AQ131*AK132)),IF(AND(AH131="Impacto",AH132="Probabilidad"),(AQ130-(+AQ130*AK132)),IF(AH132="Impacto",AQ131,""))),""))," ")</f>
        <v xml:space="preserve"> </v>
      </c>
      <c r="AP132" s="174" t="str">
        <f t="shared" ref="AP132" si="471">IF(ISBLANK(AD130),(IFERROR(IF(AO132="","",IF(AO132&lt;=0.2,"Muy Baja",IF(AO132&lt;=0.4,"Baja",IF(AO132&lt;=0.6,"Media",IF(AO132&lt;=0.8,"Alta","Muy Alta"))))),""))," ")</f>
        <v xml:space="preserve"> </v>
      </c>
      <c r="AQ132" s="237" t="str">
        <f t="shared" si="291"/>
        <v xml:space="preserve"> </v>
      </c>
      <c r="AR132" s="393" t="str">
        <f t="shared" si="292"/>
        <v/>
      </c>
      <c r="AS132" s="237" t="str">
        <f t="shared" ref="AS132:AS135" si="472">IFERROR(IF(AND(AH131="Impacto",AH132="Impacto"),(AS131-(+AS131*AK132)),IF(AND(AH131="Probabilidad",AH132="Impacto"),(AS130-(+AS130*AK132)),IF(AH132="Probabilidad",AS131,""))),"")</f>
        <v/>
      </c>
      <c r="AT132" s="239" t="str">
        <f t="shared" si="293"/>
        <v/>
      </c>
      <c r="AU132" s="457"/>
      <c r="AV132" s="460"/>
      <c r="AW132" s="454"/>
      <c r="AX132" s="463"/>
      <c r="AY132" s="343"/>
      <c r="AZ132" s="392"/>
      <c r="BA132" s="207"/>
      <c r="BB132" s="207"/>
      <c r="BC132" s="208"/>
      <c r="BD132" s="208"/>
      <c r="BE132" s="208"/>
      <c r="BF132" s="392"/>
      <c r="BG132" s="466"/>
      <c r="BH132" s="215"/>
      <c r="BI132" s="210"/>
      <c r="BJ132" s="210"/>
      <c r="BK132" s="210"/>
      <c r="BL132" s="207"/>
      <c r="BM132" s="207"/>
      <c r="BN132" s="207"/>
      <c r="BO132" s="390"/>
      <c r="BP132" s="390"/>
      <c r="BQ132" s="391"/>
      <c r="BR132" s="213"/>
      <c r="BS132" s="213" t="str">
        <f>IF(AND('MAPA DE RIESGOS'!$AP132="Muy Alta",'MAPA DE RIESGOS'!$AR132="Leve"),CONCATENATE("R",'MAPA DE RIESGOS'!$H132,"C",'MAPA DE RIESGOS'!$AF132),"")</f>
        <v/>
      </c>
      <c r="BT132" s="213"/>
      <c r="BU132" s="213"/>
      <c r="BV132" s="213"/>
      <c r="BW132" s="213"/>
      <c r="BX132" s="213"/>
      <c r="BY132" s="213"/>
      <c r="BZ132" s="213"/>
      <c r="CA132" s="213"/>
      <c r="CB132" s="213"/>
      <c r="CC132" s="213"/>
      <c r="CD132" s="213"/>
      <c r="CE132" s="213"/>
      <c r="CF132" s="213"/>
      <c r="CG132" s="213"/>
      <c r="CH132" s="213"/>
      <c r="CI132" s="213"/>
      <c r="CJ132" s="213"/>
      <c r="CK132" s="213"/>
    </row>
    <row r="133" spans="1:89" s="214" customFormat="1" ht="28.5" hidden="1" customHeight="1">
      <c r="A133" s="649"/>
      <c r="B133" s="520"/>
      <c r="C133" s="523"/>
      <c r="D133" s="523"/>
      <c r="E133" s="472"/>
      <c r="F133" s="466"/>
      <c r="G133" s="492"/>
      <c r="H133" s="384">
        <v>21</v>
      </c>
      <c r="I133" s="469"/>
      <c r="J133" s="466"/>
      <c r="K133" s="466"/>
      <c r="L133" s="466"/>
      <c r="M133" s="472"/>
      <c r="N133" s="472"/>
      <c r="O133" s="472"/>
      <c r="P133" s="475"/>
      <c r="Q133" s="478"/>
      <c r="R133" s="481"/>
      <c r="S133" s="481"/>
      <c r="T133" s="481"/>
      <c r="U133" s="481"/>
      <c r="V133" s="484"/>
      <c r="W133" s="442"/>
      <c r="X133" s="487"/>
      <c r="Y133" s="490"/>
      <c r="Z133" s="439"/>
      <c r="AA133" s="442"/>
      <c r="AB133" s="445"/>
      <c r="AC133" s="448"/>
      <c r="AD133" s="451"/>
      <c r="AE133" s="454"/>
      <c r="AF133" s="205">
        <v>4</v>
      </c>
      <c r="AG133" s="206"/>
      <c r="AH133" s="234" t="str">
        <f t="shared" si="461"/>
        <v/>
      </c>
      <c r="AI133" s="340"/>
      <c r="AJ133" s="340"/>
      <c r="AK133" s="235" t="str">
        <f t="shared" si="462"/>
        <v/>
      </c>
      <c r="AL133" s="341"/>
      <c r="AM133" s="341"/>
      <c r="AN133" s="342"/>
      <c r="AO133" s="236" t="str">
        <f t="shared" ref="AO133" si="473">IF(ISBLANK(AD130),(IFERROR(IF(AND(AH132="Probabilidad",AH133="Probabilidad"),(AQ132-(+AQ132*AK133)),IF(AND(AH132="Impacto",AH133="Probabilidad"),(AQ131-(+AQ131*AK133)),IF(AH133="Impacto",AQ132,""))),""))," ")</f>
        <v xml:space="preserve"> </v>
      </c>
      <c r="AP133" s="174" t="str">
        <f t="shared" ref="AP133" si="474">IF(ISBLANK(AD130),(IFERROR(IF(AO133="","",IF(AO133&lt;=0.2,"Muy Baja",IF(AO133&lt;=0.4,"Baja",IF(AO133&lt;=0.6,"Media",IF(AO133&lt;=0.8,"Alta","Muy Alta"))))),""))," ")</f>
        <v xml:space="preserve"> </v>
      </c>
      <c r="AQ133" s="237" t="str">
        <f t="shared" si="291"/>
        <v xml:space="preserve"> </v>
      </c>
      <c r="AR133" s="393" t="str">
        <f t="shared" si="292"/>
        <v/>
      </c>
      <c r="AS133" s="237" t="str">
        <f t="shared" si="472"/>
        <v/>
      </c>
      <c r="AT133" s="239" t="str">
        <f t="shared" si="293"/>
        <v/>
      </c>
      <c r="AU133" s="457"/>
      <c r="AV133" s="460"/>
      <c r="AW133" s="454"/>
      <c r="AX133" s="463"/>
      <c r="AY133" s="343"/>
      <c r="AZ133" s="392"/>
      <c r="BA133" s="207"/>
      <c r="BB133" s="207"/>
      <c r="BC133" s="208"/>
      <c r="BD133" s="208"/>
      <c r="BE133" s="208"/>
      <c r="BF133" s="392"/>
      <c r="BG133" s="466"/>
      <c r="BH133" s="215"/>
      <c r="BI133" s="210"/>
      <c r="BJ133" s="210"/>
      <c r="BK133" s="210"/>
      <c r="BL133" s="207"/>
      <c r="BM133" s="207"/>
      <c r="BN133" s="207"/>
      <c r="BO133" s="390"/>
      <c r="BP133" s="390"/>
      <c r="BQ133" s="391"/>
      <c r="BR133" s="213"/>
      <c r="BS133" s="213" t="str">
        <f>IF(AND('MAPA DE RIESGOS'!$AP133="Muy Alta",'MAPA DE RIESGOS'!$AR133="Leve"),CONCATENATE("R",'MAPA DE RIESGOS'!$H133,"C",'MAPA DE RIESGOS'!$AF133),"")</f>
        <v/>
      </c>
      <c r="BT133" s="213"/>
      <c r="BU133" s="213"/>
      <c r="BV133" s="213"/>
      <c r="BW133" s="213"/>
      <c r="BX133" s="213"/>
      <c r="BY133" s="213"/>
      <c r="BZ133" s="213"/>
      <c r="CA133" s="213"/>
      <c r="CB133" s="213"/>
      <c r="CC133" s="213"/>
      <c r="CD133" s="213"/>
      <c r="CE133" s="213"/>
      <c r="CF133" s="213"/>
      <c r="CG133" s="213"/>
      <c r="CH133" s="213"/>
      <c r="CI133" s="213"/>
      <c r="CJ133" s="213"/>
      <c r="CK133" s="213"/>
    </row>
    <row r="134" spans="1:89" s="214" customFormat="1" ht="28.5" hidden="1" customHeight="1">
      <c r="A134" s="649"/>
      <c r="B134" s="520"/>
      <c r="C134" s="523"/>
      <c r="D134" s="523"/>
      <c r="E134" s="472"/>
      <c r="F134" s="466"/>
      <c r="G134" s="492"/>
      <c r="H134" s="384">
        <v>21</v>
      </c>
      <c r="I134" s="469"/>
      <c r="J134" s="466"/>
      <c r="K134" s="466"/>
      <c r="L134" s="466"/>
      <c r="M134" s="472"/>
      <c r="N134" s="472"/>
      <c r="O134" s="472"/>
      <c r="P134" s="475"/>
      <c r="Q134" s="478"/>
      <c r="R134" s="481"/>
      <c r="S134" s="481"/>
      <c r="T134" s="481"/>
      <c r="U134" s="481"/>
      <c r="V134" s="484"/>
      <c r="W134" s="442"/>
      <c r="X134" s="487"/>
      <c r="Y134" s="490"/>
      <c r="Z134" s="439"/>
      <c r="AA134" s="442"/>
      <c r="AB134" s="445"/>
      <c r="AC134" s="448"/>
      <c r="AD134" s="451"/>
      <c r="AE134" s="454"/>
      <c r="AF134" s="205">
        <v>5</v>
      </c>
      <c r="AG134" s="206"/>
      <c r="AH134" s="234" t="str">
        <f t="shared" si="461"/>
        <v/>
      </c>
      <c r="AI134" s="340"/>
      <c r="AJ134" s="340"/>
      <c r="AK134" s="235" t="str">
        <f t="shared" si="462"/>
        <v/>
      </c>
      <c r="AL134" s="341"/>
      <c r="AM134" s="341"/>
      <c r="AN134" s="342"/>
      <c r="AO134" s="236" t="str">
        <f t="shared" ref="AO134" si="475">IF(ISBLANK(AD130),(IFERROR(IF(AND(AH133="Probabilidad",AH134="Probabilidad"),(AQ133-(+AQ133*AK134)),IF(AND(AH133="Impacto",AH134="Probabilidad"),(AQ132-(+AQ132*AK134)),IF(AH134="Impacto",AQ133,""))),""))," ")</f>
        <v xml:space="preserve"> </v>
      </c>
      <c r="AP134" s="174" t="str">
        <f t="shared" ref="AP134" si="476">IF(ISBLANK(AD130),(IFERROR(IF(AO134="","",IF(AO134&lt;=0.2,"Muy Baja",IF(AO134&lt;=0.4,"Baja",IF(AO134&lt;=0.6,"Media",IF(AO134&lt;=0.8,"Alta","Muy Alta"))))),""))," ")</f>
        <v xml:space="preserve"> </v>
      </c>
      <c r="AQ134" s="237" t="str">
        <f t="shared" si="291"/>
        <v xml:space="preserve"> </v>
      </c>
      <c r="AR134" s="393" t="str">
        <f t="shared" si="292"/>
        <v/>
      </c>
      <c r="AS134" s="237" t="str">
        <f t="shared" si="472"/>
        <v/>
      </c>
      <c r="AT134" s="239" t="str">
        <f t="shared" si="293"/>
        <v/>
      </c>
      <c r="AU134" s="457"/>
      <c r="AV134" s="460"/>
      <c r="AW134" s="454"/>
      <c r="AX134" s="463"/>
      <c r="AY134" s="343"/>
      <c r="AZ134" s="392"/>
      <c r="BA134" s="207"/>
      <c r="BB134" s="207"/>
      <c r="BC134" s="208"/>
      <c r="BD134" s="208"/>
      <c r="BE134" s="208"/>
      <c r="BF134" s="392"/>
      <c r="BG134" s="466"/>
      <c r="BH134" s="215"/>
      <c r="BI134" s="210"/>
      <c r="BJ134" s="210"/>
      <c r="BK134" s="210"/>
      <c r="BL134" s="207"/>
      <c r="BM134" s="207"/>
      <c r="BN134" s="207"/>
      <c r="BO134" s="390"/>
      <c r="BP134" s="390"/>
      <c r="BQ134" s="391"/>
      <c r="BR134" s="213"/>
      <c r="BS134" s="213" t="str">
        <f>IF(AND('MAPA DE RIESGOS'!$AP134="Muy Alta",'MAPA DE RIESGOS'!$AR134="Leve"),CONCATENATE("R",'MAPA DE RIESGOS'!$H134,"C",'MAPA DE RIESGOS'!$AF134),"")</f>
        <v/>
      </c>
      <c r="BT134" s="213"/>
      <c r="BU134" s="213"/>
      <c r="BV134" s="213"/>
      <c r="BW134" s="213"/>
      <c r="BX134" s="213"/>
      <c r="BY134" s="213"/>
      <c r="BZ134" s="213"/>
      <c r="CA134" s="213"/>
      <c r="CB134" s="213"/>
      <c r="CC134" s="213"/>
      <c r="CD134" s="213"/>
      <c r="CE134" s="213"/>
      <c r="CF134" s="213"/>
      <c r="CG134" s="213"/>
      <c r="CH134" s="213"/>
      <c r="CI134" s="213"/>
      <c r="CJ134" s="213"/>
      <c r="CK134" s="213"/>
    </row>
    <row r="135" spans="1:89" s="214" customFormat="1" ht="28.5" hidden="1" customHeight="1">
      <c r="A135" s="649"/>
      <c r="B135" s="520"/>
      <c r="C135" s="523"/>
      <c r="D135" s="523"/>
      <c r="E135" s="472"/>
      <c r="F135" s="466"/>
      <c r="G135" s="492"/>
      <c r="H135" s="384">
        <v>21</v>
      </c>
      <c r="I135" s="470"/>
      <c r="J135" s="467"/>
      <c r="K135" s="467"/>
      <c r="L135" s="467"/>
      <c r="M135" s="473"/>
      <c r="N135" s="473"/>
      <c r="O135" s="473"/>
      <c r="P135" s="476"/>
      <c r="Q135" s="479"/>
      <c r="R135" s="482"/>
      <c r="S135" s="482"/>
      <c r="T135" s="482"/>
      <c r="U135" s="482"/>
      <c r="V135" s="485"/>
      <c r="W135" s="443"/>
      <c r="X135" s="488"/>
      <c r="Y135" s="491"/>
      <c r="Z135" s="440"/>
      <c r="AA135" s="443"/>
      <c r="AB135" s="446"/>
      <c r="AC135" s="449"/>
      <c r="AD135" s="452"/>
      <c r="AE135" s="455"/>
      <c r="AF135" s="205">
        <v>6</v>
      </c>
      <c r="AG135" s="206"/>
      <c r="AH135" s="234" t="str">
        <f t="shared" si="461"/>
        <v/>
      </c>
      <c r="AI135" s="340"/>
      <c r="AJ135" s="340"/>
      <c r="AK135" s="235" t="str">
        <f t="shared" si="462"/>
        <v/>
      </c>
      <c r="AL135" s="341"/>
      <c r="AM135" s="341"/>
      <c r="AN135" s="342"/>
      <c r="AO135" s="236" t="str">
        <f t="shared" ref="AO135" si="477">IF(ISBLANK(AD130),(IFERROR(IF(AND(AH134="Probabilidad",AH135="Probabilidad"),(AQ134-(+AQ134*AK135)),IF(AND(AH134="Impacto",AH135="Probabilidad"),(AQ133-(+AQ133*AK135)),IF(AH135="Impacto",AQ134,""))),""))," ")</f>
        <v xml:space="preserve"> </v>
      </c>
      <c r="AP135" s="174" t="str">
        <f t="shared" ref="AP135" si="478">IF(ISBLANK(AD130),(IFERROR(IF(AO135="","",IF(AO135&lt;=0.2,"Muy Baja",IF(AO135&lt;=0.4,"Baja",IF(AO135&lt;=0.6,"Media",IF(AO135&lt;=0.8,"Alta","Muy Alta"))))),""))," ")</f>
        <v xml:space="preserve"> </v>
      </c>
      <c r="AQ135" s="237" t="str">
        <f t="shared" si="291"/>
        <v xml:space="preserve"> </v>
      </c>
      <c r="AR135" s="393" t="str">
        <f t="shared" si="292"/>
        <v/>
      </c>
      <c r="AS135" s="237" t="str">
        <f t="shared" si="472"/>
        <v/>
      </c>
      <c r="AT135" s="239" t="str">
        <f t="shared" si="293"/>
        <v/>
      </c>
      <c r="AU135" s="458"/>
      <c r="AV135" s="461"/>
      <c r="AW135" s="455"/>
      <c r="AX135" s="464"/>
      <c r="AY135" s="343"/>
      <c r="AZ135" s="392"/>
      <c r="BA135" s="207"/>
      <c r="BB135" s="207"/>
      <c r="BC135" s="208"/>
      <c r="BD135" s="208"/>
      <c r="BE135" s="208"/>
      <c r="BF135" s="392"/>
      <c r="BG135" s="467"/>
      <c r="BH135" s="215"/>
      <c r="BI135" s="210"/>
      <c r="BJ135" s="210"/>
      <c r="BK135" s="210"/>
      <c r="BL135" s="207"/>
      <c r="BM135" s="207"/>
      <c r="BN135" s="207"/>
      <c r="BO135" s="390"/>
      <c r="BP135" s="390"/>
      <c r="BQ135" s="391"/>
      <c r="BR135" s="213"/>
      <c r="BS135" s="213" t="str">
        <f>IF(AND('MAPA DE RIESGOS'!$AP135="Muy Alta",'MAPA DE RIESGOS'!$AR135="Leve"),CONCATENATE("R",'MAPA DE RIESGOS'!$H135,"C",'MAPA DE RIESGOS'!$AF135),"")</f>
        <v/>
      </c>
      <c r="BT135" s="213"/>
      <c r="BU135" s="213"/>
      <c r="BV135" s="213"/>
      <c r="BW135" s="213"/>
      <c r="BX135" s="213"/>
      <c r="BY135" s="213"/>
      <c r="BZ135" s="213"/>
      <c r="CA135" s="213"/>
      <c r="CB135" s="213"/>
      <c r="CC135" s="213"/>
      <c r="CD135" s="213"/>
      <c r="CE135" s="213"/>
      <c r="CF135" s="213"/>
      <c r="CG135" s="213"/>
      <c r="CH135" s="213"/>
      <c r="CI135" s="213"/>
      <c r="CJ135" s="213"/>
      <c r="CK135" s="213"/>
    </row>
    <row r="136" spans="1:89" s="214" customFormat="1" ht="74.25" customHeight="1">
      <c r="A136" s="649"/>
      <c r="B136" s="520"/>
      <c r="C136" s="523"/>
      <c r="D136" s="523" t="str">
        <f>IFERROR((VLOOKUP($B136,'Listados Datos'!$D$3:$F$18,3,FALSE))," ")</f>
        <v xml:space="preserve"> </v>
      </c>
      <c r="E136" s="472"/>
      <c r="F136" s="466"/>
      <c r="G136" s="492">
        <v>21</v>
      </c>
      <c r="H136" s="384">
        <v>21</v>
      </c>
      <c r="I136" s="468" t="s">
        <v>1158</v>
      </c>
      <c r="J136" s="465" t="s">
        <v>243</v>
      </c>
      <c r="K136" s="465" t="s">
        <v>1158</v>
      </c>
      <c r="L136" s="465" t="s">
        <v>1163</v>
      </c>
      <c r="M136" s="471" t="str">
        <f t="shared" ref="M136:M141" si="479">+CONCATENATE("Posibilidad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471" t="s">
        <v>932</v>
      </c>
      <c r="O136" s="471" t="s">
        <v>837</v>
      </c>
      <c r="P136" s="474">
        <v>228</v>
      </c>
      <c r="Q136" s="477" t="s">
        <v>154</v>
      </c>
      <c r="R136" s="480" t="s">
        <v>1161</v>
      </c>
      <c r="S136" s="480" t="s">
        <v>1162</v>
      </c>
      <c r="T136" s="480"/>
      <c r="U136" s="480"/>
      <c r="V136" s="483" t="str">
        <f t="shared" ref="V136" si="480">IF(ISBLANK(AC136),(IF(P136&lt;=0,"",IF(P136&lt;=2,"Muy Baja",IF(P136&lt;=24,"Baja",IF(P136&lt;=500,"Media",IF(P136&lt;=5000,"Alta","Muy Alta"))))))," ")</f>
        <v>Media</v>
      </c>
      <c r="W136" s="441">
        <f t="shared" ref="W136" si="481">IF(ISBLANK(AC136),(IF(V136="","",IF(V136="Muy Baja",20%,IF(V136="Baja",40%,IF(V136="Media",60%,IF(V136="Alta",80%,IF(V136="Muy Alta",100%,0)))))))," ")</f>
        <v>0.6</v>
      </c>
      <c r="X136" s="486" t="s">
        <v>307</v>
      </c>
      <c r="Y136" s="489" t="str">
        <f>IF(X136&gt;0,IF(NOT(ISERROR(MATCH(X136,'Listados Datos'!$N$3:$N$4,0))),'Listados Datos'!$N$6&amp;"Por favor no seleccionar este criterios de impacto (Afectación Económica o presupuestal y/o Pérdida Reputacional)",'Listados Datos'!$N$7),"")</f>
        <v>✔</v>
      </c>
      <c r="Z136" s="438"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441">
        <f>IF(Z136="","",IF(Z136="Leve",20%,IF(Z136="Menor",40%,IF(Z136="Moderado",60%,IF(Z136="Mayor",80%,IF(Z136="Catastrófico",100%,0))))))</f>
        <v>0.6</v>
      </c>
      <c r="AB136" s="444"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447"/>
      <c r="AD136" s="450"/>
      <c r="AE136" s="453" t="str">
        <f t="shared" ref="AE136" si="48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206" t="s">
        <v>1176</v>
      </c>
      <c r="AH136" s="234" t="str">
        <f t="shared" si="440"/>
        <v>Probabilidad</v>
      </c>
      <c r="AI136" s="340" t="s">
        <v>314</v>
      </c>
      <c r="AJ136" s="340" t="s">
        <v>319</v>
      </c>
      <c r="AK136" s="235" t="str">
        <f t="shared" si="441"/>
        <v>40%</v>
      </c>
      <c r="AL136" s="341" t="s">
        <v>323</v>
      </c>
      <c r="AM136" s="341" t="s">
        <v>327</v>
      </c>
      <c r="AN136" s="342" t="s">
        <v>330</v>
      </c>
      <c r="AO136" s="236">
        <f t="shared" ref="AO136" si="483">IF(ISBLANK(AD136),(IFERROR(IF(AH136="Probabilidad",(W136-(+W136*AK136)),IF(AH136="Impacto",W136,"")),""))," ")</f>
        <v>0.36</v>
      </c>
      <c r="AP136" s="174" t="str">
        <f t="shared" ref="AP136" si="484">IF(ISBLANK(AD136), (IFERROR(IF(AO136="","",IF(AO136&lt;=0.2,"Muy Baja",IF(AO136&lt;=0.4,"Baja",IF(AO136&lt;=0.6,"Media",IF(AO136&lt;=0.8,"Alta","Muy Alta"))))),""))," ")</f>
        <v>Baja</v>
      </c>
      <c r="AQ136" s="237">
        <f t="shared" si="291"/>
        <v>0.36</v>
      </c>
      <c r="AR136" s="283" t="str">
        <f t="shared" si="292"/>
        <v>Moderado</v>
      </c>
      <c r="AS136" s="237">
        <f t="shared" ref="AS136" si="485">IFERROR(IF(AH136="Impacto",(AA136-(+AA136*AK136)),IF(AH136="Probabilidad",AA136,"")),"")</f>
        <v>0.6</v>
      </c>
      <c r="AT136" s="239" t="str">
        <f t="shared" si="293"/>
        <v>Moderado</v>
      </c>
      <c r="AU136" s="456"/>
      <c r="AV136" s="459" t="str">
        <f>IF(ISBLANK(AD136), " ", AD136)</f>
        <v xml:space="preserve"> </v>
      </c>
      <c r="AW136" s="453" t="str">
        <f t="shared" ref="AW136" si="486">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462" t="s">
        <v>337</v>
      </c>
      <c r="AY136" s="343" t="s">
        <v>1183</v>
      </c>
      <c r="AZ136" s="209" t="s">
        <v>1198</v>
      </c>
      <c r="BA136" s="207" t="s">
        <v>974</v>
      </c>
      <c r="BB136" s="207" t="s">
        <v>1068</v>
      </c>
      <c r="BC136" s="208">
        <v>44562</v>
      </c>
      <c r="BD136" s="208">
        <v>44926</v>
      </c>
      <c r="BE136" s="208" t="s">
        <v>1195</v>
      </c>
      <c r="BF136" s="208" t="s">
        <v>1196</v>
      </c>
      <c r="BG136" s="465" t="s">
        <v>1182</v>
      </c>
      <c r="BH136" s="215"/>
      <c r="BI136" s="210"/>
      <c r="BJ136" s="210"/>
      <c r="BK136" s="210"/>
      <c r="BL136" s="207"/>
      <c r="BM136" s="207"/>
      <c r="BN136" s="207"/>
      <c r="BO136" s="282"/>
      <c r="BP136" s="282"/>
      <c r="BQ136" s="284"/>
      <c r="BR136" s="213"/>
      <c r="BS136" s="213" t="str">
        <f>IF(AND('MAPA DE RIESGOS'!$AP136="Muy Alta",'MAPA DE RIESGOS'!$AR136="Leve"),CONCATENATE("R",'MAPA DE RIESGOS'!$H136,"C",'MAPA DE RIESGOS'!$AF136),"")</f>
        <v/>
      </c>
      <c r="BT136" s="213"/>
      <c r="BU136" s="213"/>
      <c r="BV136" s="213"/>
      <c r="BW136" s="213"/>
      <c r="BX136" s="213"/>
      <c r="BY136" s="213"/>
      <c r="BZ136" s="213"/>
      <c r="CA136" s="213"/>
      <c r="CB136" s="213"/>
      <c r="CC136" s="213"/>
      <c r="CD136" s="213"/>
      <c r="CE136" s="213"/>
      <c r="CF136" s="213"/>
      <c r="CG136" s="213"/>
      <c r="CH136" s="213"/>
      <c r="CI136" s="213"/>
      <c r="CJ136" s="213"/>
      <c r="CK136" s="213"/>
    </row>
    <row r="137" spans="1:89" s="214" customFormat="1" ht="74.25" customHeight="1">
      <c r="A137" s="649"/>
      <c r="B137" s="520"/>
      <c r="C137" s="523"/>
      <c r="D137" s="523"/>
      <c r="E137" s="472"/>
      <c r="F137" s="466"/>
      <c r="G137" s="492"/>
      <c r="H137" s="384">
        <v>21</v>
      </c>
      <c r="I137" s="469"/>
      <c r="J137" s="466"/>
      <c r="K137" s="466"/>
      <c r="L137" s="466"/>
      <c r="M137" s="472" t="str">
        <f t="shared" si="479"/>
        <v xml:space="preserve">Posibilidad de perdida de  debido a amenazas como y vulderabilidades, afectando a los activos de información de </v>
      </c>
      <c r="N137" s="472"/>
      <c r="O137" s="472"/>
      <c r="P137" s="475"/>
      <c r="Q137" s="478"/>
      <c r="R137" s="481"/>
      <c r="S137" s="481"/>
      <c r="T137" s="481"/>
      <c r="U137" s="481"/>
      <c r="V137" s="484"/>
      <c r="W137" s="442"/>
      <c r="X137" s="487"/>
      <c r="Y137" s="490"/>
      <c r="Z137" s="439"/>
      <c r="AA137" s="442"/>
      <c r="AB137" s="445"/>
      <c r="AC137" s="448"/>
      <c r="AD137" s="451"/>
      <c r="AE137" s="454"/>
      <c r="AF137" s="205">
        <v>2</v>
      </c>
      <c r="AG137" s="206" t="s">
        <v>1177</v>
      </c>
      <c r="AH137" s="234" t="str">
        <f t="shared" si="440"/>
        <v>Probabilidad</v>
      </c>
      <c r="AI137" s="340" t="s">
        <v>314</v>
      </c>
      <c r="AJ137" s="340" t="s">
        <v>319</v>
      </c>
      <c r="AK137" s="235" t="str">
        <f t="shared" si="441"/>
        <v>40%</v>
      </c>
      <c r="AL137" s="341" t="s">
        <v>323</v>
      </c>
      <c r="AM137" s="341" t="s">
        <v>327</v>
      </c>
      <c r="AN137" s="342" t="s">
        <v>330</v>
      </c>
      <c r="AO137" s="236">
        <f t="shared" ref="AO137" si="487">IF(ISBLANK(AD136),(IFERROR(IF(AND(AH136="Probabilidad",AH137="Probabilidad"),(AQ136-(+AQ136*AK137)),IF(AH137="Probabilidad",(W136-(+W136*AK137)),IF(AH137="Impacto",AQ136,""))),""))," ")</f>
        <v>0.216</v>
      </c>
      <c r="AP137" s="174" t="str">
        <f t="shared" ref="AP137" si="488">IF(ISBLANK(AD136),(IFERROR(IF(AO137="","",IF(AO137&lt;=0.2,"Muy Baja",IF(AO137&lt;=0.4,"Baja",IF(AO137&lt;=0.6,"Media",IF(AO137&lt;=0.8,"Alta","Muy Alta"))))),""))," ")</f>
        <v>Baja</v>
      </c>
      <c r="AQ137" s="237">
        <f t="shared" si="291"/>
        <v>0.216</v>
      </c>
      <c r="AR137" s="283" t="str">
        <f t="shared" si="292"/>
        <v>Moderado</v>
      </c>
      <c r="AS137" s="237">
        <f t="shared" ref="AS137" si="489">IFERROR(IF(AND(AH136="Impacto",AH137="Impacto"),(AS136-(+AS136*AK137)),IF(AH137="Impacto",(AA136-(+AA136*AK137)),IF(AH137="Probabilidad",AS136,""))),"")</f>
        <v>0.6</v>
      </c>
      <c r="AT137" s="239" t="str">
        <f t="shared" si="293"/>
        <v>Moderado</v>
      </c>
      <c r="AU137" s="457"/>
      <c r="AV137" s="460"/>
      <c r="AW137" s="454"/>
      <c r="AX137" s="463"/>
      <c r="AY137" s="343" t="s">
        <v>1200</v>
      </c>
      <c r="AZ137" s="209" t="s">
        <v>1197</v>
      </c>
      <c r="BA137" s="207" t="s">
        <v>974</v>
      </c>
      <c r="BB137" s="207" t="s">
        <v>1068</v>
      </c>
      <c r="BC137" s="208">
        <v>44562</v>
      </c>
      <c r="BD137" s="208">
        <v>44926</v>
      </c>
      <c r="BE137" s="209" t="s">
        <v>1197</v>
      </c>
      <c r="BF137" s="209" t="s">
        <v>1199</v>
      </c>
      <c r="BG137" s="466"/>
      <c r="BH137" s="215"/>
      <c r="BI137" s="210"/>
      <c r="BJ137" s="210"/>
      <c r="BK137" s="210"/>
      <c r="BL137" s="207"/>
      <c r="BM137" s="207"/>
      <c r="BN137" s="207"/>
      <c r="BO137" s="282"/>
      <c r="BP137" s="282"/>
      <c r="BQ137" s="284"/>
      <c r="BR137" s="213"/>
      <c r="BS137" s="213" t="str">
        <f>IF(AND('MAPA DE RIESGOS'!$AP137="Muy Alta",'MAPA DE RIESGOS'!$AR137="Leve"),CONCATENATE("R",'MAPA DE RIESGOS'!$H137,"C",'MAPA DE RIESGOS'!$AF137),"")</f>
        <v/>
      </c>
      <c r="BT137" s="213"/>
      <c r="BU137" s="213"/>
      <c r="BV137" s="213"/>
      <c r="BW137" s="213"/>
      <c r="BX137" s="213"/>
      <c r="BY137" s="213"/>
      <c r="BZ137" s="213"/>
      <c r="CA137" s="213"/>
      <c r="CB137" s="213"/>
      <c r="CC137" s="213"/>
      <c r="CD137" s="213"/>
      <c r="CE137" s="213"/>
      <c r="CF137" s="213"/>
      <c r="CG137" s="213"/>
      <c r="CH137" s="213"/>
      <c r="CI137" s="213"/>
      <c r="CJ137" s="213"/>
      <c r="CK137" s="213"/>
    </row>
    <row r="138" spans="1:89" s="214" customFormat="1" ht="28.5" hidden="1" customHeight="1">
      <c r="A138" s="649"/>
      <c r="B138" s="520"/>
      <c r="C138" s="523"/>
      <c r="D138" s="523"/>
      <c r="E138" s="472"/>
      <c r="F138" s="466"/>
      <c r="G138" s="492"/>
      <c r="H138" s="384">
        <v>21</v>
      </c>
      <c r="I138" s="469"/>
      <c r="J138" s="466"/>
      <c r="K138" s="466"/>
      <c r="L138" s="466"/>
      <c r="M138" s="472" t="str">
        <f t="shared" si="479"/>
        <v xml:space="preserve">Posibilidad de perdida de  debido a amenazas como y vulderabilidades, afectando a los activos de información de </v>
      </c>
      <c r="N138" s="472"/>
      <c r="O138" s="472"/>
      <c r="P138" s="475"/>
      <c r="Q138" s="478"/>
      <c r="R138" s="481"/>
      <c r="S138" s="481"/>
      <c r="T138" s="481"/>
      <c r="U138" s="481"/>
      <c r="V138" s="484"/>
      <c r="W138" s="442"/>
      <c r="X138" s="487"/>
      <c r="Y138" s="490"/>
      <c r="Z138" s="439"/>
      <c r="AA138" s="442"/>
      <c r="AB138" s="445"/>
      <c r="AC138" s="448"/>
      <c r="AD138" s="451"/>
      <c r="AE138" s="454"/>
      <c r="AF138" s="205">
        <v>3</v>
      </c>
      <c r="AG138" s="206"/>
      <c r="AH138" s="234" t="str">
        <f t="shared" si="440"/>
        <v/>
      </c>
      <c r="AI138" s="340"/>
      <c r="AJ138" s="340"/>
      <c r="AK138" s="235" t="str">
        <f t="shared" si="441"/>
        <v/>
      </c>
      <c r="AL138" s="341"/>
      <c r="AM138" s="341"/>
      <c r="AN138" s="342"/>
      <c r="AO138" s="236" t="str">
        <f t="shared" ref="AO138" si="490">IF(ISBLANK(AD136),(IFERROR(IF(AND(AH137="Probabilidad",AH138="Probabilidad"),(AQ137-(+AQ137*AK138)),IF(AND(AH137="Impacto",AH138="Probabilidad"),(AQ136-(+AQ136*AK138)),IF(AH138="Impacto",AQ137,""))),""))," ")</f>
        <v/>
      </c>
      <c r="AP138" s="174" t="str">
        <f t="shared" ref="AP138" si="491">IF(ISBLANK(AD136),(IFERROR(IF(AO138="","",IF(AO138&lt;=0.2,"Muy Baja",IF(AO138&lt;=0.4,"Baja",IF(AO138&lt;=0.6,"Media",IF(AO138&lt;=0.8,"Alta","Muy Alta"))))),""))," ")</f>
        <v/>
      </c>
      <c r="AQ138" s="237" t="str">
        <f t="shared" si="291"/>
        <v/>
      </c>
      <c r="AR138" s="283" t="str">
        <f t="shared" si="292"/>
        <v/>
      </c>
      <c r="AS138" s="237" t="str">
        <f t="shared" ref="AS138:AS141" si="492">IFERROR(IF(AND(AH137="Impacto",AH138="Impacto"),(AS137-(+AS137*AK138)),IF(AND(AH137="Probabilidad",AH138="Impacto"),(AS136-(+AS136*AK138)),IF(AH138="Probabilidad",AS137,""))),"")</f>
        <v/>
      </c>
      <c r="AT138" s="239" t="str">
        <f t="shared" si="293"/>
        <v/>
      </c>
      <c r="AU138" s="457"/>
      <c r="AV138" s="460"/>
      <c r="AW138" s="454"/>
      <c r="AX138" s="463"/>
      <c r="AY138" s="343"/>
      <c r="AZ138" s="209"/>
      <c r="BA138" s="207"/>
      <c r="BB138" s="207"/>
      <c r="BC138" s="208"/>
      <c r="BD138" s="208"/>
      <c r="BE138" s="208"/>
      <c r="BF138" s="209"/>
      <c r="BG138" s="466"/>
      <c r="BH138" s="215"/>
      <c r="BI138" s="210"/>
      <c r="BJ138" s="210"/>
      <c r="BK138" s="210"/>
      <c r="BL138" s="207"/>
      <c r="BM138" s="207"/>
      <c r="BN138" s="207"/>
      <c r="BO138" s="282"/>
      <c r="BP138" s="282"/>
      <c r="BQ138" s="284"/>
      <c r="BR138" s="213"/>
      <c r="BS138" s="213" t="str">
        <f>IF(AND('MAPA DE RIESGOS'!$AP138="Muy Alta",'MAPA DE RIESGOS'!$AR138="Leve"),CONCATENATE("R",'MAPA DE RIESGOS'!$H138,"C",'MAPA DE RIESGOS'!$AF138),"")</f>
        <v/>
      </c>
      <c r="BT138" s="213"/>
      <c r="BU138" s="213"/>
      <c r="BV138" s="213"/>
      <c r="BW138" s="213"/>
      <c r="BX138" s="213"/>
      <c r="BY138" s="213"/>
      <c r="BZ138" s="213"/>
      <c r="CA138" s="213"/>
      <c r="CB138" s="213"/>
      <c r="CC138" s="213"/>
      <c r="CD138" s="213"/>
      <c r="CE138" s="213"/>
      <c r="CF138" s="213"/>
      <c r="CG138" s="213"/>
      <c r="CH138" s="213"/>
      <c r="CI138" s="213"/>
      <c r="CJ138" s="213"/>
      <c r="CK138" s="213"/>
    </row>
    <row r="139" spans="1:89" s="214" customFormat="1" ht="28.5" hidden="1" customHeight="1">
      <c r="A139" s="649"/>
      <c r="B139" s="520"/>
      <c r="C139" s="523"/>
      <c r="D139" s="523"/>
      <c r="E139" s="472"/>
      <c r="F139" s="466"/>
      <c r="G139" s="492"/>
      <c r="H139" s="384">
        <v>21</v>
      </c>
      <c r="I139" s="469"/>
      <c r="J139" s="466"/>
      <c r="K139" s="466"/>
      <c r="L139" s="466"/>
      <c r="M139" s="472" t="str">
        <f t="shared" si="479"/>
        <v xml:space="preserve">Posibilidad de perdida de  debido a amenazas como y vulderabilidades, afectando a los activos de información de </v>
      </c>
      <c r="N139" s="472"/>
      <c r="O139" s="472"/>
      <c r="P139" s="475"/>
      <c r="Q139" s="478"/>
      <c r="R139" s="481"/>
      <c r="S139" s="481"/>
      <c r="T139" s="481"/>
      <c r="U139" s="481"/>
      <c r="V139" s="484"/>
      <c r="W139" s="442"/>
      <c r="X139" s="487"/>
      <c r="Y139" s="490"/>
      <c r="Z139" s="439"/>
      <c r="AA139" s="442"/>
      <c r="AB139" s="445"/>
      <c r="AC139" s="448"/>
      <c r="AD139" s="451"/>
      <c r="AE139" s="454"/>
      <c r="AF139" s="205">
        <v>4</v>
      </c>
      <c r="AG139" s="206"/>
      <c r="AH139" s="234" t="str">
        <f t="shared" si="440"/>
        <v/>
      </c>
      <c r="AI139" s="340"/>
      <c r="AJ139" s="340"/>
      <c r="AK139" s="235" t="str">
        <f t="shared" si="441"/>
        <v/>
      </c>
      <c r="AL139" s="341"/>
      <c r="AM139" s="341"/>
      <c r="AN139" s="342"/>
      <c r="AO139" s="236" t="str">
        <f t="shared" ref="AO139" si="493">IF(ISBLANK(AD136),(IFERROR(IF(AND(AH138="Probabilidad",AH139="Probabilidad"),(AQ138-(+AQ138*AK139)),IF(AND(AH138="Impacto",AH139="Probabilidad"),(AQ137-(+AQ137*AK139)),IF(AH139="Impacto",AQ138,""))),""))," ")</f>
        <v/>
      </c>
      <c r="AP139" s="174" t="str">
        <f t="shared" ref="AP139" si="494">IF(ISBLANK(AD136),(IFERROR(IF(AO139="","",IF(AO139&lt;=0.2,"Muy Baja",IF(AO139&lt;=0.4,"Baja",IF(AO139&lt;=0.6,"Media",IF(AO139&lt;=0.8,"Alta","Muy Alta"))))),""))," ")</f>
        <v/>
      </c>
      <c r="AQ139" s="237" t="str">
        <f t="shared" si="291"/>
        <v/>
      </c>
      <c r="AR139" s="283" t="str">
        <f t="shared" si="292"/>
        <v/>
      </c>
      <c r="AS139" s="237" t="str">
        <f t="shared" si="492"/>
        <v/>
      </c>
      <c r="AT139" s="239" t="str">
        <f t="shared" si="293"/>
        <v/>
      </c>
      <c r="AU139" s="457"/>
      <c r="AV139" s="460"/>
      <c r="AW139" s="454"/>
      <c r="AX139" s="463"/>
      <c r="AY139" s="343"/>
      <c r="AZ139" s="209"/>
      <c r="BA139" s="207"/>
      <c r="BB139" s="207"/>
      <c r="BC139" s="208"/>
      <c r="BD139" s="208"/>
      <c r="BE139" s="208"/>
      <c r="BF139" s="209"/>
      <c r="BG139" s="466"/>
      <c r="BH139" s="215"/>
      <c r="BI139" s="210"/>
      <c r="BJ139" s="210"/>
      <c r="BK139" s="210"/>
      <c r="BL139" s="207"/>
      <c r="BM139" s="207"/>
      <c r="BN139" s="207"/>
      <c r="BO139" s="282"/>
      <c r="BP139" s="282"/>
      <c r="BQ139" s="284"/>
      <c r="BR139" s="213"/>
      <c r="BS139" s="213" t="str">
        <f>IF(AND('MAPA DE RIESGOS'!$AP139="Muy Alta",'MAPA DE RIESGOS'!$AR139="Leve"),CONCATENATE("R",'MAPA DE RIESGOS'!$H139,"C",'MAPA DE RIESGOS'!$AF139),"")</f>
        <v/>
      </c>
      <c r="BT139" s="213"/>
      <c r="BU139" s="213"/>
      <c r="BV139" s="213"/>
      <c r="BW139" s="213"/>
      <c r="BX139" s="213"/>
      <c r="BY139" s="213"/>
      <c r="BZ139" s="213"/>
      <c r="CA139" s="213"/>
      <c r="CB139" s="213"/>
      <c r="CC139" s="213"/>
      <c r="CD139" s="213"/>
      <c r="CE139" s="213"/>
      <c r="CF139" s="213"/>
      <c r="CG139" s="213"/>
      <c r="CH139" s="213"/>
      <c r="CI139" s="213"/>
      <c r="CJ139" s="213"/>
      <c r="CK139" s="213"/>
    </row>
    <row r="140" spans="1:89" s="214" customFormat="1" ht="28.5" hidden="1" customHeight="1">
      <c r="A140" s="649"/>
      <c r="B140" s="520"/>
      <c r="C140" s="523"/>
      <c r="D140" s="523"/>
      <c r="E140" s="472"/>
      <c r="F140" s="466"/>
      <c r="G140" s="492"/>
      <c r="H140" s="384">
        <v>21</v>
      </c>
      <c r="I140" s="469"/>
      <c r="J140" s="466"/>
      <c r="K140" s="466"/>
      <c r="L140" s="466"/>
      <c r="M140" s="472" t="str">
        <f t="shared" si="479"/>
        <v xml:space="preserve">Posibilidad de perdida de  debido a amenazas como y vulderabilidades, afectando a los activos de información de </v>
      </c>
      <c r="N140" s="472"/>
      <c r="O140" s="472"/>
      <c r="P140" s="475"/>
      <c r="Q140" s="478"/>
      <c r="R140" s="481"/>
      <c r="S140" s="481"/>
      <c r="T140" s="481"/>
      <c r="U140" s="481"/>
      <c r="V140" s="484"/>
      <c r="W140" s="442"/>
      <c r="X140" s="487"/>
      <c r="Y140" s="490"/>
      <c r="Z140" s="439"/>
      <c r="AA140" s="442"/>
      <c r="AB140" s="445"/>
      <c r="AC140" s="448"/>
      <c r="AD140" s="451"/>
      <c r="AE140" s="454"/>
      <c r="AF140" s="205">
        <v>5</v>
      </c>
      <c r="AG140" s="206"/>
      <c r="AH140" s="234" t="str">
        <f t="shared" si="440"/>
        <v/>
      </c>
      <c r="AI140" s="340"/>
      <c r="AJ140" s="340"/>
      <c r="AK140" s="235" t="str">
        <f t="shared" si="441"/>
        <v/>
      </c>
      <c r="AL140" s="341"/>
      <c r="AM140" s="341"/>
      <c r="AN140" s="342"/>
      <c r="AO140" s="236" t="str">
        <f t="shared" ref="AO140" si="495">IF(ISBLANK(AD136),(IFERROR(IF(AND(AH139="Probabilidad",AH140="Probabilidad"),(AQ139-(+AQ139*AK140)),IF(AND(AH139="Impacto",AH140="Probabilidad"),(AQ138-(+AQ138*AK140)),IF(AH140="Impacto",AQ139,""))),""))," ")</f>
        <v/>
      </c>
      <c r="AP140" s="174" t="str">
        <f t="shared" ref="AP140" si="496">IF(ISBLANK(AD136),(IFERROR(IF(AO140="","",IF(AO140&lt;=0.2,"Muy Baja",IF(AO140&lt;=0.4,"Baja",IF(AO140&lt;=0.6,"Media",IF(AO140&lt;=0.8,"Alta","Muy Alta"))))),""))," ")</f>
        <v/>
      </c>
      <c r="AQ140" s="237" t="str">
        <f t="shared" si="291"/>
        <v/>
      </c>
      <c r="AR140" s="283" t="str">
        <f t="shared" si="292"/>
        <v/>
      </c>
      <c r="AS140" s="237" t="str">
        <f t="shared" si="492"/>
        <v/>
      </c>
      <c r="AT140" s="239" t="str">
        <f t="shared" si="293"/>
        <v/>
      </c>
      <c r="AU140" s="457"/>
      <c r="AV140" s="460"/>
      <c r="AW140" s="454"/>
      <c r="AX140" s="463"/>
      <c r="AY140" s="343"/>
      <c r="AZ140" s="209"/>
      <c r="BA140" s="207"/>
      <c r="BB140" s="207"/>
      <c r="BC140" s="208"/>
      <c r="BD140" s="208"/>
      <c r="BE140" s="208"/>
      <c r="BF140" s="209"/>
      <c r="BG140" s="466"/>
      <c r="BH140" s="215"/>
      <c r="BI140" s="210"/>
      <c r="BJ140" s="210"/>
      <c r="BK140" s="210"/>
      <c r="BL140" s="207"/>
      <c r="BM140" s="207"/>
      <c r="BN140" s="207"/>
      <c r="BO140" s="282"/>
      <c r="BP140" s="282"/>
      <c r="BQ140" s="284"/>
      <c r="BR140" s="213"/>
      <c r="BS140" s="213" t="str">
        <f>IF(AND('MAPA DE RIESGOS'!$AP140="Muy Alta",'MAPA DE RIESGOS'!$AR140="Leve"),CONCATENATE("R",'MAPA DE RIESGOS'!$H140,"C",'MAPA DE RIESGOS'!$AF140),"")</f>
        <v/>
      </c>
      <c r="BT140" s="213"/>
      <c r="BU140" s="213"/>
      <c r="BV140" s="213"/>
      <c r="BW140" s="213"/>
      <c r="BX140" s="213"/>
      <c r="BY140" s="213"/>
      <c r="BZ140" s="213"/>
      <c r="CA140" s="213"/>
      <c r="CB140" s="213"/>
      <c r="CC140" s="213"/>
      <c r="CD140" s="213"/>
      <c r="CE140" s="213"/>
      <c r="CF140" s="213"/>
      <c r="CG140" s="213"/>
      <c r="CH140" s="213"/>
      <c r="CI140" s="213"/>
      <c r="CJ140" s="213"/>
      <c r="CK140" s="213"/>
    </row>
    <row r="141" spans="1:89" s="214" customFormat="1" ht="28.5" hidden="1" customHeight="1">
      <c r="A141" s="650"/>
      <c r="B141" s="521"/>
      <c r="C141" s="524"/>
      <c r="D141" s="524"/>
      <c r="E141" s="473"/>
      <c r="F141" s="467"/>
      <c r="G141" s="492"/>
      <c r="H141" s="384">
        <v>21</v>
      </c>
      <c r="I141" s="470"/>
      <c r="J141" s="467"/>
      <c r="K141" s="467"/>
      <c r="L141" s="467"/>
      <c r="M141" s="473" t="str">
        <f t="shared" si="479"/>
        <v xml:space="preserve">Posibilidad de perdida de  debido a amenazas como y vulderabilidades, afectando a los activos de información de </v>
      </c>
      <c r="N141" s="473"/>
      <c r="O141" s="473"/>
      <c r="P141" s="476"/>
      <c r="Q141" s="479"/>
      <c r="R141" s="482"/>
      <c r="S141" s="482"/>
      <c r="T141" s="482"/>
      <c r="U141" s="482"/>
      <c r="V141" s="485"/>
      <c r="W141" s="443"/>
      <c r="X141" s="488"/>
      <c r="Y141" s="491"/>
      <c r="Z141" s="440"/>
      <c r="AA141" s="443"/>
      <c r="AB141" s="446"/>
      <c r="AC141" s="449"/>
      <c r="AD141" s="452"/>
      <c r="AE141" s="455"/>
      <c r="AF141" s="205">
        <v>6</v>
      </c>
      <c r="AG141" s="206"/>
      <c r="AH141" s="234" t="str">
        <f t="shared" si="440"/>
        <v/>
      </c>
      <c r="AI141" s="340"/>
      <c r="AJ141" s="340"/>
      <c r="AK141" s="235" t="str">
        <f t="shared" si="441"/>
        <v/>
      </c>
      <c r="AL141" s="341"/>
      <c r="AM141" s="341"/>
      <c r="AN141" s="342"/>
      <c r="AO141" s="236" t="str">
        <f t="shared" ref="AO141" si="497">IF(ISBLANK(AD136),(IFERROR(IF(AND(AH140="Probabilidad",AH141="Probabilidad"),(AQ140-(+AQ140*AK141)),IF(AND(AH140="Impacto",AH141="Probabilidad"),(AQ139-(+AQ139*AK141)),IF(AH141="Impacto",AQ140,""))),""))," ")</f>
        <v/>
      </c>
      <c r="AP141" s="174" t="str">
        <f t="shared" ref="AP141" si="498">IF(ISBLANK(AD136),(IFERROR(IF(AO141="","",IF(AO141&lt;=0.2,"Muy Baja",IF(AO141&lt;=0.4,"Baja",IF(AO141&lt;=0.6,"Media",IF(AO141&lt;=0.8,"Alta","Muy Alta"))))),""))," ")</f>
        <v/>
      </c>
      <c r="AQ141" s="237" t="str">
        <f t="shared" si="291"/>
        <v/>
      </c>
      <c r="AR141" s="283" t="str">
        <f t="shared" si="292"/>
        <v/>
      </c>
      <c r="AS141" s="237" t="str">
        <f t="shared" si="492"/>
        <v/>
      </c>
      <c r="AT141" s="239" t="str">
        <f t="shared" si="293"/>
        <v/>
      </c>
      <c r="AU141" s="458"/>
      <c r="AV141" s="461"/>
      <c r="AW141" s="455"/>
      <c r="AX141" s="464"/>
      <c r="AY141" s="343"/>
      <c r="AZ141" s="209"/>
      <c r="BA141" s="207"/>
      <c r="BB141" s="207"/>
      <c r="BC141" s="208"/>
      <c r="BD141" s="208"/>
      <c r="BE141" s="208"/>
      <c r="BF141" s="209"/>
      <c r="BG141" s="467"/>
      <c r="BH141" s="215"/>
      <c r="BI141" s="210"/>
      <c r="BJ141" s="210"/>
      <c r="BK141" s="210"/>
      <c r="BL141" s="207"/>
      <c r="BM141" s="207"/>
      <c r="BN141" s="207"/>
      <c r="BO141" s="282"/>
      <c r="BP141" s="282"/>
      <c r="BQ141" s="284"/>
      <c r="BR141" s="213"/>
      <c r="BS141" s="213" t="str">
        <f>IF(AND('MAPA DE RIESGOS'!$AP141="Muy Alta",'MAPA DE RIESGOS'!$AR141="Leve"),CONCATENATE("R",'MAPA DE RIESGOS'!$H141,"C",'MAPA DE RIESGOS'!$AF141),"")</f>
        <v/>
      </c>
      <c r="BT141" s="213"/>
      <c r="BU141" s="213"/>
      <c r="BV141" s="213"/>
      <c r="BW141" s="213"/>
      <c r="BX141" s="213"/>
      <c r="BY141" s="213"/>
      <c r="BZ141" s="213"/>
      <c r="CA141" s="213"/>
      <c r="CB141" s="213"/>
      <c r="CC141" s="213"/>
      <c r="CD141" s="213"/>
      <c r="CE141" s="213"/>
      <c r="CF141" s="213"/>
      <c r="CG141" s="213"/>
      <c r="CH141" s="213"/>
      <c r="CI141" s="213"/>
      <c r="CJ141" s="213"/>
      <c r="CK141" s="213"/>
    </row>
    <row r="142" spans="1:89" s="214" customFormat="1" ht="73.5" customHeight="1">
      <c r="A142" s="648">
        <v>5</v>
      </c>
      <c r="B142" s="519" t="s">
        <v>957</v>
      </c>
      <c r="C142" s="522" t="str">
        <f>IFERROR((VLOOKUP($B142,'Listados Datos'!$D$3:$E$18,2,FALSE))," ")</f>
        <v>Ejercer el manejo efectivo del Inventario General de espacio público y de bienes fiscales a cargo del Departamento Administrativo de la Defensoría de Espacio Público.</v>
      </c>
      <c r="D142" s="522" t="str">
        <f>IFERROR((VLOOKUP($B142,'Listados Datos'!$D$3:$F$18,3,FALSE))," ")</f>
        <v>Inicia con la consulta en el Sistema de Información del Departamento Administrativo de la Defensoría de Espacio Público y finaliza con el seguimiento a los bienes inmuebles.</v>
      </c>
      <c r="E142" s="471" t="s">
        <v>1201</v>
      </c>
      <c r="F142" s="471" t="s">
        <v>975</v>
      </c>
      <c r="G142" s="492">
        <v>22</v>
      </c>
      <c r="H142" s="384">
        <v>22</v>
      </c>
      <c r="I142" s="468" t="s">
        <v>1722</v>
      </c>
      <c r="J142" s="465" t="s">
        <v>244</v>
      </c>
      <c r="K142" s="465" t="s">
        <v>1686</v>
      </c>
      <c r="L142" s="465" t="s">
        <v>1723</v>
      </c>
      <c r="M142" s="471" t="s">
        <v>1724</v>
      </c>
      <c r="N142" s="471" t="s">
        <v>108</v>
      </c>
      <c r="O142" s="471" t="s">
        <v>839</v>
      </c>
      <c r="P142" s="474">
        <v>228</v>
      </c>
      <c r="Q142" s="477"/>
      <c r="R142" s="480"/>
      <c r="S142" s="480"/>
      <c r="T142" s="480"/>
      <c r="U142" s="480"/>
      <c r="V142" s="483" t="str">
        <f t="shared" ref="V142" si="499">IF(ISBLANK(AC142),(IF(P142&lt;=0,"",IF(P142&lt;=2,"Muy Baja",IF(P142&lt;=24,"Baja",IF(P142&lt;=500,"Media",IF(P142&lt;=5000,"Alta","Muy Alta"))))))," ")</f>
        <v>Media</v>
      </c>
      <c r="W142" s="441">
        <f t="shared" ref="W142" si="500">IF(ISBLANK(AC142),(IF(V142="","",IF(V142="Muy Baja",20%,IF(V142="Baja",40%,IF(V142="Media",60%,IF(V142="Alta",80%,IF(V142="Muy Alta",100%,0)))))))," ")</f>
        <v>0.6</v>
      </c>
      <c r="X142" s="486" t="s">
        <v>304</v>
      </c>
      <c r="Y142" s="489" t="str">
        <f>IF(X142&gt;0,IF(NOT(ISERROR(MATCH(X142,'Listados Datos'!$N$3:$N$4,0))),'Listados Datos'!$N$6&amp;"Por favor no seleccionar este criterios de impacto (Afectación Económica o presupuestal y/o Pérdida Reputacional)",'Listados Datos'!$N$7),"")</f>
        <v>✔</v>
      </c>
      <c r="Z142" s="438"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441">
        <f>IF(Z142="","",IF(Z142="Leve",20%,IF(Z142="Menor",40%,IF(Z142="Moderado",60%,IF(Z142="Mayor",80%,IF(Z142="Catastrófico",100%,0))))))</f>
        <v>1</v>
      </c>
      <c r="AB142" s="444"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447"/>
      <c r="AD142" s="450"/>
      <c r="AE142" s="453" t="str">
        <f t="shared" ref="AE142" si="50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206" t="s">
        <v>1687</v>
      </c>
      <c r="AH142" s="234" t="str">
        <f t="shared" si="440"/>
        <v>Probabilidad</v>
      </c>
      <c r="AI142" s="340" t="s">
        <v>314</v>
      </c>
      <c r="AJ142" s="340" t="s">
        <v>319</v>
      </c>
      <c r="AK142" s="235" t="str">
        <f t="shared" si="441"/>
        <v>40%</v>
      </c>
      <c r="AL142" s="341" t="s">
        <v>323</v>
      </c>
      <c r="AM142" s="341" t="s">
        <v>327</v>
      </c>
      <c r="AN142" s="342" t="s">
        <v>330</v>
      </c>
      <c r="AO142" s="236">
        <f t="shared" ref="AO142" si="502">IF(ISBLANK(AD142),(IFERROR(IF(AH142="Probabilidad",(W142-(+W142*AK142)),IF(AH142="Impacto",W142,"")),""))," ")</f>
        <v>0.36</v>
      </c>
      <c r="AP142" s="174" t="str">
        <f t="shared" ref="AP142" si="503">IF(ISBLANK(AD142), (IFERROR(IF(AO142="","",IF(AO142&lt;=0.2,"Muy Baja",IF(AO142&lt;=0.4,"Baja",IF(AO142&lt;=0.6,"Media",IF(AO142&lt;=0.8,"Alta","Muy Alta"))))),""))," ")</f>
        <v>Baja</v>
      </c>
      <c r="AQ142" s="237">
        <f t="shared" si="291"/>
        <v>0.36</v>
      </c>
      <c r="AR142" s="283" t="str">
        <f t="shared" si="292"/>
        <v>Catastrófico</v>
      </c>
      <c r="AS142" s="237">
        <f t="shared" ref="AS142" si="504">IFERROR(IF(AH142="Impacto",(AA142-(+AA142*AK142)),IF(AH142="Probabilidad",AA142,"")),"")</f>
        <v>1</v>
      </c>
      <c r="AT142" s="239" t="str">
        <f t="shared" si="293"/>
        <v>Extremo</v>
      </c>
      <c r="AU142" s="456"/>
      <c r="AV142" s="459" t="str">
        <f>IF(ISBLANK(AD142), " ", AD142)</f>
        <v xml:space="preserve"> </v>
      </c>
      <c r="AW142" s="453" t="str">
        <f t="shared" ref="AW142" si="505">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462" t="s">
        <v>337</v>
      </c>
      <c r="AY142" s="343" t="s">
        <v>1689</v>
      </c>
      <c r="AZ142" s="209" t="s">
        <v>1690</v>
      </c>
      <c r="BA142" s="207" t="s">
        <v>975</v>
      </c>
      <c r="BB142" s="207" t="s">
        <v>1068</v>
      </c>
      <c r="BC142" s="208">
        <v>44562</v>
      </c>
      <c r="BD142" s="208">
        <v>44926</v>
      </c>
      <c r="BE142" s="208" t="s">
        <v>1691</v>
      </c>
      <c r="BF142" s="208" t="s">
        <v>1692</v>
      </c>
      <c r="BG142" s="465" t="s">
        <v>1725</v>
      </c>
      <c r="BH142" s="215"/>
      <c r="BI142" s="210"/>
      <c r="BJ142" s="210"/>
      <c r="BK142" s="210"/>
      <c r="BL142" s="207"/>
      <c r="BM142" s="207"/>
      <c r="BN142" s="207"/>
      <c r="BO142" s="282"/>
      <c r="BP142" s="282"/>
      <c r="BQ142" s="284"/>
      <c r="BR142" s="213"/>
      <c r="BS142" s="213" t="str">
        <f>IF(AND('MAPA DE RIESGOS'!$AP142="Muy Alta",'MAPA DE RIESGOS'!$AR142="Leve"),CONCATENATE("R",'MAPA DE RIESGOS'!$H142,"C",'MAPA DE RIESGOS'!$AF142),"")</f>
        <v/>
      </c>
      <c r="BT142" s="213"/>
      <c r="BU142" s="213"/>
      <c r="BV142" s="213"/>
      <c r="BW142" s="213"/>
      <c r="BX142" s="213"/>
      <c r="BY142" s="213"/>
      <c r="BZ142" s="213"/>
      <c r="CA142" s="213"/>
      <c r="CB142" s="213"/>
      <c r="CC142" s="213"/>
      <c r="CD142" s="213"/>
      <c r="CE142" s="213"/>
      <c r="CF142" s="213"/>
      <c r="CG142" s="213"/>
      <c r="CH142" s="213"/>
      <c r="CI142" s="213"/>
      <c r="CJ142" s="213"/>
      <c r="CK142" s="213"/>
    </row>
    <row r="143" spans="1:89" s="214" customFormat="1" ht="73.5" customHeight="1">
      <c r="A143" s="649"/>
      <c r="B143" s="520"/>
      <c r="C143" s="523"/>
      <c r="D143" s="523"/>
      <c r="E143" s="472"/>
      <c r="F143" s="472"/>
      <c r="G143" s="492"/>
      <c r="H143" s="384">
        <v>22</v>
      </c>
      <c r="I143" s="469"/>
      <c r="J143" s="466"/>
      <c r="K143" s="466"/>
      <c r="L143" s="466"/>
      <c r="M143" s="472"/>
      <c r="N143" s="472"/>
      <c r="O143" s="472"/>
      <c r="P143" s="475"/>
      <c r="Q143" s="478"/>
      <c r="R143" s="481"/>
      <c r="S143" s="481"/>
      <c r="T143" s="481"/>
      <c r="U143" s="481"/>
      <c r="V143" s="484"/>
      <c r="W143" s="442"/>
      <c r="X143" s="487"/>
      <c r="Y143" s="490"/>
      <c r="Z143" s="439"/>
      <c r="AA143" s="442"/>
      <c r="AB143" s="445"/>
      <c r="AC143" s="448"/>
      <c r="AD143" s="451"/>
      <c r="AE143" s="454"/>
      <c r="AF143" s="205">
        <v>2</v>
      </c>
      <c r="AG143" s="206" t="s">
        <v>1688</v>
      </c>
      <c r="AH143" s="234" t="str">
        <f t="shared" si="440"/>
        <v>Impacto</v>
      </c>
      <c r="AI143" s="340" t="s">
        <v>316</v>
      </c>
      <c r="AJ143" s="340" t="s">
        <v>319</v>
      </c>
      <c r="AK143" s="235" t="str">
        <f t="shared" si="441"/>
        <v>25%</v>
      </c>
      <c r="AL143" s="341" t="s">
        <v>323</v>
      </c>
      <c r="AM143" s="341" t="s">
        <v>327</v>
      </c>
      <c r="AN143" s="342" t="s">
        <v>330</v>
      </c>
      <c r="AO143" s="236">
        <f t="shared" ref="AO143" si="506">IF(ISBLANK(AD142),(IFERROR(IF(AND(AH142="Probabilidad",AH143="Probabilidad"),(AQ142-(+AQ142*AK143)),IF(AH143="Probabilidad",(W142-(+W142*AK143)),IF(AH143="Impacto",AQ142,""))),""))," ")</f>
        <v>0.36</v>
      </c>
      <c r="AP143" s="174" t="str">
        <f t="shared" ref="AP143" si="507">IF(ISBLANK(AD142),(IFERROR(IF(AO143="","",IF(AO143&lt;=0.2,"Muy Baja",IF(AO143&lt;=0.4,"Baja",IF(AO143&lt;=0.6,"Media",IF(AO143&lt;=0.8,"Alta","Muy Alta"))))),""))," ")</f>
        <v>Baja</v>
      </c>
      <c r="AQ143" s="237">
        <f t="shared" si="291"/>
        <v>0.36</v>
      </c>
      <c r="AR143" s="283" t="str">
        <f t="shared" si="292"/>
        <v>Mayor</v>
      </c>
      <c r="AS143" s="237">
        <f t="shared" ref="AS143" si="508">IFERROR(IF(AND(AH142="Impacto",AH143="Impacto"),(AS142-(+AS142*AK143)),IF(AH143="Impacto",(AA142-(+AA142*AK143)),IF(AH143="Probabilidad",AS142,""))),"")</f>
        <v>0.75</v>
      </c>
      <c r="AT143" s="239" t="str">
        <f t="shared" si="293"/>
        <v>Alto</v>
      </c>
      <c r="AU143" s="457"/>
      <c r="AV143" s="460"/>
      <c r="AW143" s="454"/>
      <c r="AX143" s="463"/>
      <c r="AY143" s="343" t="s">
        <v>1693</v>
      </c>
      <c r="AZ143" s="209" t="s">
        <v>1694</v>
      </c>
      <c r="BA143" s="207" t="s">
        <v>975</v>
      </c>
      <c r="BB143" s="207" t="s">
        <v>1068</v>
      </c>
      <c r="BC143" s="208">
        <v>44562</v>
      </c>
      <c r="BD143" s="208">
        <v>44926</v>
      </c>
      <c r="BE143" s="208" t="s">
        <v>1695</v>
      </c>
      <c r="BF143" s="208" t="s">
        <v>1696</v>
      </c>
      <c r="BG143" s="466"/>
      <c r="BH143" s="215"/>
      <c r="BI143" s="210"/>
      <c r="BJ143" s="210"/>
      <c r="BK143" s="210"/>
      <c r="BL143" s="207"/>
      <c r="BM143" s="207"/>
      <c r="BN143" s="207"/>
      <c r="BO143" s="282"/>
      <c r="BP143" s="282"/>
      <c r="BQ143" s="284"/>
      <c r="BR143" s="213"/>
      <c r="BS143" s="213" t="str">
        <f>IF(AND('MAPA DE RIESGOS'!$AP143="Muy Alta",'MAPA DE RIESGOS'!$AR143="Leve"),CONCATENATE("R",'MAPA DE RIESGOS'!$H143,"C",'MAPA DE RIESGOS'!$AF143),"")</f>
        <v/>
      </c>
      <c r="BT143" s="213"/>
      <c r="BU143" s="213"/>
      <c r="BV143" s="213"/>
      <c r="BW143" s="213"/>
      <c r="BX143" s="213"/>
      <c r="BY143" s="213"/>
      <c r="BZ143" s="213"/>
      <c r="CA143" s="213"/>
      <c r="CB143" s="213"/>
      <c r="CC143" s="213"/>
      <c r="CD143" s="213"/>
      <c r="CE143" s="213"/>
      <c r="CF143" s="213"/>
      <c r="CG143" s="213"/>
      <c r="CH143" s="213"/>
      <c r="CI143" s="213"/>
      <c r="CJ143" s="213"/>
      <c r="CK143" s="213"/>
    </row>
    <row r="144" spans="1:89" s="214" customFormat="1" ht="28.5" hidden="1" customHeight="1">
      <c r="A144" s="649"/>
      <c r="B144" s="520"/>
      <c r="C144" s="523"/>
      <c r="D144" s="523"/>
      <c r="E144" s="472"/>
      <c r="F144" s="472"/>
      <c r="G144" s="492"/>
      <c r="H144" s="384">
        <v>22</v>
      </c>
      <c r="I144" s="469"/>
      <c r="J144" s="466"/>
      <c r="K144" s="466"/>
      <c r="L144" s="466"/>
      <c r="M144" s="472"/>
      <c r="N144" s="472"/>
      <c r="O144" s="472"/>
      <c r="P144" s="475"/>
      <c r="Q144" s="478"/>
      <c r="R144" s="481"/>
      <c r="S144" s="481"/>
      <c r="T144" s="481"/>
      <c r="U144" s="481"/>
      <c r="V144" s="484"/>
      <c r="W144" s="442"/>
      <c r="X144" s="487"/>
      <c r="Y144" s="490"/>
      <c r="Z144" s="439"/>
      <c r="AA144" s="442"/>
      <c r="AB144" s="445"/>
      <c r="AC144" s="448"/>
      <c r="AD144" s="451"/>
      <c r="AE144" s="454"/>
      <c r="AF144" s="205">
        <v>3</v>
      </c>
      <c r="AG144" s="206"/>
      <c r="AH144" s="234" t="str">
        <f t="shared" si="440"/>
        <v/>
      </c>
      <c r="AI144" s="340"/>
      <c r="AJ144" s="340"/>
      <c r="AK144" s="235" t="str">
        <f t="shared" si="441"/>
        <v/>
      </c>
      <c r="AL144" s="341"/>
      <c r="AM144" s="341"/>
      <c r="AN144" s="342"/>
      <c r="AO144" s="236" t="str">
        <f t="shared" ref="AO144" si="509">IF(ISBLANK(AD142),(IFERROR(IF(AND(AH143="Probabilidad",AH144="Probabilidad"),(AQ143-(+AQ143*AK144)),IF(AND(AH143="Impacto",AH144="Probabilidad"),(AQ142-(+AQ142*AK144)),IF(AH144="Impacto",AQ143,""))),""))," ")</f>
        <v/>
      </c>
      <c r="AP144" s="174" t="str">
        <f t="shared" ref="AP144" si="510">IF(ISBLANK(AD142),(IFERROR(IF(AO144="","",IF(AO144&lt;=0.2,"Muy Baja",IF(AO144&lt;=0.4,"Baja",IF(AO144&lt;=0.6,"Media",IF(AO144&lt;=0.8,"Alta","Muy Alta"))))),""))," ")</f>
        <v/>
      </c>
      <c r="AQ144" s="237" t="str">
        <f t="shared" si="291"/>
        <v/>
      </c>
      <c r="AR144" s="283" t="str">
        <f t="shared" si="292"/>
        <v/>
      </c>
      <c r="AS144" s="237" t="str">
        <f t="shared" ref="AS144:AS147" si="511">IFERROR(IF(AND(AH143="Impacto",AH144="Impacto"),(AS143-(+AS143*AK144)),IF(AND(AH143="Probabilidad",AH144="Impacto"),(AS142-(+AS142*AK144)),IF(AH144="Probabilidad",AS143,""))),"")</f>
        <v/>
      </c>
      <c r="AT144" s="239" t="str">
        <f t="shared" si="293"/>
        <v/>
      </c>
      <c r="AU144" s="457"/>
      <c r="AV144" s="460"/>
      <c r="AW144" s="454"/>
      <c r="AX144" s="463"/>
      <c r="AY144" s="343"/>
      <c r="AZ144" s="209"/>
      <c r="BA144" s="207"/>
      <c r="BB144" s="207"/>
      <c r="BC144" s="208"/>
      <c r="BD144" s="208"/>
      <c r="BE144" s="208"/>
      <c r="BF144" s="209"/>
      <c r="BG144" s="466"/>
      <c r="BH144" s="215"/>
      <c r="BI144" s="210"/>
      <c r="BJ144" s="210"/>
      <c r="BK144" s="210"/>
      <c r="BL144" s="207"/>
      <c r="BM144" s="207"/>
      <c r="BN144" s="207"/>
      <c r="BO144" s="282"/>
      <c r="BP144" s="282"/>
      <c r="BQ144" s="284"/>
      <c r="BR144" s="213"/>
      <c r="BS144" s="213" t="str">
        <f>IF(AND('MAPA DE RIESGOS'!$AP144="Muy Alta",'MAPA DE RIESGOS'!$AR144="Leve"),CONCATENATE("R",'MAPA DE RIESGOS'!$H144,"C",'MAPA DE RIESGOS'!$AF144),"")</f>
        <v/>
      </c>
      <c r="BT144" s="213"/>
      <c r="BU144" s="213"/>
      <c r="BV144" s="213"/>
      <c r="BW144" s="213"/>
      <c r="BX144" s="213"/>
      <c r="BY144" s="213"/>
      <c r="BZ144" s="213"/>
      <c r="CA144" s="213"/>
      <c r="CB144" s="213"/>
      <c r="CC144" s="213"/>
      <c r="CD144" s="213"/>
      <c r="CE144" s="213"/>
      <c r="CF144" s="213"/>
      <c r="CG144" s="213"/>
      <c r="CH144" s="213"/>
      <c r="CI144" s="213"/>
      <c r="CJ144" s="213"/>
      <c r="CK144" s="213"/>
    </row>
    <row r="145" spans="1:89" s="214" customFormat="1" ht="28.5" hidden="1" customHeight="1">
      <c r="A145" s="649"/>
      <c r="B145" s="520"/>
      <c r="C145" s="523"/>
      <c r="D145" s="523"/>
      <c r="E145" s="472"/>
      <c r="F145" s="472"/>
      <c r="G145" s="492"/>
      <c r="H145" s="384">
        <v>22</v>
      </c>
      <c r="I145" s="469"/>
      <c r="J145" s="466"/>
      <c r="K145" s="466"/>
      <c r="L145" s="466"/>
      <c r="M145" s="472"/>
      <c r="N145" s="472"/>
      <c r="O145" s="472"/>
      <c r="P145" s="475"/>
      <c r="Q145" s="478"/>
      <c r="R145" s="481"/>
      <c r="S145" s="481"/>
      <c r="T145" s="481"/>
      <c r="U145" s="481"/>
      <c r="V145" s="484"/>
      <c r="W145" s="442"/>
      <c r="X145" s="487"/>
      <c r="Y145" s="490"/>
      <c r="Z145" s="439"/>
      <c r="AA145" s="442"/>
      <c r="AB145" s="445"/>
      <c r="AC145" s="448"/>
      <c r="AD145" s="451"/>
      <c r="AE145" s="454"/>
      <c r="AF145" s="205">
        <v>4</v>
      </c>
      <c r="AG145" s="206"/>
      <c r="AH145" s="234" t="str">
        <f t="shared" si="440"/>
        <v/>
      </c>
      <c r="AI145" s="340"/>
      <c r="AJ145" s="340"/>
      <c r="AK145" s="235" t="str">
        <f t="shared" si="441"/>
        <v/>
      </c>
      <c r="AL145" s="341"/>
      <c r="AM145" s="341"/>
      <c r="AN145" s="342"/>
      <c r="AO145" s="236" t="str">
        <f t="shared" ref="AO145" si="512">IF(ISBLANK(AD142),(IFERROR(IF(AND(AH144="Probabilidad",AH145="Probabilidad"),(AQ144-(+AQ144*AK145)),IF(AND(AH144="Impacto",AH145="Probabilidad"),(AQ143-(+AQ143*AK145)),IF(AH145="Impacto",AQ144,""))),""))," ")</f>
        <v/>
      </c>
      <c r="AP145" s="174" t="str">
        <f t="shared" ref="AP145" si="513">IF(ISBLANK(AD142),(IFERROR(IF(AO145="","",IF(AO145&lt;=0.2,"Muy Baja",IF(AO145&lt;=0.4,"Baja",IF(AO145&lt;=0.6,"Media",IF(AO145&lt;=0.8,"Alta","Muy Alta"))))),""))," ")</f>
        <v/>
      </c>
      <c r="AQ145" s="237" t="str">
        <f t="shared" si="291"/>
        <v/>
      </c>
      <c r="AR145" s="283" t="str">
        <f t="shared" si="292"/>
        <v/>
      </c>
      <c r="AS145" s="237" t="str">
        <f t="shared" si="511"/>
        <v/>
      </c>
      <c r="AT145" s="239" t="str">
        <f t="shared" si="293"/>
        <v/>
      </c>
      <c r="AU145" s="457"/>
      <c r="AV145" s="460"/>
      <c r="AW145" s="454"/>
      <c r="AX145" s="463"/>
      <c r="AY145" s="343"/>
      <c r="AZ145" s="209"/>
      <c r="BA145" s="207"/>
      <c r="BB145" s="207"/>
      <c r="BC145" s="208"/>
      <c r="BD145" s="208"/>
      <c r="BE145" s="208"/>
      <c r="BF145" s="209"/>
      <c r="BG145" s="466"/>
      <c r="BH145" s="215"/>
      <c r="BI145" s="210"/>
      <c r="BJ145" s="210"/>
      <c r="BK145" s="210"/>
      <c r="BL145" s="207"/>
      <c r="BM145" s="207"/>
      <c r="BN145" s="207"/>
      <c r="BO145" s="282"/>
      <c r="BP145" s="282"/>
      <c r="BQ145" s="284"/>
      <c r="BR145" s="213"/>
      <c r="BS145" s="213" t="str">
        <f>IF(AND('MAPA DE RIESGOS'!$AP145="Muy Alta",'MAPA DE RIESGOS'!$AR145="Leve"),CONCATENATE("R",'MAPA DE RIESGOS'!$H145,"C",'MAPA DE RIESGOS'!$AF145),"")</f>
        <v/>
      </c>
      <c r="BT145" s="213"/>
      <c r="BU145" s="213"/>
      <c r="BV145" s="213"/>
      <c r="BW145" s="213"/>
      <c r="BX145" s="213"/>
      <c r="BY145" s="213"/>
      <c r="BZ145" s="213"/>
      <c r="CA145" s="213"/>
      <c r="CB145" s="213"/>
      <c r="CC145" s="213"/>
      <c r="CD145" s="213"/>
      <c r="CE145" s="213"/>
      <c r="CF145" s="213"/>
      <c r="CG145" s="213"/>
      <c r="CH145" s="213"/>
      <c r="CI145" s="213"/>
      <c r="CJ145" s="213"/>
      <c r="CK145" s="213"/>
    </row>
    <row r="146" spans="1:89" s="214" customFormat="1" ht="28.5" hidden="1" customHeight="1">
      <c r="A146" s="649"/>
      <c r="B146" s="520"/>
      <c r="C146" s="523"/>
      <c r="D146" s="523"/>
      <c r="E146" s="472"/>
      <c r="F146" s="472"/>
      <c r="G146" s="492"/>
      <c r="H146" s="384">
        <v>22</v>
      </c>
      <c r="I146" s="469"/>
      <c r="J146" s="466"/>
      <c r="K146" s="466"/>
      <c r="L146" s="466"/>
      <c r="M146" s="472"/>
      <c r="N146" s="472"/>
      <c r="O146" s="472"/>
      <c r="P146" s="475"/>
      <c r="Q146" s="478"/>
      <c r="R146" s="481"/>
      <c r="S146" s="481"/>
      <c r="T146" s="481"/>
      <c r="U146" s="481"/>
      <c r="V146" s="484"/>
      <c r="W146" s="442"/>
      <c r="X146" s="487"/>
      <c r="Y146" s="490"/>
      <c r="Z146" s="439"/>
      <c r="AA146" s="442"/>
      <c r="AB146" s="445"/>
      <c r="AC146" s="448"/>
      <c r="AD146" s="451"/>
      <c r="AE146" s="454"/>
      <c r="AF146" s="205">
        <v>5</v>
      </c>
      <c r="AG146" s="206"/>
      <c r="AH146" s="234" t="str">
        <f t="shared" si="440"/>
        <v/>
      </c>
      <c r="AI146" s="340"/>
      <c r="AJ146" s="340"/>
      <c r="AK146" s="235" t="str">
        <f t="shared" si="441"/>
        <v/>
      </c>
      <c r="AL146" s="341"/>
      <c r="AM146" s="341"/>
      <c r="AN146" s="342"/>
      <c r="AO146" s="236" t="str">
        <f t="shared" ref="AO146" si="514">IF(ISBLANK(AD142),(IFERROR(IF(AND(AH145="Probabilidad",AH146="Probabilidad"),(AQ145-(+AQ145*AK146)),IF(AND(AH145="Impacto",AH146="Probabilidad"),(AQ144-(+AQ144*AK146)),IF(AH146="Impacto",AQ145,""))),""))," ")</f>
        <v/>
      </c>
      <c r="AP146" s="174" t="str">
        <f t="shared" ref="AP146" si="515">IF(ISBLANK(AD142),(IFERROR(IF(AO146="","",IF(AO146&lt;=0.2,"Muy Baja",IF(AO146&lt;=0.4,"Baja",IF(AO146&lt;=0.6,"Media",IF(AO146&lt;=0.8,"Alta","Muy Alta"))))),""))," ")</f>
        <v/>
      </c>
      <c r="AQ146" s="237" t="str">
        <f t="shared" si="291"/>
        <v/>
      </c>
      <c r="AR146" s="283" t="str">
        <f t="shared" si="292"/>
        <v/>
      </c>
      <c r="AS146" s="237" t="str">
        <f t="shared" si="511"/>
        <v/>
      </c>
      <c r="AT146" s="239" t="str">
        <f t="shared" si="293"/>
        <v/>
      </c>
      <c r="AU146" s="457"/>
      <c r="AV146" s="460"/>
      <c r="AW146" s="454"/>
      <c r="AX146" s="463"/>
      <c r="AY146" s="343"/>
      <c r="AZ146" s="209"/>
      <c r="BA146" s="207"/>
      <c r="BB146" s="207"/>
      <c r="BC146" s="208"/>
      <c r="BD146" s="208"/>
      <c r="BE146" s="208"/>
      <c r="BF146" s="209"/>
      <c r="BG146" s="466"/>
      <c r="BH146" s="215"/>
      <c r="BI146" s="210"/>
      <c r="BJ146" s="210"/>
      <c r="BK146" s="210"/>
      <c r="BL146" s="207"/>
      <c r="BM146" s="207"/>
      <c r="BN146" s="207"/>
      <c r="BO146" s="282"/>
      <c r="BP146" s="282"/>
      <c r="BQ146" s="284"/>
      <c r="BR146" s="213"/>
      <c r="BS146" s="213" t="str">
        <f>IF(AND('MAPA DE RIESGOS'!$AP146="Muy Alta",'MAPA DE RIESGOS'!$AR146="Leve"),CONCATENATE("R",'MAPA DE RIESGOS'!$H146,"C",'MAPA DE RIESGOS'!$AF146),"")</f>
        <v/>
      </c>
      <c r="BT146" s="213"/>
      <c r="BU146" s="213"/>
      <c r="BV146" s="213"/>
      <c r="BW146" s="213"/>
      <c r="BX146" s="213"/>
      <c r="BY146" s="213"/>
      <c r="BZ146" s="213"/>
      <c r="CA146" s="213"/>
      <c r="CB146" s="213"/>
      <c r="CC146" s="213"/>
      <c r="CD146" s="213"/>
      <c r="CE146" s="213"/>
      <c r="CF146" s="213"/>
      <c r="CG146" s="213"/>
      <c r="CH146" s="213"/>
      <c r="CI146" s="213"/>
      <c r="CJ146" s="213"/>
      <c r="CK146" s="213"/>
    </row>
    <row r="147" spans="1:89" s="214" customFormat="1" ht="28.5" hidden="1" customHeight="1">
      <c r="A147" s="649"/>
      <c r="B147" s="520"/>
      <c r="C147" s="523"/>
      <c r="D147" s="523"/>
      <c r="E147" s="472"/>
      <c r="F147" s="472"/>
      <c r="G147" s="492"/>
      <c r="H147" s="384">
        <v>22</v>
      </c>
      <c r="I147" s="470"/>
      <c r="J147" s="467"/>
      <c r="K147" s="467"/>
      <c r="L147" s="467"/>
      <c r="M147" s="473"/>
      <c r="N147" s="473"/>
      <c r="O147" s="473"/>
      <c r="P147" s="476"/>
      <c r="Q147" s="479"/>
      <c r="R147" s="482"/>
      <c r="S147" s="482"/>
      <c r="T147" s="482"/>
      <c r="U147" s="482"/>
      <c r="V147" s="485"/>
      <c r="W147" s="443"/>
      <c r="X147" s="488"/>
      <c r="Y147" s="491"/>
      <c r="Z147" s="440"/>
      <c r="AA147" s="443"/>
      <c r="AB147" s="446"/>
      <c r="AC147" s="449"/>
      <c r="AD147" s="452"/>
      <c r="AE147" s="455"/>
      <c r="AF147" s="205">
        <v>6</v>
      </c>
      <c r="AG147" s="206"/>
      <c r="AH147" s="234" t="str">
        <f t="shared" si="440"/>
        <v/>
      </c>
      <c r="AI147" s="340"/>
      <c r="AJ147" s="340"/>
      <c r="AK147" s="235" t="str">
        <f t="shared" si="441"/>
        <v/>
      </c>
      <c r="AL147" s="341"/>
      <c r="AM147" s="341"/>
      <c r="AN147" s="342"/>
      <c r="AO147" s="236" t="str">
        <f t="shared" ref="AO147" si="516">IF(ISBLANK(AD142),(IFERROR(IF(AND(AH146="Probabilidad",AH147="Probabilidad"),(AQ146-(+AQ146*AK147)),IF(AND(AH146="Impacto",AH147="Probabilidad"),(AQ145-(+AQ145*AK147)),IF(AH147="Impacto",AQ146,""))),""))," ")</f>
        <v/>
      </c>
      <c r="AP147" s="174" t="str">
        <f t="shared" ref="AP147" si="517">IF(ISBLANK(AD142),(IFERROR(IF(AO147="","",IF(AO147&lt;=0.2,"Muy Baja",IF(AO147&lt;=0.4,"Baja",IF(AO147&lt;=0.6,"Media",IF(AO147&lt;=0.8,"Alta","Muy Alta"))))),""))," ")</f>
        <v/>
      </c>
      <c r="AQ147" s="237" t="str">
        <f t="shared" si="291"/>
        <v/>
      </c>
      <c r="AR147" s="283" t="str">
        <f t="shared" si="292"/>
        <v/>
      </c>
      <c r="AS147" s="237" t="str">
        <f t="shared" si="511"/>
        <v/>
      </c>
      <c r="AT147" s="239" t="str">
        <f t="shared" si="293"/>
        <v/>
      </c>
      <c r="AU147" s="458"/>
      <c r="AV147" s="461"/>
      <c r="AW147" s="455"/>
      <c r="AX147" s="464"/>
      <c r="AY147" s="343"/>
      <c r="AZ147" s="209"/>
      <c r="BA147" s="207"/>
      <c r="BB147" s="207"/>
      <c r="BC147" s="208"/>
      <c r="BD147" s="208"/>
      <c r="BE147" s="208"/>
      <c r="BF147" s="209"/>
      <c r="BG147" s="467"/>
      <c r="BH147" s="215"/>
      <c r="BI147" s="210"/>
      <c r="BJ147" s="210"/>
      <c r="BK147" s="210"/>
      <c r="BL147" s="207"/>
      <c r="BM147" s="207"/>
      <c r="BN147" s="207"/>
      <c r="BO147" s="282"/>
      <c r="BP147" s="282"/>
      <c r="BQ147" s="284"/>
      <c r="BR147" s="213"/>
      <c r="BS147" s="213" t="str">
        <f>IF(AND('MAPA DE RIESGOS'!$AP147="Muy Alta",'MAPA DE RIESGOS'!$AR147="Leve"),CONCATENATE("R",'MAPA DE RIESGOS'!$H147,"C",'MAPA DE RIESGOS'!$AF147),"")</f>
        <v/>
      </c>
      <c r="BT147" s="213"/>
      <c r="BU147" s="213"/>
      <c r="BV147" s="213"/>
      <c r="BW147" s="213"/>
      <c r="BX147" s="213"/>
      <c r="BY147" s="213"/>
      <c r="BZ147" s="213"/>
      <c r="CA147" s="213"/>
      <c r="CB147" s="213"/>
      <c r="CC147" s="213"/>
      <c r="CD147" s="213"/>
      <c r="CE147" s="213"/>
      <c r="CF147" s="213"/>
      <c r="CG147" s="213"/>
      <c r="CH147" s="213"/>
      <c r="CI147" s="213"/>
      <c r="CJ147" s="213"/>
      <c r="CK147" s="213"/>
    </row>
    <row r="148" spans="1:89" s="214" customFormat="1" ht="149" customHeight="1">
      <c r="A148" s="649"/>
      <c r="B148" s="520"/>
      <c r="C148" s="523"/>
      <c r="D148" s="523" t="str">
        <f>IFERROR((VLOOKUP($B148,'Listados Datos'!$D$3:$F$18,3,FALSE))," ")</f>
        <v xml:space="preserve"> </v>
      </c>
      <c r="E148" s="472"/>
      <c r="F148" s="472" t="s">
        <v>975</v>
      </c>
      <c r="G148" s="492">
        <v>23</v>
      </c>
      <c r="H148" s="384">
        <v>23</v>
      </c>
      <c r="I148" s="468" t="s">
        <v>1697</v>
      </c>
      <c r="J148" s="465" t="s">
        <v>243</v>
      </c>
      <c r="K148" s="465" t="s">
        <v>1698</v>
      </c>
      <c r="L148" s="465" t="s">
        <v>1204</v>
      </c>
      <c r="M148" s="471" t="s">
        <v>1700</v>
      </c>
      <c r="N148" s="471" t="s">
        <v>108</v>
      </c>
      <c r="O148" s="471" t="s">
        <v>836</v>
      </c>
      <c r="P148" s="474">
        <v>228</v>
      </c>
      <c r="Q148" s="477"/>
      <c r="R148" s="480"/>
      <c r="S148" s="480"/>
      <c r="T148" s="480"/>
      <c r="U148" s="480"/>
      <c r="V148" s="483" t="str">
        <f t="shared" ref="V148" si="518">IF(ISBLANK(AC148),(IF(P148&lt;=0,"",IF(P148&lt;=2,"Muy Baja",IF(P148&lt;=24,"Baja",IF(P148&lt;=500,"Media",IF(P148&lt;=5000,"Alta","Muy Alta"))))))," ")</f>
        <v>Media</v>
      </c>
      <c r="W148" s="441">
        <f t="shared" ref="W148" si="519">IF(ISBLANK(AC148),(IF(V148="","",IF(V148="Muy Baja",20%,IF(V148="Baja",40%,IF(V148="Media",60%,IF(V148="Alta",80%,IF(V148="Muy Alta",100%,0)))))))," ")</f>
        <v>0.6</v>
      </c>
      <c r="X148" s="486" t="s">
        <v>305</v>
      </c>
      <c r="Y148" s="489" t="str">
        <f>IF(X148&gt;0,IF(NOT(ISERROR(MATCH(X148,'Listados Datos'!$N$3:$N$4,0))),'Listados Datos'!$N$6&amp;"Por favor no seleccionar este criterios de impacto (Afectación Económica o presupuestal y/o Pérdida Reputacional)",'Listados Datos'!$N$7),"")</f>
        <v>✔</v>
      </c>
      <c r="Z148" s="438"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441">
        <f>IF(Z148="","",IF(Z148="Leve",20%,IF(Z148="Menor",40%,IF(Z148="Moderado",60%,IF(Z148="Mayor",80%,IF(Z148="Catastrófico",100%,0))))))</f>
        <v>0.2</v>
      </c>
      <c r="AB148" s="444"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447"/>
      <c r="AD148" s="450"/>
      <c r="AE148" s="453" t="str">
        <f t="shared" ref="AE148" si="520">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206" t="s">
        <v>1732</v>
      </c>
      <c r="AH148" s="234" t="str">
        <f t="shared" si="440"/>
        <v>Probabilidad</v>
      </c>
      <c r="AI148" s="340" t="s">
        <v>314</v>
      </c>
      <c r="AJ148" s="340" t="s">
        <v>319</v>
      </c>
      <c r="AK148" s="235" t="str">
        <f t="shared" si="441"/>
        <v>40%</v>
      </c>
      <c r="AL148" s="341" t="s">
        <v>323</v>
      </c>
      <c r="AM148" s="341" t="s">
        <v>327</v>
      </c>
      <c r="AN148" s="342" t="s">
        <v>330</v>
      </c>
      <c r="AO148" s="236">
        <f t="shared" ref="AO148" si="521">IF(ISBLANK(AD148),(IFERROR(IF(AH148="Probabilidad",(W148-(+W148*AK148)),IF(AH148="Impacto",W148,"")),""))," ")</f>
        <v>0.36</v>
      </c>
      <c r="AP148" s="174" t="str">
        <f t="shared" ref="AP148" si="522">IF(ISBLANK(AD148), (IFERROR(IF(AO148="","",IF(AO148&lt;=0.2,"Muy Baja",IF(AO148&lt;=0.4,"Baja",IF(AO148&lt;=0.6,"Media",IF(AO148&lt;=0.8,"Alta","Muy Alta"))))),""))," ")</f>
        <v>Baja</v>
      </c>
      <c r="AQ148" s="237">
        <f t="shared" si="291"/>
        <v>0.36</v>
      </c>
      <c r="AR148" s="283" t="str">
        <f t="shared" si="292"/>
        <v>Leve</v>
      </c>
      <c r="AS148" s="237">
        <f t="shared" ref="AS148" si="523">IFERROR(IF(AH148="Impacto",(AA148-(+AA148*AK148)),IF(AH148="Probabilidad",AA148,"")),"")</f>
        <v>0.2</v>
      </c>
      <c r="AT148" s="239" t="str">
        <f t="shared" si="293"/>
        <v>Bajo</v>
      </c>
      <c r="AU148" s="456"/>
      <c r="AV148" s="459" t="str">
        <f>IF(ISBLANK(AD148), " ", AD148)</f>
        <v xml:space="preserve"> </v>
      </c>
      <c r="AW148" s="453" t="str">
        <f t="shared" ref="AW148" si="524">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462" t="s">
        <v>337</v>
      </c>
      <c r="AY148" s="343" t="s">
        <v>1701</v>
      </c>
      <c r="AZ148" s="209" t="s">
        <v>1702</v>
      </c>
      <c r="BA148" s="207" t="s">
        <v>975</v>
      </c>
      <c r="BB148" s="207" t="s">
        <v>1210</v>
      </c>
      <c r="BC148" s="208">
        <v>44562</v>
      </c>
      <c r="BD148" s="208">
        <v>44926</v>
      </c>
      <c r="BE148" s="208" t="s">
        <v>1703</v>
      </c>
      <c r="BF148" s="208" t="s">
        <v>1704</v>
      </c>
      <c r="BG148" s="465" t="s">
        <v>1705</v>
      </c>
      <c r="BH148" s="215"/>
      <c r="BI148" s="210"/>
      <c r="BJ148" s="210"/>
      <c r="BK148" s="210"/>
      <c r="BL148" s="207"/>
      <c r="BM148" s="207"/>
      <c r="BN148" s="207"/>
      <c r="BO148" s="282"/>
      <c r="BP148" s="282"/>
      <c r="BQ148" s="284"/>
      <c r="BR148" s="213"/>
      <c r="BS148" s="213" t="str">
        <f>IF(AND('MAPA DE RIESGOS'!$AP148="Muy Alta",'MAPA DE RIESGOS'!$AR148="Leve"),CONCATENATE("R",'MAPA DE RIESGOS'!$H148,"C",'MAPA DE RIESGOS'!$AF148),"")</f>
        <v/>
      </c>
      <c r="BT148" s="213"/>
      <c r="BU148" s="213"/>
      <c r="BV148" s="213"/>
      <c r="BW148" s="213"/>
      <c r="BX148" s="213"/>
      <c r="BY148" s="213"/>
      <c r="BZ148" s="213"/>
      <c r="CA148" s="213"/>
      <c r="CB148" s="213"/>
      <c r="CC148" s="213"/>
      <c r="CD148" s="213"/>
      <c r="CE148" s="213"/>
      <c r="CF148" s="213"/>
      <c r="CG148" s="213"/>
      <c r="CH148" s="213"/>
      <c r="CI148" s="213"/>
      <c r="CJ148" s="213"/>
      <c r="CK148" s="213"/>
    </row>
    <row r="149" spans="1:89" s="214" customFormat="1" ht="28.5" hidden="1" customHeight="1">
      <c r="A149" s="649"/>
      <c r="B149" s="520"/>
      <c r="C149" s="523"/>
      <c r="D149" s="523"/>
      <c r="E149" s="472"/>
      <c r="F149" s="472"/>
      <c r="G149" s="492"/>
      <c r="H149" s="384">
        <v>23</v>
      </c>
      <c r="I149" s="469"/>
      <c r="J149" s="466"/>
      <c r="K149" s="466"/>
      <c r="L149" s="466"/>
      <c r="M149" s="472"/>
      <c r="N149" s="472"/>
      <c r="O149" s="472"/>
      <c r="P149" s="475"/>
      <c r="Q149" s="478"/>
      <c r="R149" s="481"/>
      <c r="S149" s="481"/>
      <c r="T149" s="481"/>
      <c r="U149" s="481"/>
      <c r="V149" s="484"/>
      <c r="W149" s="442"/>
      <c r="X149" s="487"/>
      <c r="Y149" s="490"/>
      <c r="Z149" s="439"/>
      <c r="AA149" s="442"/>
      <c r="AB149" s="445"/>
      <c r="AC149" s="448"/>
      <c r="AD149" s="451"/>
      <c r="AE149" s="454"/>
      <c r="AF149" s="205">
        <v>2</v>
      </c>
      <c r="AG149" s="206"/>
      <c r="AH149" s="234" t="str">
        <f t="shared" si="440"/>
        <v/>
      </c>
      <c r="AI149" s="340"/>
      <c r="AJ149" s="340"/>
      <c r="AK149" s="235" t="str">
        <f t="shared" si="441"/>
        <v/>
      </c>
      <c r="AL149" s="341"/>
      <c r="AM149" s="341"/>
      <c r="AN149" s="342"/>
      <c r="AO149" s="236" t="str">
        <f t="shared" ref="AO149" si="525">IF(ISBLANK(AD148),(IFERROR(IF(AND(AH148="Probabilidad",AH149="Probabilidad"),(AQ148-(+AQ148*AK149)),IF(AH149="Probabilidad",(W148-(+W148*AK149)),IF(AH149="Impacto",AQ148,""))),""))," ")</f>
        <v/>
      </c>
      <c r="AP149" s="174" t="str">
        <f t="shared" ref="AP149" si="526">IF(ISBLANK(AD148),(IFERROR(IF(AO149="","",IF(AO149&lt;=0.2,"Muy Baja",IF(AO149&lt;=0.4,"Baja",IF(AO149&lt;=0.6,"Media",IF(AO149&lt;=0.8,"Alta","Muy Alta"))))),""))," ")</f>
        <v/>
      </c>
      <c r="AQ149" s="237" t="str">
        <f t="shared" ref="AQ149:AQ212" si="527">+AO149</f>
        <v/>
      </c>
      <c r="AR149" s="283" t="str">
        <f t="shared" ref="AR149:AR212" si="528">IFERROR(IF(AS149="","",IF(AS149&lt;=0.2,"Leve",IF(AS149&lt;=0.4,"Menor",IF(AS149&lt;=0.6,"Moderado",IF(AS149&lt;=0.8,"Mayor","Catastrófico"))))),"")</f>
        <v/>
      </c>
      <c r="AS149" s="237" t="str">
        <f t="shared" ref="AS149" si="529">IFERROR(IF(AND(AH148="Impacto",AH149="Impacto"),(AS148-(+AS148*AK149)),IF(AH149="Impacto",(AA148-(+AA148*AK149)),IF(AH149="Probabilidad",AS148,""))),"")</f>
        <v/>
      </c>
      <c r="AT149" s="239" t="str">
        <f t="shared" ref="AT149:AT212" si="530">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457"/>
      <c r="AV149" s="460"/>
      <c r="AW149" s="454"/>
      <c r="AX149" s="463"/>
      <c r="AY149" s="343"/>
      <c r="AZ149" s="209"/>
      <c r="BA149" s="207"/>
      <c r="BB149" s="207"/>
      <c r="BC149" s="208"/>
      <c r="BD149" s="208"/>
      <c r="BE149" s="208"/>
      <c r="BF149" s="209"/>
      <c r="BG149" s="466"/>
      <c r="BH149" s="215"/>
      <c r="BI149" s="210"/>
      <c r="BJ149" s="210"/>
      <c r="BK149" s="210"/>
      <c r="BL149" s="207"/>
      <c r="BM149" s="207"/>
      <c r="BN149" s="207"/>
      <c r="BO149" s="282"/>
      <c r="BP149" s="282"/>
      <c r="BQ149" s="284"/>
      <c r="BR149" s="213"/>
      <c r="BS149" s="213" t="str">
        <f>IF(AND('MAPA DE RIESGOS'!$AP149="Muy Alta",'MAPA DE RIESGOS'!$AR149="Leve"),CONCATENATE("R",'MAPA DE RIESGOS'!$H149,"C",'MAPA DE RIESGOS'!$AF149),"")</f>
        <v/>
      </c>
      <c r="BT149" s="213"/>
      <c r="BU149" s="213"/>
      <c r="BV149" s="213"/>
      <c r="BW149" s="213"/>
      <c r="BX149" s="213"/>
      <c r="BY149" s="213"/>
      <c r="BZ149" s="213"/>
      <c r="CA149" s="213"/>
      <c r="CB149" s="213"/>
      <c r="CC149" s="213"/>
      <c r="CD149" s="213"/>
      <c r="CE149" s="213"/>
      <c r="CF149" s="213"/>
      <c r="CG149" s="213"/>
      <c r="CH149" s="213"/>
      <c r="CI149" s="213"/>
      <c r="CJ149" s="213"/>
      <c r="CK149" s="213"/>
    </row>
    <row r="150" spans="1:89" s="214" customFormat="1" ht="28.5" hidden="1" customHeight="1">
      <c r="A150" s="649"/>
      <c r="B150" s="520"/>
      <c r="C150" s="523"/>
      <c r="D150" s="523"/>
      <c r="E150" s="472"/>
      <c r="F150" s="472"/>
      <c r="G150" s="492"/>
      <c r="H150" s="384">
        <v>23</v>
      </c>
      <c r="I150" s="469"/>
      <c r="J150" s="466"/>
      <c r="K150" s="466"/>
      <c r="L150" s="466"/>
      <c r="M150" s="472"/>
      <c r="N150" s="472"/>
      <c r="O150" s="472"/>
      <c r="P150" s="475"/>
      <c r="Q150" s="478"/>
      <c r="R150" s="481"/>
      <c r="S150" s="481"/>
      <c r="T150" s="481"/>
      <c r="U150" s="481"/>
      <c r="V150" s="484"/>
      <c r="W150" s="442"/>
      <c r="X150" s="487"/>
      <c r="Y150" s="490"/>
      <c r="Z150" s="439"/>
      <c r="AA150" s="442"/>
      <c r="AB150" s="445"/>
      <c r="AC150" s="448"/>
      <c r="AD150" s="451"/>
      <c r="AE150" s="454"/>
      <c r="AF150" s="205">
        <v>3</v>
      </c>
      <c r="AG150" s="206"/>
      <c r="AH150" s="234" t="str">
        <f t="shared" si="440"/>
        <v/>
      </c>
      <c r="AI150" s="340"/>
      <c r="AJ150" s="340"/>
      <c r="AK150" s="235" t="str">
        <f t="shared" si="441"/>
        <v/>
      </c>
      <c r="AL150" s="341"/>
      <c r="AM150" s="341"/>
      <c r="AN150" s="342"/>
      <c r="AO150" s="236" t="str">
        <f t="shared" ref="AO150" si="531">IF(ISBLANK(AD148),(IFERROR(IF(AND(AH149="Probabilidad",AH150="Probabilidad"),(AQ149-(+AQ149*AK150)),IF(AND(AH149="Impacto",AH150="Probabilidad"),(AQ148-(+AQ148*AK150)),IF(AH150="Impacto",AQ149,""))),""))," ")</f>
        <v/>
      </c>
      <c r="AP150" s="174" t="str">
        <f t="shared" ref="AP150" si="532">IF(ISBLANK(AD148),(IFERROR(IF(AO150="","",IF(AO150&lt;=0.2,"Muy Baja",IF(AO150&lt;=0.4,"Baja",IF(AO150&lt;=0.6,"Media",IF(AO150&lt;=0.8,"Alta","Muy Alta"))))),""))," ")</f>
        <v/>
      </c>
      <c r="AQ150" s="237" t="str">
        <f t="shared" si="527"/>
        <v/>
      </c>
      <c r="AR150" s="283" t="str">
        <f t="shared" si="528"/>
        <v/>
      </c>
      <c r="AS150" s="237" t="str">
        <f t="shared" ref="AS150:AS153" si="533">IFERROR(IF(AND(AH149="Impacto",AH150="Impacto"),(AS149-(+AS149*AK150)),IF(AND(AH149="Probabilidad",AH150="Impacto"),(AS148-(+AS148*AK150)),IF(AH150="Probabilidad",AS149,""))),"")</f>
        <v/>
      </c>
      <c r="AT150" s="239" t="str">
        <f t="shared" si="530"/>
        <v/>
      </c>
      <c r="AU150" s="457"/>
      <c r="AV150" s="460"/>
      <c r="AW150" s="454"/>
      <c r="AX150" s="463"/>
      <c r="AY150" s="343"/>
      <c r="AZ150" s="209"/>
      <c r="BA150" s="207"/>
      <c r="BB150" s="207"/>
      <c r="BC150" s="208"/>
      <c r="BD150" s="208"/>
      <c r="BE150" s="208"/>
      <c r="BF150" s="209"/>
      <c r="BG150" s="466"/>
      <c r="BH150" s="215"/>
      <c r="BI150" s="210"/>
      <c r="BJ150" s="210"/>
      <c r="BK150" s="210"/>
      <c r="BL150" s="207"/>
      <c r="BM150" s="207"/>
      <c r="BN150" s="207"/>
      <c r="BO150" s="282"/>
      <c r="BP150" s="282"/>
      <c r="BQ150" s="284"/>
      <c r="BR150" s="213"/>
      <c r="BS150" s="213" t="str">
        <f>IF(AND('MAPA DE RIESGOS'!$AP150="Muy Alta",'MAPA DE RIESGOS'!$AR150="Leve"),CONCATENATE("R",'MAPA DE RIESGOS'!$H150,"C",'MAPA DE RIESGOS'!$AF150),"")</f>
        <v/>
      </c>
      <c r="BT150" s="213"/>
      <c r="BU150" s="213"/>
      <c r="BV150" s="213"/>
      <c r="BW150" s="213"/>
      <c r="BX150" s="213"/>
      <c r="BY150" s="213"/>
      <c r="BZ150" s="213"/>
      <c r="CA150" s="213"/>
      <c r="CB150" s="213"/>
      <c r="CC150" s="213"/>
      <c r="CD150" s="213"/>
      <c r="CE150" s="213"/>
      <c r="CF150" s="213"/>
      <c r="CG150" s="213"/>
      <c r="CH150" s="213"/>
      <c r="CI150" s="213"/>
      <c r="CJ150" s="213"/>
      <c r="CK150" s="213"/>
    </row>
    <row r="151" spans="1:89" s="214" customFormat="1" ht="28.5" hidden="1" customHeight="1">
      <c r="A151" s="649"/>
      <c r="B151" s="520"/>
      <c r="C151" s="523"/>
      <c r="D151" s="523"/>
      <c r="E151" s="472"/>
      <c r="F151" s="472"/>
      <c r="G151" s="492"/>
      <c r="H151" s="384">
        <v>23</v>
      </c>
      <c r="I151" s="469"/>
      <c r="J151" s="466"/>
      <c r="K151" s="466"/>
      <c r="L151" s="466"/>
      <c r="M151" s="472"/>
      <c r="N151" s="472"/>
      <c r="O151" s="472"/>
      <c r="P151" s="475"/>
      <c r="Q151" s="478"/>
      <c r="R151" s="481"/>
      <c r="S151" s="481"/>
      <c r="T151" s="481"/>
      <c r="U151" s="481"/>
      <c r="V151" s="484"/>
      <c r="W151" s="442"/>
      <c r="X151" s="487"/>
      <c r="Y151" s="490"/>
      <c r="Z151" s="439"/>
      <c r="AA151" s="442"/>
      <c r="AB151" s="445"/>
      <c r="AC151" s="448"/>
      <c r="AD151" s="451"/>
      <c r="AE151" s="454"/>
      <c r="AF151" s="205">
        <v>4</v>
      </c>
      <c r="AG151" s="206"/>
      <c r="AH151" s="234" t="str">
        <f t="shared" si="440"/>
        <v/>
      </c>
      <c r="AI151" s="340"/>
      <c r="AJ151" s="340"/>
      <c r="AK151" s="235" t="str">
        <f t="shared" si="441"/>
        <v/>
      </c>
      <c r="AL151" s="341"/>
      <c r="AM151" s="341"/>
      <c r="AN151" s="342"/>
      <c r="AO151" s="236" t="str">
        <f t="shared" ref="AO151" si="534">IF(ISBLANK(AD148),(IFERROR(IF(AND(AH150="Probabilidad",AH151="Probabilidad"),(AQ150-(+AQ150*AK151)),IF(AND(AH150="Impacto",AH151="Probabilidad"),(AQ149-(+AQ149*AK151)),IF(AH151="Impacto",AQ150,""))),""))," ")</f>
        <v/>
      </c>
      <c r="AP151" s="174" t="str">
        <f t="shared" ref="AP151" si="535">IF(ISBLANK(AD148),(IFERROR(IF(AO151="","",IF(AO151&lt;=0.2,"Muy Baja",IF(AO151&lt;=0.4,"Baja",IF(AO151&lt;=0.6,"Media",IF(AO151&lt;=0.8,"Alta","Muy Alta"))))),""))," ")</f>
        <v/>
      </c>
      <c r="AQ151" s="237" t="str">
        <f t="shared" si="527"/>
        <v/>
      </c>
      <c r="AR151" s="283" t="str">
        <f t="shared" si="528"/>
        <v/>
      </c>
      <c r="AS151" s="237" t="str">
        <f t="shared" si="533"/>
        <v/>
      </c>
      <c r="AT151" s="239" t="str">
        <f t="shared" si="530"/>
        <v/>
      </c>
      <c r="AU151" s="457"/>
      <c r="AV151" s="460"/>
      <c r="AW151" s="454"/>
      <c r="AX151" s="463"/>
      <c r="AY151" s="343"/>
      <c r="AZ151" s="209"/>
      <c r="BA151" s="207"/>
      <c r="BB151" s="207"/>
      <c r="BC151" s="208"/>
      <c r="BD151" s="208"/>
      <c r="BE151" s="208"/>
      <c r="BF151" s="209"/>
      <c r="BG151" s="466"/>
      <c r="BH151" s="215"/>
      <c r="BI151" s="210"/>
      <c r="BJ151" s="210"/>
      <c r="BK151" s="210"/>
      <c r="BL151" s="207"/>
      <c r="BM151" s="207"/>
      <c r="BN151" s="207"/>
      <c r="BO151" s="282"/>
      <c r="BP151" s="282"/>
      <c r="BQ151" s="284"/>
      <c r="BR151" s="213"/>
      <c r="BS151" s="213" t="str">
        <f>IF(AND('MAPA DE RIESGOS'!$AP151="Muy Alta",'MAPA DE RIESGOS'!$AR151="Leve"),CONCATENATE("R",'MAPA DE RIESGOS'!$H151,"C",'MAPA DE RIESGOS'!$AF151),"")</f>
        <v/>
      </c>
      <c r="BT151" s="213"/>
      <c r="BU151" s="213"/>
      <c r="BV151" s="213"/>
      <c r="BW151" s="213"/>
      <c r="BX151" s="213"/>
      <c r="BY151" s="213"/>
      <c r="BZ151" s="213"/>
      <c r="CA151" s="213"/>
      <c r="CB151" s="213"/>
      <c r="CC151" s="213"/>
      <c r="CD151" s="213"/>
      <c r="CE151" s="213"/>
      <c r="CF151" s="213"/>
      <c r="CG151" s="213"/>
      <c r="CH151" s="213"/>
      <c r="CI151" s="213"/>
      <c r="CJ151" s="213"/>
      <c r="CK151" s="213"/>
    </row>
    <row r="152" spans="1:89" s="214" customFormat="1" ht="28.5" hidden="1" customHeight="1">
      <c r="A152" s="649"/>
      <c r="B152" s="520"/>
      <c r="C152" s="523"/>
      <c r="D152" s="523"/>
      <c r="E152" s="472"/>
      <c r="F152" s="472"/>
      <c r="G152" s="492"/>
      <c r="H152" s="384">
        <v>23</v>
      </c>
      <c r="I152" s="469"/>
      <c r="J152" s="466"/>
      <c r="K152" s="466"/>
      <c r="L152" s="466"/>
      <c r="M152" s="472"/>
      <c r="N152" s="472"/>
      <c r="O152" s="472"/>
      <c r="P152" s="475"/>
      <c r="Q152" s="478"/>
      <c r="R152" s="481"/>
      <c r="S152" s="481"/>
      <c r="T152" s="481"/>
      <c r="U152" s="481"/>
      <c r="V152" s="484"/>
      <c r="W152" s="442"/>
      <c r="X152" s="487"/>
      <c r="Y152" s="490"/>
      <c r="Z152" s="439"/>
      <c r="AA152" s="442"/>
      <c r="AB152" s="445"/>
      <c r="AC152" s="448"/>
      <c r="AD152" s="451"/>
      <c r="AE152" s="454"/>
      <c r="AF152" s="205">
        <v>5</v>
      </c>
      <c r="AG152" s="206"/>
      <c r="AH152" s="234" t="str">
        <f t="shared" si="440"/>
        <v/>
      </c>
      <c r="AI152" s="340"/>
      <c r="AJ152" s="340"/>
      <c r="AK152" s="235" t="str">
        <f t="shared" si="441"/>
        <v/>
      </c>
      <c r="AL152" s="341"/>
      <c r="AM152" s="341"/>
      <c r="AN152" s="342"/>
      <c r="AO152" s="236" t="str">
        <f t="shared" ref="AO152" si="536">IF(ISBLANK(AD148),(IFERROR(IF(AND(AH151="Probabilidad",AH152="Probabilidad"),(AQ151-(+AQ151*AK152)),IF(AND(AH151="Impacto",AH152="Probabilidad"),(AQ150-(+AQ150*AK152)),IF(AH152="Impacto",AQ151,""))),""))," ")</f>
        <v/>
      </c>
      <c r="AP152" s="174" t="str">
        <f t="shared" ref="AP152" si="537">IF(ISBLANK(AD148),(IFERROR(IF(AO152="","",IF(AO152&lt;=0.2,"Muy Baja",IF(AO152&lt;=0.4,"Baja",IF(AO152&lt;=0.6,"Media",IF(AO152&lt;=0.8,"Alta","Muy Alta"))))),""))," ")</f>
        <v/>
      </c>
      <c r="AQ152" s="237" t="str">
        <f t="shared" si="527"/>
        <v/>
      </c>
      <c r="AR152" s="283" t="str">
        <f t="shared" si="528"/>
        <v/>
      </c>
      <c r="AS152" s="237" t="str">
        <f t="shared" si="533"/>
        <v/>
      </c>
      <c r="AT152" s="239" t="str">
        <f t="shared" si="530"/>
        <v/>
      </c>
      <c r="AU152" s="457"/>
      <c r="AV152" s="460"/>
      <c r="AW152" s="454"/>
      <c r="AX152" s="463"/>
      <c r="AY152" s="343"/>
      <c r="AZ152" s="209"/>
      <c r="BA152" s="207"/>
      <c r="BB152" s="207"/>
      <c r="BC152" s="208"/>
      <c r="BD152" s="208"/>
      <c r="BE152" s="208"/>
      <c r="BF152" s="209"/>
      <c r="BG152" s="466"/>
      <c r="BH152" s="215"/>
      <c r="BI152" s="210"/>
      <c r="BJ152" s="210"/>
      <c r="BK152" s="210"/>
      <c r="BL152" s="207"/>
      <c r="BM152" s="207"/>
      <c r="BN152" s="207"/>
      <c r="BO152" s="282"/>
      <c r="BP152" s="282"/>
      <c r="BQ152" s="284"/>
      <c r="BR152" s="213"/>
      <c r="BS152" s="213" t="str">
        <f>IF(AND('MAPA DE RIESGOS'!$AP152="Muy Alta",'MAPA DE RIESGOS'!$AR152="Leve"),CONCATENATE("R",'MAPA DE RIESGOS'!$H152,"C",'MAPA DE RIESGOS'!$AF152),"")</f>
        <v/>
      </c>
      <c r="BT152" s="213"/>
      <c r="BU152" s="213"/>
      <c r="BV152" s="213"/>
      <c r="BW152" s="213"/>
      <c r="BX152" s="213"/>
      <c r="BY152" s="213"/>
      <c r="BZ152" s="213"/>
      <c r="CA152" s="213"/>
      <c r="CB152" s="213"/>
      <c r="CC152" s="213"/>
      <c r="CD152" s="213"/>
      <c r="CE152" s="213"/>
      <c r="CF152" s="213"/>
      <c r="CG152" s="213"/>
      <c r="CH152" s="213"/>
      <c r="CI152" s="213"/>
      <c r="CJ152" s="213"/>
      <c r="CK152" s="213"/>
    </row>
    <row r="153" spans="1:89" s="214" customFormat="1" ht="28.5" hidden="1" customHeight="1">
      <c r="A153" s="649"/>
      <c r="B153" s="520"/>
      <c r="C153" s="523"/>
      <c r="D153" s="523"/>
      <c r="E153" s="472"/>
      <c r="F153" s="472"/>
      <c r="G153" s="492"/>
      <c r="H153" s="384">
        <v>23</v>
      </c>
      <c r="I153" s="470"/>
      <c r="J153" s="467"/>
      <c r="K153" s="467"/>
      <c r="L153" s="467"/>
      <c r="M153" s="473"/>
      <c r="N153" s="473"/>
      <c r="O153" s="473"/>
      <c r="P153" s="476"/>
      <c r="Q153" s="479"/>
      <c r="R153" s="482"/>
      <c r="S153" s="482"/>
      <c r="T153" s="482"/>
      <c r="U153" s="482"/>
      <c r="V153" s="485"/>
      <c r="W153" s="443"/>
      <c r="X153" s="488"/>
      <c r="Y153" s="491"/>
      <c r="Z153" s="440"/>
      <c r="AA153" s="443"/>
      <c r="AB153" s="446"/>
      <c r="AC153" s="449"/>
      <c r="AD153" s="452"/>
      <c r="AE153" s="455"/>
      <c r="AF153" s="205">
        <v>6</v>
      </c>
      <c r="AG153" s="206"/>
      <c r="AH153" s="234" t="str">
        <f t="shared" si="440"/>
        <v/>
      </c>
      <c r="AI153" s="340"/>
      <c r="AJ153" s="340"/>
      <c r="AK153" s="235" t="str">
        <f t="shared" si="441"/>
        <v/>
      </c>
      <c r="AL153" s="341"/>
      <c r="AM153" s="341"/>
      <c r="AN153" s="342"/>
      <c r="AO153" s="236" t="str">
        <f t="shared" ref="AO153" si="538">IF(ISBLANK(AD148),(IFERROR(IF(AND(AH152="Probabilidad",AH153="Probabilidad"),(AQ152-(+AQ152*AK153)),IF(AND(AH152="Impacto",AH153="Probabilidad"),(AQ151-(+AQ151*AK153)),IF(AH153="Impacto",AQ152,""))),""))," ")</f>
        <v/>
      </c>
      <c r="AP153" s="174" t="str">
        <f t="shared" ref="AP153" si="539">IF(ISBLANK(AD148),(IFERROR(IF(AO153="","",IF(AO153&lt;=0.2,"Muy Baja",IF(AO153&lt;=0.4,"Baja",IF(AO153&lt;=0.6,"Media",IF(AO153&lt;=0.8,"Alta","Muy Alta"))))),""))," ")</f>
        <v/>
      </c>
      <c r="AQ153" s="237" t="str">
        <f t="shared" si="527"/>
        <v/>
      </c>
      <c r="AR153" s="283" t="str">
        <f t="shared" si="528"/>
        <v/>
      </c>
      <c r="AS153" s="237" t="str">
        <f t="shared" si="533"/>
        <v/>
      </c>
      <c r="AT153" s="239" t="str">
        <f t="shared" si="530"/>
        <v/>
      </c>
      <c r="AU153" s="458"/>
      <c r="AV153" s="461"/>
      <c r="AW153" s="455"/>
      <c r="AX153" s="464"/>
      <c r="AY153" s="343"/>
      <c r="AZ153" s="209"/>
      <c r="BA153" s="207"/>
      <c r="BB153" s="207"/>
      <c r="BC153" s="208"/>
      <c r="BD153" s="208"/>
      <c r="BE153" s="208"/>
      <c r="BF153" s="209"/>
      <c r="BG153" s="467"/>
      <c r="BH153" s="215"/>
      <c r="BI153" s="210"/>
      <c r="BJ153" s="210"/>
      <c r="BK153" s="210"/>
      <c r="BL153" s="207"/>
      <c r="BM153" s="207"/>
      <c r="BN153" s="207"/>
      <c r="BO153" s="282"/>
      <c r="BP153" s="282"/>
      <c r="BQ153" s="284"/>
      <c r="BR153" s="213"/>
      <c r="BS153" s="213" t="str">
        <f>IF(AND('MAPA DE RIESGOS'!$AP153="Muy Alta",'MAPA DE RIESGOS'!$AR153="Leve"),CONCATENATE("R",'MAPA DE RIESGOS'!$H153,"C",'MAPA DE RIESGOS'!$AF153),"")</f>
        <v/>
      </c>
      <c r="BT153" s="213"/>
      <c r="BU153" s="213"/>
      <c r="BV153" s="213"/>
      <c r="BW153" s="213"/>
      <c r="BX153" s="213"/>
      <c r="BY153" s="213"/>
      <c r="BZ153" s="213"/>
      <c r="CA153" s="213"/>
      <c r="CB153" s="213"/>
      <c r="CC153" s="213"/>
      <c r="CD153" s="213"/>
      <c r="CE153" s="213"/>
      <c r="CF153" s="213"/>
      <c r="CG153" s="213"/>
      <c r="CH153" s="213"/>
      <c r="CI153" s="213"/>
      <c r="CJ153" s="213"/>
      <c r="CK153" s="213"/>
    </row>
    <row r="154" spans="1:89" s="214" customFormat="1" ht="163.5" customHeight="1">
      <c r="A154" s="649"/>
      <c r="B154" s="520"/>
      <c r="C154" s="523"/>
      <c r="D154" s="523" t="str">
        <f>IFERROR((VLOOKUP($B154,'Listados Datos'!$D$3:$F$18,3,FALSE))," ")</f>
        <v xml:space="preserve"> </v>
      </c>
      <c r="E154" s="472"/>
      <c r="F154" s="472" t="s">
        <v>975</v>
      </c>
      <c r="G154" s="492">
        <v>24</v>
      </c>
      <c r="H154" s="384">
        <v>24</v>
      </c>
      <c r="I154" s="468" t="s">
        <v>1699</v>
      </c>
      <c r="J154" s="465" t="s">
        <v>244</v>
      </c>
      <c r="K154" s="465" t="s">
        <v>1706</v>
      </c>
      <c r="L154" s="465" t="s">
        <v>1707</v>
      </c>
      <c r="M154" s="471" t="s">
        <v>1708</v>
      </c>
      <c r="N154" s="471" t="s">
        <v>108</v>
      </c>
      <c r="O154" s="471" t="s">
        <v>836</v>
      </c>
      <c r="P154" s="474">
        <v>228</v>
      </c>
      <c r="Q154" s="477"/>
      <c r="R154" s="480"/>
      <c r="S154" s="480"/>
      <c r="T154" s="480"/>
      <c r="U154" s="480"/>
      <c r="V154" s="483" t="str">
        <f t="shared" ref="V154" si="540">IF(ISBLANK(AC154),(IF(P154&lt;=0,"",IF(P154&lt;=2,"Muy Baja",IF(P154&lt;=24,"Baja",IF(P154&lt;=500,"Media",IF(P154&lt;=5000,"Alta","Muy Alta"))))))," ")</f>
        <v>Media</v>
      </c>
      <c r="W154" s="441">
        <f t="shared" ref="W154" si="541">IF(ISBLANK(AC154),(IF(V154="","",IF(V154="Muy Baja",20%,IF(V154="Baja",40%,IF(V154="Media",60%,IF(V154="Alta",80%,IF(V154="Muy Alta",100%,0)))))))," ")</f>
        <v>0.6</v>
      </c>
      <c r="X154" s="486" t="s">
        <v>307</v>
      </c>
      <c r="Y154" s="489" t="str">
        <f>IF(X154&gt;0,IF(NOT(ISERROR(MATCH(X154,'Listados Datos'!$N$3:$N$4,0))),'Listados Datos'!$N$6&amp;"Por favor no seleccionar este criterios de impacto (Afectación Económica o presupuestal y/o Pérdida Reputacional)",'Listados Datos'!$N$7),"")</f>
        <v>✔</v>
      </c>
      <c r="Z154" s="438"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441">
        <f>IF(Z154="","",IF(Z154="Leve",20%,IF(Z154="Menor",40%,IF(Z154="Moderado",60%,IF(Z154="Mayor",80%,IF(Z154="Catastrófico",100%,0))))))</f>
        <v>0.6</v>
      </c>
      <c r="AB154" s="444"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447"/>
      <c r="AD154" s="450"/>
      <c r="AE154" s="453" t="str">
        <f t="shared" ref="AE154" si="542">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206" t="s">
        <v>1726</v>
      </c>
      <c r="AH154" s="234" t="str">
        <f t="shared" si="440"/>
        <v>Probabilidad</v>
      </c>
      <c r="AI154" s="340" t="s">
        <v>314</v>
      </c>
      <c r="AJ154" s="340" t="s">
        <v>319</v>
      </c>
      <c r="AK154" s="235" t="str">
        <f t="shared" si="441"/>
        <v>40%</v>
      </c>
      <c r="AL154" s="341" t="s">
        <v>323</v>
      </c>
      <c r="AM154" s="341" t="s">
        <v>327</v>
      </c>
      <c r="AN154" s="342" t="s">
        <v>330</v>
      </c>
      <c r="AO154" s="236">
        <f t="shared" ref="AO154" si="543">IF(ISBLANK(AD154),(IFERROR(IF(AH154="Probabilidad",(W154-(+W154*AK154)),IF(AH154="Impacto",W154,"")),""))," ")</f>
        <v>0.36</v>
      </c>
      <c r="AP154" s="174" t="str">
        <f t="shared" ref="AP154" si="544">IF(ISBLANK(AD154), (IFERROR(IF(AO154="","",IF(AO154&lt;=0.2,"Muy Baja",IF(AO154&lt;=0.4,"Baja",IF(AO154&lt;=0.6,"Media",IF(AO154&lt;=0.8,"Alta","Muy Alta"))))),""))," ")</f>
        <v>Baja</v>
      </c>
      <c r="AQ154" s="237">
        <f t="shared" si="527"/>
        <v>0.36</v>
      </c>
      <c r="AR154" s="283" t="str">
        <f t="shared" si="528"/>
        <v>Moderado</v>
      </c>
      <c r="AS154" s="237">
        <f t="shared" ref="AS154" si="545">IFERROR(IF(AH154="Impacto",(AA154-(+AA154*AK154)),IF(AH154="Probabilidad",AA154,"")),"")</f>
        <v>0.6</v>
      </c>
      <c r="AT154" s="239" t="str">
        <f t="shared" si="530"/>
        <v>Moderado</v>
      </c>
      <c r="AU154" s="456"/>
      <c r="AV154" s="459" t="str">
        <f>IF(ISBLANK(AD154), " ", AD154)</f>
        <v xml:space="preserve"> </v>
      </c>
      <c r="AW154" s="453" t="str">
        <f t="shared" ref="AW154" si="546">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462" t="s">
        <v>337</v>
      </c>
      <c r="AY154" s="343" t="s">
        <v>1709</v>
      </c>
      <c r="AZ154" s="209" t="s">
        <v>1710</v>
      </c>
      <c r="BA154" s="207" t="s">
        <v>975</v>
      </c>
      <c r="BB154" s="207" t="s">
        <v>1210</v>
      </c>
      <c r="BC154" s="208" t="s">
        <v>1532</v>
      </c>
      <c r="BD154" s="208" t="s">
        <v>1533</v>
      </c>
      <c r="BE154" s="208" t="s">
        <v>1711</v>
      </c>
      <c r="BF154" s="209" t="s">
        <v>1712</v>
      </c>
      <c r="BG154" s="465" t="s">
        <v>1713</v>
      </c>
      <c r="BH154" s="215"/>
      <c r="BI154" s="210"/>
      <c r="BJ154" s="210"/>
      <c r="BK154" s="210"/>
      <c r="BL154" s="207"/>
      <c r="BM154" s="207"/>
      <c r="BN154" s="207"/>
      <c r="BO154" s="282"/>
      <c r="BP154" s="282"/>
      <c r="BQ154" s="284"/>
      <c r="BR154" s="213"/>
      <c r="BS154" s="213" t="str">
        <f>IF(AND('MAPA DE RIESGOS'!$AP154="Muy Alta",'MAPA DE RIESGOS'!$AR154="Leve"),CONCATENATE("R",'MAPA DE RIESGOS'!$H154,"C",'MAPA DE RIESGOS'!$AF154),"")</f>
        <v/>
      </c>
      <c r="BT154" s="213"/>
      <c r="BU154" s="213"/>
      <c r="BV154" s="213"/>
      <c r="BW154" s="213"/>
      <c r="BX154" s="213"/>
      <c r="BY154" s="213"/>
      <c r="BZ154" s="213"/>
      <c r="CA154" s="213"/>
      <c r="CB154" s="213"/>
      <c r="CC154" s="213"/>
      <c r="CD154" s="213"/>
      <c r="CE154" s="213"/>
      <c r="CF154" s="213"/>
      <c r="CG154" s="213"/>
      <c r="CH154" s="213"/>
      <c r="CI154" s="213"/>
      <c r="CJ154" s="213"/>
      <c r="CK154" s="213"/>
    </row>
    <row r="155" spans="1:89" s="214" customFormat="1" ht="28.5" hidden="1" customHeight="1">
      <c r="A155" s="649"/>
      <c r="B155" s="520"/>
      <c r="C155" s="523"/>
      <c r="D155" s="523"/>
      <c r="E155" s="472"/>
      <c r="F155" s="472"/>
      <c r="G155" s="492"/>
      <c r="H155" s="384">
        <v>24</v>
      </c>
      <c r="I155" s="469"/>
      <c r="J155" s="466"/>
      <c r="K155" s="466"/>
      <c r="L155" s="466"/>
      <c r="M155" s="472"/>
      <c r="N155" s="472"/>
      <c r="O155" s="472"/>
      <c r="P155" s="475"/>
      <c r="Q155" s="478"/>
      <c r="R155" s="481"/>
      <c r="S155" s="481"/>
      <c r="T155" s="481"/>
      <c r="U155" s="481"/>
      <c r="V155" s="484"/>
      <c r="W155" s="442"/>
      <c r="X155" s="487"/>
      <c r="Y155" s="490"/>
      <c r="Z155" s="439"/>
      <c r="AA155" s="442"/>
      <c r="AB155" s="445"/>
      <c r="AC155" s="448"/>
      <c r="AD155" s="451"/>
      <c r="AE155" s="454"/>
      <c r="AF155" s="205">
        <v>2</v>
      </c>
      <c r="AG155" s="206"/>
      <c r="AH155" s="234" t="str">
        <f t="shared" si="440"/>
        <v/>
      </c>
      <c r="AI155" s="340"/>
      <c r="AJ155" s="340"/>
      <c r="AK155" s="235" t="str">
        <f t="shared" si="441"/>
        <v/>
      </c>
      <c r="AL155" s="341"/>
      <c r="AM155" s="341"/>
      <c r="AN155" s="342"/>
      <c r="AO155" s="236" t="str">
        <f t="shared" ref="AO155" si="547">IF(ISBLANK(AD154),(IFERROR(IF(AND(AH154="Probabilidad",AH155="Probabilidad"),(AQ154-(+AQ154*AK155)),IF(AH155="Probabilidad",(W154-(+W154*AK155)),IF(AH155="Impacto",AQ154,""))),""))," ")</f>
        <v/>
      </c>
      <c r="AP155" s="174" t="str">
        <f t="shared" ref="AP155" si="548">IF(ISBLANK(AD154),(IFERROR(IF(AO155="","",IF(AO155&lt;=0.2,"Muy Baja",IF(AO155&lt;=0.4,"Baja",IF(AO155&lt;=0.6,"Media",IF(AO155&lt;=0.8,"Alta","Muy Alta"))))),""))," ")</f>
        <v/>
      </c>
      <c r="AQ155" s="237" t="str">
        <f t="shared" si="527"/>
        <v/>
      </c>
      <c r="AR155" s="283" t="str">
        <f t="shared" si="528"/>
        <v/>
      </c>
      <c r="AS155" s="237" t="str">
        <f t="shared" ref="AS155" si="549">IFERROR(IF(AND(AH154="Impacto",AH155="Impacto"),(AS154-(+AS154*AK155)),IF(AH155="Impacto",(AA154-(+AA154*AK155)),IF(AH155="Probabilidad",AS154,""))),"")</f>
        <v/>
      </c>
      <c r="AT155" s="239" t="str">
        <f t="shared" si="530"/>
        <v/>
      </c>
      <c r="AU155" s="457"/>
      <c r="AV155" s="460"/>
      <c r="AW155" s="454"/>
      <c r="AX155" s="463"/>
      <c r="AY155" s="343"/>
      <c r="AZ155" s="209"/>
      <c r="BA155" s="207"/>
      <c r="BB155" s="207"/>
      <c r="BC155" s="208"/>
      <c r="BD155" s="208"/>
      <c r="BE155" s="208"/>
      <c r="BF155" s="209"/>
      <c r="BG155" s="466"/>
      <c r="BH155" s="215"/>
      <c r="BI155" s="210"/>
      <c r="BJ155" s="210"/>
      <c r="BK155" s="210"/>
      <c r="BL155" s="207"/>
      <c r="BM155" s="207"/>
      <c r="BN155" s="207"/>
      <c r="BO155" s="282"/>
      <c r="BP155" s="282"/>
      <c r="BQ155" s="284"/>
      <c r="BR155" s="213"/>
      <c r="BS155" s="213" t="str">
        <f>IF(AND('MAPA DE RIESGOS'!$AP155="Muy Alta",'MAPA DE RIESGOS'!$AR155="Leve"),CONCATENATE("R",'MAPA DE RIESGOS'!$H155,"C",'MAPA DE RIESGOS'!$AF155),"")</f>
        <v/>
      </c>
      <c r="BT155" s="213"/>
      <c r="BU155" s="213"/>
      <c r="BV155" s="213"/>
      <c r="BW155" s="213"/>
      <c r="BX155" s="213"/>
      <c r="BY155" s="213"/>
      <c r="BZ155" s="213"/>
      <c r="CA155" s="213"/>
      <c r="CB155" s="213"/>
      <c r="CC155" s="213"/>
      <c r="CD155" s="213"/>
      <c r="CE155" s="213"/>
      <c r="CF155" s="213"/>
      <c r="CG155" s="213"/>
      <c r="CH155" s="213"/>
      <c r="CI155" s="213"/>
      <c r="CJ155" s="213"/>
      <c r="CK155" s="213"/>
    </row>
    <row r="156" spans="1:89" s="214" customFormat="1" ht="28.5" hidden="1" customHeight="1">
      <c r="A156" s="649"/>
      <c r="B156" s="520"/>
      <c r="C156" s="523"/>
      <c r="D156" s="523"/>
      <c r="E156" s="472"/>
      <c r="F156" s="472"/>
      <c r="G156" s="492"/>
      <c r="H156" s="384">
        <v>24</v>
      </c>
      <c r="I156" s="469"/>
      <c r="J156" s="466"/>
      <c r="K156" s="466"/>
      <c r="L156" s="466"/>
      <c r="M156" s="472"/>
      <c r="N156" s="472"/>
      <c r="O156" s="472"/>
      <c r="P156" s="475"/>
      <c r="Q156" s="478"/>
      <c r="R156" s="481"/>
      <c r="S156" s="481"/>
      <c r="T156" s="481"/>
      <c r="U156" s="481"/>
      <c r="V156" s="484"/>
      <c r="W156" s="442"/>
      <c r="X156" s="487"/>
      <c r="Y156" s="490"/>
      <c r="Z156" s="439"/>
      <c r="AA156" s="442"/>
      <c r="AB156" s="445"/>
      <c r="AC156" s="448"/>
      <c r="AD156" s="451"/>
      <c r="AE156" s="454"/>
      <c r="AF156" s="205">
        <v>3</v>
      </c>
      <c r="AG156" s="206"/>
      <c r="AH156" s="234" t="str">
        <f t="shared" si="440"/>
        <v/>
      </c>
      <c r="AI156" s="340"/>
      <c r="AJ156" s="340"/>
      <c r="AK156" s="235" t="str">
        <f t="shared" si="441"/>
        <v/>
      </c>
      <c r="AL156" s="341"/>
      <c r="AM156" s="341"/>
      <c r="AN156" s="342"/>
      <c r="AO156" s="236" t="str">
        <f t="shared" ref="AO156" si="550">IF(ISBLANK(AD154),(IFERROR(IF(AND(AH155="Probabilidad",AH156="Probabilidad"),(AQ155-(+AQ155*AK156)),IF(AND(AH155="Impacto",AH156="Probabilidad"),(AQ154-(+AQ154*AK156)),IF(AH156="Impacto",AQ155,""))),""))," ")</f>
        <v/>
      </c>
      <c r="AP156" s="174" t="str">
        <f t="shared" ref="AP156" si="551">IF(ISBLANK(AD154),(IFERROR(IF(AO156="","",IF(AO156&lt;=0.2,"Muy Baja",IF(AO156&lt;=0.4,"Baja",IF(AO156&lt;=0.6,"Media",IF(AO156&lt;=0.8,"Alta","Muy Alta"))))),""))," ")</f>
        <v/>
      </c>
      <c r="AQ156" s="237" t="str">
        <f t="shared" si="527"/>
        <v/>
      </c>
      <c r="AR156" s="283" t="str">
        <f t="shared" si="528"/>
        <v/>
      </c>
      <c r="AS156" s="237" t="str">
        <f t="shared" ref="AS156:AS159" si="552">IFERROR(IF(AND(AH155="Impacto",AH156="Impacto"),(AS155-(+AS155*AK156)),IF(AND(AH155="Probabilidad",AH156="Impacto"),(AS154-(+AS154*AK156)),IF(AH156="Probabilidad",AS155,""))),"")</f>
        <v/>
      </c>
      <c r="AT156" s="239" t="str">
        <f t="shared" si="530"/>
        <v/>
      </c>
      <c r="AU156" s="457"/>
      <c r="AV156" s="460"/>
      <c r="AW156" s="454"/>
      <c r="AX156" s="463"/>
      <c r="AY156" s="343"/>
      <c r="AZ156" s="209"/>
      <c r="BA156" s="207"/>
      <c r="BB156" s="207"/>
      <c r="BC156" s="208"/>
      <c r="BD156" s="208"/>
      <c r="BE156" s="208"/>
      <c r="BF156" s="209"/>
      <c r="BG156" s="466"/>
      <c r="BH156" s="215"/>
      <c r="BI156" s="210"/>
      <c r="BJ156" s="210"/>
      <c r="BK156" s="210"/>
      <c r="BL156" s="207"/>
      <c r="BM156" s="207"/>
      <c r="BN156" s="207"/>
      <c r="BO156" s="282"/>
      <c r="BP156" s="282"/>
      <c r="BQ156" s="284"/>
      <c r="BR156" s="213"/>
      <c r="BS156" s="213" t="str">
        <f>IF(AND('MAPA DE RIESGOS'!$AP156="Muy Alta",'MAPA DE RIESGOS'!$AR156="Leve"),CONCATENATE("R",'MAPA DE RIESGOS'!$H156,"C",'MAPA DE RIESGOS'!$AF156),"")</f>
        <v/>
      </c>
      <c r="BT156" s="213"/>
      <c r="BU156" s="213"/>
      <c r="BV156" s="213"/>
      <c r="BW156" s="213"/>
      <c r="BX156" s="213"/>
      <c r="BY156" s="213"/>
      <c r="BZ156" s="213"/>
      <c r="CA156" s="213"/>
      <c r="CB156" s="213"/>
      <c r="CC156" s="213"/>
      <c r="CD156" s="213"/>
      <c r="CE156" s="213"/>
      <c r="CF156" s="213"/>
      <c r="CG156" s="213"/>
      <c r="CH156" s="213"/>
      <c r="CI156" s="213"/>
      <c r="CJ156" s="213"/>
      <c r="CK156" s="213"/>
    </row>
    <row r="157" spans="1:89" s="214" customFormat="1" ht="28.5" hidden="1" customHeight="1">
      <c r="A157" s="649"/>
      <c r="B157" s="520"/>
      <c r="C157" s="523"/>
      <c r="D157" s="523"/>
      <c r="E157" s="472"/>
      <c r="F157" s="472"/>
      <c r="G157" s="492"/>
      <c r="H157" s="384">
        <v>24</v>
      </c>
      <c r="I157" s="469"/>
      <c r="J157" s="466"/>
      <c r="K157" s="466"/>
      <c r="L157" s="466"/>
      <c r="M157" s="472"/>
      <c r="N157" s="472"/>
      <c r="O157" s="472"/>
      <c r="P157" s="475"/>
      <c r="Q157" s="478"/>
      <c r="R157" s="481"/>
      <c r="S157" s="481"/>
      <c r="T157" s="481"/>
      <c r="U157" s="481"/>
      <c r="V157" s="484"/>
      <c r="W157" s="442"/>
      <c r="X157" s="487"/>
      <c r="Y157" s="490"/>
      <c r="Z157" s="439"/>
      <c r="AA157" s="442"/>
      <c r="AB157" s="445"/>
      <c r="AC157" s="448"/>
      <c r="AD157" s="451"/>
      <c r="AE157" s="454"/>
      <c r="AF157" s="205">
        <v>4</v>
      </c>
      <c r="AG157" s="206"/>
      <c r="AH157" s="234" t="str">
        <f t="shared" si="440"/>
        <v/>
      </c>
      <c r="AI157" s="340"/>
      <c r="AJ157" s="340"/>
      <c r="AK157" s="235" t="str">
        <f t="shared" si="441"/>
        <v/>
      </c>
      <c r="AL157" s="341"/>
      <c r="AM157" s="341"/>
      <c r="AN157" s="342"/>
      <c r="AO157" s="236" t="str">
        <f t="shared" ref="AO157" si="553">IF(ISBLANK(AD154),(IFERROR(IF(AND(AH156="Probabilidad",AH157="Probabilidad"),(AQ156-(+AQ156*AK157)),IF(AND(AH156="Impacto",AH157="Probabilidad"),(AQ155-(+AQ155*AK157)),IF(AH157="Impacto",AQ156,""))),""))," ")</f>
        <v/>
      </c>
      <c r="AP157" s="174" t="str">
        <f t="shared" ref="AP157" si="554">IF(ISBLANK(AD154),(IFERROR(IF(AO157="","",IF(AO157&lt;=0.2,"Muy Baja",IF(AO157&lt;=0.4,"Baja",IF(AO157&lt;=0.6,"Media",IF(AO157&lt;=0.8,"Alta","Muy Alta"))))),""))," ")</f>
        <v/>
      </c>
      <c r="AQ157" s="237" t="str">
        <f t="shared" si="527"/>
        <v/>
      </c>
      <c r="AR157" s="283" t="str">
        <f t="shared" si="528"/>
        <v/>
      </c>
      <c r="AS157" s="237" t="str">
        <f t="shared" si="552"/>
        <v/>
      </c>
      <c r="AT157" s="239" t="str">
        <f t="shared" si="530"/>
        <v/>
      </c>
      <c r="AU157" s="457"/>
      <c r="AV157" s="460"/>
      <c r="AW157" s="454"/>
      <c r="AX157" s="463"/>
      <c r="AY157" s="343"/>
      <c r="AZ157" s="209"/>
      <c r="BA157" s="207"/>
      <c r="BB157" s="207"/>
      <c r="BC157" s="208"/>
      <c r="BD157" s="208"/>
      <c r="BE157" s="208"/>
      <c r="BF157" s="209"/>
      <c r="BG157" s="466"/>
      <c r="BH157" s="215"/>
      <c r="BI157" s="210"/>
      <c r="BJ157" s="210"/>
      <c r="BK157" s="210"/>
      <c r="BL157" s="207"/>
      <c r="BM157" s="207"/>
      <c r="BN157" s="207"/>
      <c r="BO157" s="282"/>
      <c r="BP157" s="282"/>
      <c r="BQ157" s="284"/>
      <c r="BR157" s="213"/>
      <c r="BS157" s="213" t="str">
        <f>IF(AND('MAPA DE RIESGOS'!$AP157="Muy Alta",'MAPA DE RIESGOS'!$AR157="Leve"),CONCATENATE("R",'MAPA DE RIESGOS'!$H157,"C",'MAPA DE RIESGOS'!$AF157),"")</f>
        <v/>
      </c>
      <c r="BT157" s="213"/>
      <c r="BU157" s="213"/>
      <c r="BV157" s="213"/>
      <c r="BW157" s="213"/>
      <c r="BX157" s="213"/>
      <c r="BY157" s="213"/>
      <c r="BZ157" s="213"/>
      <c r="CA157" s="213"/>
      <c r="CB157" s="213"/>
      <c r="CC157" s="213"/>
      <c r="CD157" s="213"/>
      <c r="CE157" s="213"/>
      <c r="CF157" s="213"/>
      <c r="CG157" s="213"/>
      <c r="CH157" s="213"/>
      <c r="CI157" s="213"/>
      <c r="CJ157" s="213"/>
      <c r="CK157" s="213"/>
    </row>
    <row r="158" spans="1:89" s="214" customFormat="1" ht="28.5" hidden="1" customHeight="1">
      <c r="A158" s="649"/>
      <c r="B158" s="520"/>
      <c r="C158" s="523"/>
      <c r="D158" s="523"/>
      <c r="E158" s="472"/>
      <c r="F158" s="472"/>
      <c r="G158" s="492"/>
      <c r="H158" s="384">
        <v>24</v>
      </c>
      <c r="I158" s="469"/>
      <c r="J158" s="466"/>
      <c r="K158" s="466"/>
      <c r="L158" s="466"/>
      <c r="M158" s="472"/>
      <c r="N158" s="472"/>
      <c r="O158" s="472"/>
      <c r="P158" s="475"/>
      <c r="Q158" s="478"/>
      <c r="R158" s="481"/>
      <c r="S158" s="481"/>
      <c r="T158" s="481"/>
      <c r="U158" s="481"/>
      <c r="V158" s="484"/>
      <c r="W158" s="442"/>
      <c r="X158" s="487"/>
      <c r="Y158" s="490"/>
      <c r="Z158" s="439"/>
      <c r="AA158" s="442"/>
      <c r="AB158" s="445"/>
      <c r="AC158" s="448"/>
      <c r="AD158" s="451"/>
      <c r="AE158" s="454"/>
      <c r="AF158" s="205">
        <v>5</v>
      </c>
      <c r="AG158" s="206"/>
      <c r="AH158" s="234" t="str">
        <f t="shared" si="440"/>
        <v/>
      </c>
      <c r="AI158" s="340"/>
      <c r="AJ158" s="340"/>
      <c r="AK158" s="235" t="str">
        <f t="shared" si="441"/>
        <v/>
      </c>
      <c r="AL158" s="341"/>
      <c r="AM158" s="341"/>
      <c r="AN158" s="342"/>
      <c r="AO158" s="236" t="str">
        <f t="shared" ref="AO158" si="555">IF(ISBLANK(AD154),(IFERROR(IF(AND(AH157="Probabilidad",AH158="Probabilidad"),(AQ157-(+AQ157*AK158)),IF(AND(AH157="Impacto",AH158="Probabilidad"),(AQ156-(+AQ156*AK158)),IF(AH158="Impacto",AQ157,""))),""))," ")</f>
        <v/>
      </c>
      <c r="AP158" s="174" t="str">
        <f t="shared" ref="AP158" si="556">IF(ISBLANK(AD154),(IFERROR(IF(AO158="","",IF(AO158&lt;=0.2,"Muy Baja",IF(AO158&lt;=0.4,"Baja",IF(AO158&lt;=0.6,"Media",IF(AO158&lt;=0.8,"Alta","Muy Alta"))))),""))," ")</f>
        <v/>
      </c>
      <c r="AQ158" s="237" t="str">
        <f t="shared" si="527"/>
        <v/>
      </c>
      <c r="AR158" s="283" t="str">
        <f t="shared" si="528"/>
        <v/>
      </c>
      <c r="AS158" s="237" t="str">
        <f t="shared" si="552"/>
        <v/>
      </c>
      <c r="AT158" s="239" t="str">
        <f t="shared" si="530"/>
        <v/>
      </c>
      <c r="AU158" s="457"/>
      <c r="AV158" s="460"/>
      <c r="AW158" s="454"/>
      <c r="AX158" s="463"/>
      <c r="AY158" s="343"/>
      <c r="AZ158" s="209"/>
      <c r="BA158" s="207"/>
      <c r="BB158" s="207"/>
      <c r="BC158" s="208"/>
      <c r="BD158" s="208"/>
      <c r="BE158" s="208"/>
      <c r="BF158" s="209"/>
      <c r="BG158" s="466"/>
      <c r="BH158" s="215"/>
      <c r="BI158" s="210"/>
      <c r="BJ158" s="210"/>
      <c r="BK158" s="210"/>
      <c r="BL158" s="207"/>
      <c r="BM158" s="207"/>
      <c r="BN158" s="207"/>
      <c r="BO158" s="282"/>
      <c r="BP158" s="282"/>
      <c r="BQ158" s="284"/>
      <c r="BR158" s="213"/>
      <c r="BS158" s="213" t="str">
        <f>IF(AND('MAPA DE RIESGOS'!$AP158="Muy Alta",'MAPA DE RIESGOS'!$AR158="Leve"),CONCATENATE("R",'MAPA DE RIESGOS'!$H158,"C",'MAPA DE RIESGOS'!$AF158),"")</f>
        <v/>
      </c>
      <c r="BT158" s="213"/>
      <c r="BU158" s="213"/>
      <c r="BV158" s="213"/>
      <c r="BW158" s="213"/>
      <c r="BX158" s="213"/>
      <c r="BY158" s="213"/>
      <c r="BZ158" s="213"/>
      <c r="CA158" s="213"/>
      <c r="CB158" s="213"/>
      <c r="CC158" s="213"/>
      <c r="CD158" s="213"/>
      <c r="CE158" s="213"/>
      <c r="CF158" s="213"/>
      <c r="CG158" s="213"/>
      <c r="CH158" s="213"/>
      <c r="CI158" s="213"/>
      <c r="CJ158" s="213"/>
      <c r="CK158" s="213"/>
    </row>
    <row r="159" spans="1:89" s="214" customFormat="1" ht="28.5" hidden="1" customHeight="1">
      <c r="A159" s="649"/>
      <c r="B159" s="520"/>
      <c r="C159" s="523"/>
      <c r="D159" s="523"/>
      <c r="E159" s="472"/>
      <c r="F159" s="472"/>
      <c r="G159" s="492"/>
      <c r="H159" s="384">
        <v>24</v>
      </c>
      <c r="I159" s="470"/>
      <c r="J159" s="467"/>
      <c r="K159" s="467"/>
      <c r="L159" s="467"/>
      <c r="M159" s="473"/>
      <c r="N159" s="473"/>
      <c r="O159" s="473"/>
      <c r="P159" s="476"/>
      <c r="Q159" s="479"/>
      <c r="R159" s="482"/>
      <c r="S159" s="482"/>
      <c r="T159" s="482"/>
      <c r="U159" s="482"/>
      <c r="V159" s="485"/>
      <c r="W159" s="443"/>
      <c r="X159" s="488"/>
      <c r="Y159" s="491"/>
      <c r="Z159" s="440"/>
      <c r="AA159" s="443"/>
      <c r="AB159" s="446"/>
      <c r="AC159" s="449"/>
      <c r="AD159" s="452"/>
      <c r="AE159" s="455"/>
      <c r="AF159" s="205">
        <v>6</v>
      </c>
      <c r="AG159" s="206"/>
      <c r="AH159" s="234" t="str">
        <f t="shared" si="440"/>
        <v/>
      </c>
      <c r="AI159" s="340"/>
      <c r="AJ159" s="340"/>
      <c r="AK159" s="235" t="str">
        <f t="shared" si="441"/>
        <v/>
      </c>
      <c r="AL159" s="341"/>
      <c r="AM159" s="341"/>
      <c r="AN159" s="342"/>
      <c r="AO159" s="236" t="str">
        <f t="shared" ref="AO159" si="557">IF(ISBLANK(AD154),(IFERROR(IF(AND(AH158="Probabilidad",AH159="Probabilidad"),(AQ158-(+AQ158*AK159)),IF(AND(AH158="Impacto",AH159="Probabilidad"),(AQ157-(+AQ157*AK159)),IF(AH159="Impacto",AQ158,""))),""))," ")</f>
        <v/>
      </c>
      <c r="AP159" s="174" t="str">
        <f t="shared" ref="AP159" si="558">IF(ISBLANK(AD154),(IFERROR(IF(AO159="","",IF(AO159&lt;=0.2,"Muy Baja",IF(AO159&lt;=0.4,"Baja",IF(AO159&lt;=0.6,"Media",IF(AO159&lt;=0.8,"Alta","Muy Alta"))))),""))," ")</f>
        <v/>
      </c>
      <c r="AQ159" s="237" t="str">
        <f t="shared" si="527"/>
        <v/>
      </c>
      <c r="AR159" s="283" t="str">
        <f t="shared" si="528"/>
        <v/>
      </c>
      <c r="AS159" s="237" t="str">
        <f t="shared" si="552"/>
        <v/>
      </c>
      <c r="AT159" s="239" t="str">
        <f t="shared" si="530"/>
        <v/>
      </c>
      <c r="AU159" s="458"/>
      <c r="AV159" s="461"/>
      <c r="AW159" s="455"/>
      <c r="AX159" s="464"/>
      <c r="AY159" s="343"/>
      <c r="AZ159" s="209"/>
      <c r="BA159" s="207"/>
      <c r="BB159" s="207"/>
      <c r="BC159" s="208"/>
      <c r="BD159" s="208"/>
      <c r="BE159" s="208"/>
      <c r="BF159" s="209"/>
      <c r="BG159" s="467"/>
      <c r="BH159" s="215"/>
      <c r="BI159" s="210"/>
      <c r="BJ159" s="210"/>
      <c r="BK159" s="210"/>
      <c r="BL159" s="207"/>
      <c r="BM159" s="207"/>
      <c r="BN159" s="207"/>
      <c r="BO159" s="282"/>
      <c r="BP159" s="282"/>
      <c r="BQ159" s="284"/>
      <c r="BR159" s="213"/>
      <c r="BS159" s="213" t="str">
        <f>IF(AND('MAPA DE RIESGOS'!$AP159="Muy Alta",'MAPA DE RIESGOS'!$AR159="Leve"),CONCATENATE("R",'MAPA DE RIESGOS'!$H159,"C",'MAPA DE RIESGOS'!$AF159),"")</f>
        <v/>
      </c>
      <c r="BT159" s="213"/>
      <c r="BU159" s="213"/>
      <c r="BV159" s="213"/>
      <c r="BW159" s="213"/>
      <c r="BX159" s="213"/>
      <c r="BY159" s="213"/>
      <c r="BZ159" s="213"/>
      <c r="CA159" s="213"/>
      <c r="CB159" s="213"/>
      <c r="CC159" s="213"/>
      <c r="CD159" s="213"/>
      <c r="CE159" s="213"/>
      <c r="CF159" s="213"/>
      <c r="CG159" s="213"/>
      <c r="CH159" s="213"/>
      <c r="CI159" s="213"/>
      <c r="CJ159" s="213"/>
      <c r="CK159" s="213"/>
    </row>
    <row r="160" spans="1:89" s="214" customFormat="1" ht="141" customHeight="1">
      <c r="A160" s="649"/>
      <c r="B160" s="520"/>
      <c r="C160" s="523"/>
      <c r="D160" s="523" t="str">
        <f>IFERROR((VLOOKUP($B160,'Listados Datos'!$D$3:$F$18,3,FALSE))," ")</f>
        <v xml:space="preserve"> </v>
      </c>
      <c r="E160" s="472"/>
      <c r="F160" s="472" t="s">
        <v>975</v>
      </c>
      <c r="G160" s="492">
        <v>25</v>
      </c>
      <c r="H160" s="384">
        <v>25</v>
      </c>
      <c r="I160" s="468" t="s">
        <v>1714</v>
      </c>
      <c r="J160" s="465" t="s">
        <v>243</v>
      </c>
      <c r="K160" s="465" t="s">
        <v>1715</v>
      </c>
      <c r="L160" s="465" t="s">
        <v>1716</v>
      </c>
      <c r="M160" s="471" t="s">
        <v>1717</v>
      </c>
      <c r="N160" s="471" t="s">
        <v>109</v>
      </c>
      <c r="O160" s="471" t="s">
        <v>246</v>
      </c>
      <c r="P160" s="474">
        <v>50</v>
      </c>
      <c r="Q160" s="477"/>
      <c r="R160" s="480"/>
      <c r="S160" s="480"/>
      <c r="T160" s="480"/>
      <c r="U160" s="480"/>
      <c r="V160" s="483" t="str">
        <f t="shared" ref="V160" si="559">IF(ISBLANK(AC160),(IF(P160&lt;=0,"",IF(P160&lt;=2,"Muy Baja",IF(P160&lt;=24,"Baja",IF(P160&lt;=500,"Media",IF(P160&lt;=5000,"Alta","Muy Alta"))))))," ")</f>
        <v xml:space="preserve"> </v>
      </c>
      <c r="W160" s="441" t="str">
        <f t="shared" ref="W160" si="560">IF(ISBLANK(AC160),(IF(V160="","",IF(V160="Muy Baja",20%,IF(V160="Baja",40%,IF(V160="Media",60%,IF(V160="Alta",80%,IF(V160="Muy Alta",100%,0)))))))," ")</f>
        <v xml:space="preserve"> </v>
      </c>
      <c r="X160" s="486"/>
      <c r="Y160" s="489" t="str">
        <f>IF(X160&gt;0,IF(NOT(ISERROR(MATCH(X160,'Listados Datos'!$N$3:$N$4,0))),'Listados Datos'!$N$6&amp;"Por favor no seleccionar este criterios de impacto (Afectación Económica o presupuestal y/o Pérdida Reputacional)",'Listados Datos'!$N$7),"")</f>
        <v/>
      </c>
      <c r="Z160" s="438" t="str">
        <f>IF(OR(X160='Listados Datos'!$R$3,X160='Listados Datos'!$S$3),"Leve",IF(OR(X160='Listados Datos'!$R$4,X160='Listados Datos'!$S$4),"Menor",IF(OR(X160='Listados Datos'!$R$5,X160='Listados Datos'!$S$5),"Moderado",IF(OR(X160='Listados Datos'!$R$6,X160='Listados Datos'!$S$6),"Mayor",IF(OR(X160='Listados Datos'!$R$7,X160='Listados Datos'!$S$7),"Catastrófico","")))))</f>
        <v/>
      </c>
      <c r="AA160" s="441" t="str">
        <f>IF(Z160="","",IF(Z160="Leve",20%,IF(Z160="Menor",40%,IF(Z160="Moderado",60%,IF(Z160="Mayor",80%,IF(Z160="Catastrófico",100%,0))))))</f>
        <v/>
      </c>
      <c r="AB160" s="444"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447" t="s">
        <v>348</v>
      </c>
      <c r="AD160" s="450" t="s">
        <v>12</v>
      </c>
      <c r="AE160" s="453" t="str">
        <f t="shared" ref="AE160" si="561">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5">
        <v>1</v>
      </c>
      <c r="AG160" s="206" t="s">
        <v>1718</v>
      </c>
      <c r="AH160" s="234" t="str">
        <f t="shared" si="440"/>
        <v>Probabilidad</v>
      </c>
      <c r="AI160" s="340" t="s">
        <v>314</v>
      </c>
      <c r="AJ160" s="340" t="s">
        <v>319</v>
      </c>
      <c r="AK160" s="235" t="str">
        <f t="shared" si="441"/>
        <v>40%</v>
      </c>
      <c r="AL160" s="341" t="s">
        <v>323</v>
      </c>
      <c r="AM160" s="341" t="s">
        <v>327</v>
      </c>
      <c r="AN160" s="342" t="s">
        <v>330</v>
      </c>
      <c r="AO160" s="236" t="str">
        <f t="shared" ref="AO160" si="562">IF(ISBLANK(AD160),(IFERROR(IF(AH160="Probabilidad",(W160-(+W160*AK160)),IF(AH160="Impacto",W160,"")),""))," ")</f>
        <v xml:space="preserve"> </v>
      </c>
      <c r="AP160" s="174" t="str">
        <f t="shared" ref="AP160" si="563">IF(ISBLANK(AD160), (IFERROR(IF(AO160="","",IF(AO160&lt;=0.2,"Muy Baja",IF(AO160&lt;=0.4,"Baja",IF(AO160&lt;=0.6,"Media",IF(AO160&lt;=0.8,"Alta","Muy Alta"))))),""))," ")</f>
        <v xml:space="preserve"> </v>
      </c>
      <c r="AQ160" s="237" t="str">
        <f t="shared" si="527"/>
        <v xml:space="preserve"> </v>
      </c>
      <c r="AR160" s="283" t="str">
        <f t="shared" si="528"/>
        <v/>
      </c>
      <c r="AS160" s="237" t="str">
        <f t="shared" ref="AS160" si="564">IFERROR(IF(AH160="Impacto",(AA160-(+AA160*AK160)),IF(AH160="Probabilidad",AA160,"")),"")</f>
        <v/>
      </c>
      <c r="AT160" s="239" t="str">
        <f t="shared" si="530"/>
        <v/>
      </c>
      <c r="AU160" s="456"/>
      <c r="AV160" s="459" t="str">
        <f>IF(ISBLANK(AD160), " ", AD160)</f>
        <v>Moderado</v>
      </c>
      <c r="AW160" s="453" t="str">
        <f t="shared" ref="AW160" si="565">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462" t="s">
        <v>337</v>
      </c>
      <c r="AY160" s="497" t="s">
        <v>1727</v>
      </c>
      <c r="AZ160" s="500" t="s">
        <v>1728</v>
      </c>
      <c r="BA160" s="500" t="s">
        <v>975</v>
      </c>
      <c r="BB160" s="500" t="s">
        <v>1210</v>
      </c>
      <c r="BC160" s="503">
        <v>44562</v>
      </c>
      <c r="BD160" s="503">
        <v>44926</v>
      </c>
      <c r="BE160" s="500" t="s">
        <v>1719</v>
      </c>
      <c r="BF160" s="500" t="s">
        <v>1720</v>
      </c>
      <c r="BG160" s="465" t="s">
        <v>1274</v>
      </c>
      <c r="BH160" s="215"/>
      <c r="BI160" s="210"/>
      <c r="BJ160" s="210"/>
      <c r="BK160" s="210"/>
      <c r="BL160" s="207"/>
      <c r="BM160" s="207"/>
      <c r="BN160" s="207"/>
      <c r="BO160" s="282"/>
      <c r="BP160" s="282"/>
      <c r="BQ160" s="284"/>
      <c r="BR160" s="213"/>
      <c r="BS160" s="213" t="str">
        <f>IF(AND('MAPA DE RIESGOS'!$AP160="Muy Alta",'MAPA DE RIESGOS'!$AR160="Leve"),CONCATENATE("R",'MAPA DE RIESGOS'!$H160,"C",'MAPA DE RIESGOS'!$AF160),"")</f>
        <v/>
      </c>
      <c r="BT160" s="213"/>
      <c r="BU160" s="213"/>
      <c r="BV160" s="213"/>
      <c r="BW160" s="213"/>
      <c r="BX160" s="213"/>
      <c r="BY160" s="213"/>
      <c r="BZ160" s="213"/>
      <c r="CA160" s="213"/>
      <c r="CB160" s="213"/>
      <c r="CC160" s="213"/>
      <c r="CD160" s="213"/>
      <c r="CE160" s="213"/>
      <c r="CF160" s="213"/>
      <c r="CG160" s="213"/>
      <c r="CH160" s="213"/>
      <c r="CI160" s="213"/>
      <c r="CJ160" s="213"/>
      <c r="CK160" s="213"/>
    </row>
    <row r="161" spans="1:89" s="214" customFormat="1" ht="68.25" hidden="1" customHeight="1">
      <c r="A161" s="649"/>
      <c r="B161" s="520"/>
      <c r="C161" s="523"/>
      <c r="D161" s="523"/>
      <c r="E161" s="472"/>
      <c r="F161" s="472"/>
      <c r="G161" s="492"/>
      <c r="H161" s="384">
        <v>25</v>
      </c>
      <c r="I161" s="469"/>
      <c r="J161" s="466"/>
      <c r="K161" s="466"/>
      <c r="L161" s="466"/>
      <c r="M161" s="472"/>
      <c r="N161" s="472"/>
      <c r="O161" s="472"/>
      <c r="P161" s="475"/>
      <c r="Q161" s="478"/>
      <c r="R161" s="481"/>
      <c r="S161" s="481"/>
      <c r="T161" s="481"/>
      <c r="U161" s="481"/>
      <c r="V161" s="484"/>
      <c r="W161" s="442"/>
      <c r="X161" s="487"/>
      <c r="Y161" s="490"/>
      <c r="Z161" s="439"/>
      <c r="AA161" s="442"/>
      <c r="AB161" s="445"/>
      <c r="AC161" s="448"/>
      <c r="AD161" s="451"/>
      <c r="AE161" s="454"/>
      <c r="AF161" s="205">
        <v>2</v>
      </c>
      <c r="AG161" s="206"/>
      <c r="AH161" s="234" t="str">
        <f t="shared" si="440"/>
        <v/>
      </c>
      <c r="AI161" s="340"/>
      <c r="AJ161" s="340"/>
      <c r="AK161" s="235" t="str">
        <f t="shared" si="441"/>
        <v/>
      </c>
      <c r="AL161" s="341"/>
      <c r="AM161" s="341"/>
      <c r="AN161" s="342"/>
      <c r="AO161" s="236" t="str">
        <f t="shared" ref="AO161" si="566">IF(ISBLANK(AD160),(IFERROR(IF(AND(AH160="Probabilidad",AH161="Probabilidad"),(AQ160-(+AQ160*AK161)),IF(AH161="Probabilidad",(W160-(+W160*AK161)),IF(AH161="Impacto",AQ160,""))),""))," ")</f>
        <v xml:space="preserve"> </v>
      </c>
      <c r="AP161" s="174" t="str">
        <f t="shared" ref="AP161" si="567">IF(ISBLANK(AD160),(IFERROR(IF(AO161="","",IF(AO161&lt;=0.2,"Muy Baja",IF(AO161&lt;=0.4,"Baja",IF(AO161&lt;=0.6,"Media",IF(AO161&lt;=0.8,"Alta","Muy Alta"))))),""))," ")</f>
        <v xml:space="preserve"> </v>
      </c>
      <c r="AQ161" s="237" t="str">
        <f t="shared" si="527"/>
        <v xml:space="preserve"> </v>
      </c>
      <c r="AR161" s="283" t="str">
        <f t="shared" si="528"/>
        <v/>
      </c>
      <c r="AS161" s="237" t="str">
        <f t="shared" ref="AS161" si="568">IFERROR(IF(AND(AH160="Impacto",AH161="Impacto"),(AS160-(+AS160*AK161)),IF(AH161="Impacto",(AA160-(+AA160*AK161)),IF(AH161="Probabilidad",AS160,""))),"")</f>
        <v/>
      </c>
      <c r="AT161" s="239" t="str">
        <f t="shared" si="530"/>
        <v/>
      </c>
      <c r="AU161" s="457"/>
      <c r="AV161" s="460"/>
      <c r="AW161" s="454"/>
      <c r="AX161" s="463"/>
      <c r="AY161" s="499"/>
      <c r="AZ161" s="502"/>
      <c r="BA161" s="502"/>
      <c r="BB161" s="502"/>
      <c r="BC161" s="505"/>
      <c r="BD161" s="505"/>
      <c r="BE161" s="502"/>
      <c r="BF161" s="502"/>
      <c r="BG161" s="466"/>
      <c r="BH161" s="215"/>
      <c r="BI161" s="210"/>
      <c r="BJ161" s="210"/>
      <c r="BK161" s="210"/>
      <c r="BL161" s="207"/>
      <c r="BM161" s="207"/>
      <c r="BN161" s="207"/>
      <c r="BO161" s="282"/>
      <c r="BP161" s="282"/>
      <c r="BQ161" s="284"/>
      <c r="BR161" s="213"/>
      <c r="BS161" s="213" t="str">
        <f>IF(AND('MAPA DE RIESGOS'!$AP161="Muy Alta",'MAPA DE RIESGOS'!$AR161="Leve"),CONCATENATE("R",'MAPA DE RIESGOS'!$H161,"C",'MAPA DE RIESGOS'!$AF161),"")</f>
        <v/>
      </c>
      <c r="BT161" s="213"/>
      <c r="BU161" s="213"/>
      <c r="BV161" s="213"/>
      <c r="BW161" s="213"/>
      <c r="BX161" s="213"/>
      <c r="BY161" s="213"/>
      <c r="BZ161" s="213"/>
      <c r="CA161" s="213"/>
      <c r="CB161" s="213"/>
      <c r="CC161" s="213"/>
      <c r="CD161" s="213"/>
      <c r="CE161" s="213"/>
      <c r="CF161" s="213"/>
      <c r="CG161" s="213"/>
      <c r="CH161" s="213"/>
      <c r="CI161" s="213"/>
      <c r="CJ161" s="213"/>
      <c r="CK161" s="213"/>
    </row>
    <row r="162" spans="1:89" s="214" customFormat="1" ht="28.5" hidden="1" customHeight="1">
      <c r="A162" s="649"/>
      <c r="B162" s="520"/>
      <c r="C162" s="523"/>
      <c r="D162" s="523"/>
      <c r="E162" s="472"/>
      <c r="F162" s="472"/>
      <c r="G162" s="492"/>
      <c r="H162" s="384">
        <v>25</v>
      </c>
      <c r="I162" s="469"/>
      <c r="J162" s="466"/>
      <c r="K162" s="466"/>
      <c r="L162" s="466"/>
      <c r="M162" s="472"/>
      <c r="N162" s="472"/>
      <c r="O162" s="472"/>
      <c r="P162" s="475"/>
      <c r="Q162" s="478"/>
      <c r="R162" s="481"/>
      <c r="S162" s="481"/>
      <c r="T162" s="481"/>
      <c r="U162" s="481"/>
      <c r="V162" s="484"/>
      <c r="W162" s="442"/>
      <c r="X162" s="487"/>
      <c r="Y162" s="490"/>
      <c r="Z162" s="439"/>
      <c r="AA162" s="442"/>
      <c r="AB162" s="445"/>
      <c r="AC162" s="448"/>
      <c r="AD162" s="451"/>
      <c r="AE162" s="454"/>
      <c r="AF162" s="205">
        <v>3</v>
      </c>
      <c r="AG162" s="206"/>
      <c r="AH162" s="234" t="str">
        <f t="shared" si="440"/>
        <v/>
      </c>
      <c r="AI162" s="340"/>
      <c r="AJ162" s="340"/>
      <c r="AK162" s="235" t="str">
        <f t="shared" si="441"/>
        <v/>
      </c>
      <c r="AL162" s="341"/>
      <c r="AM162" s="341"/>
      <c r="AN162" s="342"/>
      <c r="AO162" s="236" t="str">
        <f t="shared" ref="AO162" si="569">IF(ISBLANK(AD160),(IFERROR(IF(AND(AH161="Probabilidad",AH162="Probabilidad"),(AQ161-(+AQ161*AK162)),IF(AND(AH161="Impacto",AH162="Probabilidad"),(AQ160-(+AQ160*AK162)),IF(AH162="Impacto",AQ161,""))),""))," ")</f>
        <v xml:space="preserve"> </v>
      </c>
      <c r="AP162" s="174" t="str">
        <f t="shared" ref="AP162" si="570">IF(ISBLANK(AD160),(IFERROR(IF(AO162="","",IF(AO162&lt;=0.2,"Muy Baja",IF(AO162&lt;=0.4,"Baja",IF(AO162&lt;=0.6,"Media",IF(AO162&lt;=0.8,"Alta","Muy Alta"))))),""))," ")</f>
        <v xml:space="preserve"> </v>
      </c>
      <c r="AQ162" s="237" t="str">
        <f t="shared" si="527"/>
        <v xml:space="preserve"> </v>
      </c>
      <c r="AR162" s="283" t="str">
        <f t="shared" si="528"/>
        <v/>
      </c>
      <c r="AS162" s="237" t="str">
        <f t="shared" ref="AS162:AS165" si="571">IFERROR(IF(AND(AH161="Impacto",AH162="Impacto"),(AS161-(+AS161*AK162)),IF(AND(AH161="Probabilidad",AH162="Impacto"),(AS160-(+AS160*AK162)),IF(AH162="Probabilidad",AS161,""))),"")</f>
        <v/>
      </c>
      <c r="AT162" s="239" t="str">
        <f t="shared" si="530"/>
        <v/>
      </c>
      <c r="AU162" s="457"/>
      <c r="AV162" s="460"/>
      <c r="AW162" s="454"/>
      <c r="AX162" s="463"/>
      <c r="AY162" s="343"/>
      <c r="AZ162" s="209"/>
      <c r="BA162" s="207"/>
      <c r="BB162" s="207"/>
      <c r="BC162" s="208"/>
      <c r="BD162" s="208"/>
      <c r="BE162" s="208"/>
      <c r="BF162" s="209"/>
      <c r="BG162" s="466"/>
      <c r="BH162" s="215"/>
      <c r="BI162" s="210"/>
      <c r="BJ162" s="210"/>
      <c r="BK162" s="210"/>
      <c r="BL162" s="207"/>
      <c r="BM162" s="207"/>
      <c r="BN162" s="207"/>
      <c r="BO162" s="282"/>
      <c r="BP162" s="282"/>
      <c r="BQ162" s="284"/>
      <c r="BR162" s="213"/>
      <c r="BS162" s="213" t="str">
        <f>IF(AND('MAPA DE RIESGOS'!$AP162="Muy Alta",'MAPA DE RIESGOS'!$AR162="Leve"),CONCATENATE("R",'MAPA DE RIESGOS'!$H162,"C",'MAPA DE RIESGOS'!$AF162),"")</f>
        <v/>
      </c>
      <c r="BT162" s="213"/>
      <c r="BU162" s="213"/>
      <c r="BV162" s="213"/>
      <c r="BW162" s="213"/>
      <c r="BX162" s="213"/>
      <c r="BY162" s="213"/>
      <c r="BZ162" s="213"/>
      <c r="CA162" s="213"/>
      <c r="CB162" s="213"/>
      <c r="CC162" s="213"/>
      <c r="CD162" s="213"/>
      <c r="CE162" s="213"/>
      <c r="CF162" s="213"/>
      <c r="CG162" s="213"/>
      <c r="CH162" s="213"/>
      <c r="CI162" s="213"/>
      <c r="CJ162" s="213"/>
      <c r="CK162" s="213"/>
    </row>
    <row r="163" spans="1:89" s="214" customFormat="1" ht="28.5" hidden="1" customHeight="1">
      <c r="A163" s="649"/>
      <c r="B163" s="520"/>
      <c r="C163" s="523"/>
      <c r="D163" s="523"/>
      <c r="E163" s="472"/>
      <c r="F163" s="472"/>
      <c r="G163" s="492"/>
      <c r="H163" s="384">
        <v>25</v>
      </c>
      <c r="I163" s="469"/>
      <c r="J163" s="466"/>
      <c r="K163" s="466"/>
      <c r="L163" s="466"/>
      <c r="M163" s="472"/>
      <c r="N163" s="472"/>
      <c r="O163" s="472"/>
      <c r="P163" s="475"/>
      <c r="Q163" s="478"/>
      <c r="R163" s="481"/>
      <c r="S163" s="481"/>
      <c r="T163" s="481"/>
      <c r="U163" s="481"/>
      <c r="V163" s="484"/>
      <c r="W163" s="442"/>
      <c r="X163" s="487"/>
      <c r="Y163" s="490"/>
      <c r="Z163" s="439"/>
      <c r="AA163" s="442"/>
      <c r="AB163" s="445"/>
      <c r="AC163" s="448"/>
      <c r="AD163" s="451"/>
      <c r="AE163" s="454"/>
      <c r="AF163" s="205">
        <v>4</v>
      </c>
      <c r="AG163" s="206"/>
      <c r="AH163" s="234" t="str">
        <f t="shared" si="440"/>
        <v/>
      </c>
      <c r="AI163" s="340"/>
      <c r="AJ163" s="340"/>
      <c r="AK163" s="235" t="str">
        <f t="shared" si="441"/>
        <v/>
      </c>
      <c r="AL163" s="341"/>
      <c r="AM163" s="341"/>
      <c r="AN163" s="342"/>
      <c r="AO163" s="236" t="str">
        <f t="shared" ref="AO163" si="572">IF(ISBLANK(AD160),(IFERROR(IF(AND(AH162="Probabilidad",AH163="Probabilidad"),(AQ162-(+AQ162*AK163)),IF(AND(AH162="Impacto",AH163="Probabilidad"),(AQ161-(+AQ161*AK163)),IF(AH163="Impacto",AQ162,""))),""))," ")</f>
        <v xml:space="preserve"> </v>
      </c>
      <c r="AP163" s="174" t="str">
        <f t="shared" ref="AP163" si="573">IF(ISBLANK(AD160),(IFERROR(IF(AO163="","",IF(AO163&lt;=0.2,"Muy Baja",IF(AO163&lt;=0.4,"Baja",IF(AO163&lt;=0.6,"Media",IF(AO163&lt;=0.8,"Alta","Muy Alta"))))),""))," ")</f>
        <v xml:space="preserve"> </v>
      </c>
      <c r="AQ163" s="237" t="str">
        <f t="shared" si="527"/>
        <v xml:space="preserve"> </v>
      </c>
      <c r="AR163" s="283" t="str">
        <f t="shared" si="528"/>
        <v/>
      </c>
      <c r="AS163" s="237" t="str">
        <f t="shared" si="571"/>
        <v/>
      </c>
      <c r="AT163" s="239" t="str">
        <f t="shared" si="530"/>
        <v/>
      </c>
      <c r="AU163" s="457"/>
      <c r="AV163" s="460"/>
      <c r="AW163" s="454"/>
      <c r="AX163" s="463"/>
      <c r="AY163" s="343"/>
      <c r="AZ163" s="209"/>
      <c r="BA163" s="207"/>
      <c r="BB163" s="207"/>
      <c r="BC163" s="208"/>
      <c r="BD163" s="208"/>
      <c r="BE163" s="208"/>
      <c r="BF163" s="209"/>
      <c r="BG163" s="466"/>
      <c r="BH163" s="215"/>
      <c r="BI163" s="210"/>
      <c r="BJ163" s="210"/>
      <c r="BK163" s="210"/>
      <c r="BL163" s="207"/>
      <c r="BM163" s="207"/>
      <c r="BN163" s="207"/>
      <c r="BO163" s="282"/>
      <c r="BP163" s="282"/>
      <c r="BQ163" s="284"/>
      <c r="BR163" s="213"/>
      <c r="BS163" s="213" t="str">
        <f>IF(AND('MAPA DE RIESGOS'!$AP163="Muy Alta",'MAPA DE RIESGOS'!$AR163="Leve"),CONCATENATE("R",'MAPA DE RIESGOS'!$H163,"C",'MAPA DE RIESGOS'!$AF163),"")</f>
        <v/>
      </c>
      <c r="BT163" s="213"/>
      <c r="BU163" s="213"/>
      <c r="BV163" s="213"/>
      <c r="BW163" s="213"/>
      <c r="BX163" s="213"/>
      <c r="BY163" s="213"/>
      <c r="BZ163" s="213"/>
      <c r="CA163" s="213"/>
      <c r="CB163" s="213"/>
      <c r="CC163" s="213"/>
      <c r="CD163" s="213"/>
      <c r="CE163" s="213"/>
      <c r="CF163" s="213"/>
      <c r="CG163" s="213"/>
      <c r="CH163" s="213"/>
      <c r="CI163" s="213"/>
      <c r="CJ163" s="213"/>
      <c r="CK163" s="213"/>
    </row>
    <row r="164" spans="1:89" s="214" customFormat="1" ht="28.5" hidden="1" customHeight="1">
      <c r="A164" s="649"/>
      <c r="B164" s="520"/>
      <c r="C164" s="523"/>
      <c r="D164" s="523"/>
      <c r="E164" s="472"/>
      <c r="F164" s="472"/>
      <c r="G164" s="492"/>
      <c r="H164" s="384">
        <v>25</v>
      </c>
      <c r="I164" s="469"/>
      <c r="J164" s="466"/>
      <c r="K164" s="466"/>
      <c r="L164" s="466"/>
      <c r="M164" s="472"/>
      <c r="N164" s="472"/>
      <c r="O164" s="472"/>
      <c r="P164" s="475"/>
      <c r="Q164" s="478"/>
      <c r="R164" s="481"/>
      <c r="S164" s="481"/>
      <c r="T164" s="481"/>
      <c r="U164" s="481"/>
      <c r="V164" s="484"/>
      <c r="W164" s="442"/>
      <c r="X164" s="487"/>
      <c r="Y164" s="490"/>
      <c r="Z164" s="439"/>
      <c r="AA164" s="442"/>
      <c r="AB164" s="445"/>
      <c r="AC164" s="448"/>
      <c r="AD164" s="451"/>
      <c r="AE164" s="454"/>
      <c r="AF164" s="205">
        <v>5</v>
      </c>
      <c r="AG164" s="206"/>
      <c r="AH164" s="234" t="str">
        <f t="shared" si="440"/>
        <v/>
      </c>
      <c r="AI164" s="340"/>
      <c r="AJ164" s="340"/>
      <c r="AK164" s="235" t="str">
        <f t="shared" si="441"/>
        <v/>
      </c>
      <c r="AL164" s="341"/>
      <c r="AM164" s="341"/>
      <c r="AN164" s="342"/>
      <c r="AO164" s="236" t="str">
        <f t="shared" ref="AO164" si="574">IF(ISBLANK(AD160),(IFERROR(IF(AND(AH163="Probabilidad",AH164="Probabilidad"),(AQ163-(+AQ163*AK164)),IF(AND(AH163="Impacto",AH164="Probabilidad"),(AQ162-(+AQ162*AK164)),IF(AH164="Impacto",AQ163,""))),""))," ")</f>
        <v xml:space="preserve"> </v>
      </c>
      <c r="AP164" s="174" t="str">
        <f t="shared" ref="AP164" si="575">IF(ISBLANK(AD160),(IFERROR(IF(AO164="","",IF(AO164&lt;=0.2,"Muy Baja",IF(AO164&lt;=0.4,"Baja",IF(AO164&lt;=0.6,"Media",IF(AO164&lt;=0.8,"Alta","Muy Alta"))))),""))," ")</f>
        <v xml:space="preserve"> </v>
      </c>
      <c r="AQ164" s="237" t="str">
        <f t="shared" si="527"/>
        <v xml:space="preserve"> </v>
      </c>
      <c r="AR164" s="283" t="str">
        <f t="shared" si="528"/>
        <v/>
      </c>
      <c r="AS164" s="237" t="str">
        <f t="shared" si="571"/>
        <v/>
      </c>
      <c r="AT164" s="239" t="str">
        <f t="shared" si="530"/>
        <v/>
      </c>
      <c r="AU164" s="457"/>
      <c r="AV164" s="460"/>
      <c r="AW164" s="454"/>
      <c r="AX164" s="463"/>
      <c r="AY164" s="343"/>
      <c r="AZ164" s="209"/>
      <c r="BA164" s="207"/>
      <c r="BB164" s="207"/>
      <c r="BC164" s="208"/>
      <c r="BD164" s="208"/>
      <c r="BE164" s="208"/>
      <c r="BF164" s="209"/>
      <c r="BG164" s="466"/>
      <c r="BH164" s="215"/>
      <c r="BI164" s="210"/>
      <c r="BJ164" s="210"/>
      <c r="BK164" s="210"/>
      <c r="BL164" s="207"/>
      <c r="BM164" s="207"/>
      <c r="BN164" s="207"/>
      <c r="BO164" s="282"/>
      <c r="BP164" s="282"/>
      <c r="BQ164" s="284"/>
      <c r="BR164" s="213"/>
      <c r="BS164" s="213" t="str">
        <f>IF(AND('MAPA DE RIESGOS'!$AP164="Muy Alta",'MAPA DE RIESGOS'!$AR164="Leve"),CONCATENATE("R",'MAPA DE RIESGOS'!$H164,"C",'MAPA DE RIESGOS'!$AF164),"")</f>
        <v/>
      </c>
      <c r="BT164" s="213"/>
      <c r="BU164" s="213"/>
      <c r="BV164" s="213"/>
      <c r="BW164" s="213"/>
      <c r="BX164" s="213"/>
      <c r="BY164" s="213"/>
      <c r="BZ164" s="213"/>
      <c r="CA164" s="213"/>
      <c r="CB164" s="213"/>
      <c r="CC164" s="213"/>
      <c r="CD164" s="213"/>
      <c r="CE164" s="213"/>
      <c r="CF164" s="213"/>
      <c r="CG164" s="213"/>
      <c r="CH164" s="213"/>
      <c r="CI164" s="213"/>
      <c r="CJ164" s="213"/>
      <c r="CK164" s="213"/>
    </row>
    <row r="165" spans="1:89" s="214" customFormat="1" ht="74.5" hidden="1" customHeight="1">
      <c r="A165" s="649"/>
      <c r="B165" s="520"/>
      <c r="C165" s="523"/>
      <c r="D165" s="523"/>
      <c r="E165" s="472"/>
      <c r="F165" s="472"/>
      <c r="G165" s="492"/>
      <c r="H165" s="384">
        <v>25</v>
      </c>
      <c r="I165" s="470"/>
      <c r="J165" s="467"/>
      <c r="K165" s="467"/>
      <c r="L165" s="467"/>
      <c r="M165" s="473"/>
      <c r="N165" s="473"/>
      <c r="O165" s="473"/>
      <c r="P165" s="476"/>
      <c r="Q165" s="479"/>
      <c r="R165" s="482"/>
      <c r="S165" s="482"/>
      <c r="T165" s="482"/>
      <c r="U165" s="482"/>
      <c r="V165" s="485"/>
      <c r="W165" s="443"/>
      <c r="X165" s="488"/>
      <c r="Y165" s="491"/>
      <c r="Z165" s="440"/>
      <c r="AA165" s="443"/>
      <c r="AB165" s="446"/>
      <c r="AC165" s="449"/>
      <c r="AD165" s="452"/>
      <c r="AE165" s="455"/>
      <c r="AF165" s="205">
        <v>6</v>
      </c>
      <c r="AG165" s="206"/>
      <c r="AH165" s="234" t="str">
        <f t="shared" si="440"/>
        <v/>
      </c>
      <c r="AI165" s="340"/>
      <c r="AJ165" s="340"/>
      <c r="AK165" s="235" t="str">
        <f t="shared" si="441"/>
        <v/>
      </c>
      <c r="AL165" s="341"/>
      <c r="AM165" s="341"/>
      <c r="AN165" s="342"/>
      <c r="AO165" s="236" t="str">
        <f t="shared" ref="AO165" si="576">IF(ISBLANK(AD160),(IFERROR(IF(AND(AH164="Probabilidad",AH165="Probabilidad"),(AQ164-(+AQ164*AK165)),IF(AND(AH164="Impacto",AH165="Probabilidad"),(AQ163-(+AQ163*AK165)),IF(AH165="Impacto",AQ164,""))),""))," ")</f>
        <v xml:space="preserve"> </v>
      </c>
      <c r="AP165" s="174" t="str">
        <f t="shared" ref="AP165" si="577">IF(ISBLANK(AD160),(IFERROR(IF(AO165="","",IF(AO165&lt;=0.2,"Muy Baja",IF(AO165&lt;=0.4,"Baja",IF(AO165&lt;=0.6,"Media",IF(AO165&lt;=0.8,"Alta","Muy Alta"))))),""))," ")</f>
        <v xml:space="preserve"> </v>
      </c>
      <c r="AQ165" s="237" t="str">
        <f t="shared" si="527"/>
        <v xml:space="preserve"> </v>
      </c>
      <c r="AR165" s="283" t="str">
        <f t="shared" si="528"/>
        <v/>
      </c>
      <c r="AS165" s="237" t="str">
        <f t="shared" si="571"/>
        <v/>
      </c>
      <c r="AT165" s="239" t="str">
        <f t="shared" si="530"/>
        <v/>
      </c>
      <c r="AU165" s="458"/>
      <c r="AV165" s="461"/>
      <c r="AW165" s="455"/>
      <c r="AX165" s="464"/>
      <c r="AY165" s="343"/>
      <c r="AZ165" s="209"/>
      <c r="BA165" s="207"/>
      <c r="BB165" s="207"/>
      <c r="BC165" s="208"/>
      <c r="BD165" s="208"/>
      <c r="BE165" s="208"/>
      <c r="BF165" s="209"/>
      <c r="BG165" s="467"/>
      <c r="BH165" s="215"/>
      <c r="BI165" s="210"/>
      <c r="BJ165" s="210"/>
      <c r="BK165" s="210"/>
      <c r="BL165" s="207"/>
      <c r="BM165" s="207"/>
      <c r="BN165" s="207"/>
      <c r="BO165" s="282"/>
      <c r="BP165" s="282"/>
      <c r="BQ165" s="284"/>
      <c r="BR165" s="213"/>
      <c r="BS165" s="213" t="str">
        <f>IF(AND('MAPA DE RIESGOS'!$AP165="Muy Alta",'MAPA DE RIESGOS'!$AR165="Leve"),CONCATENATE("R",'MAPA DE RIESGOS'!$H165,"C",'MAPA DE RIESGOS'!$AF165),"")</f>
        <v/>
      </c>
      <c r="BT165" s="213"/>
      <c r="BU165" s="213"/>
      <c r="BV165" s="213"/>
      <c r="BW165" s="213"/>
      <c r="BX165" s="213"/>
      <c r="BY165" s="213"/>
      <c r="BZ165" s="213"/>
      <c r="CA165" s="213"/>
      <c r="CB165" s="213"/>
      <c r="CC165" s="213"/>
      <c r="CD165" s="213"/>
      <c r="CE165" s="213"/>
      <c r="CF165" s="213"/>
      <c r="CG165" s="213"/>
      <c r="CH165" s="213"/>
      <c r="CI165" s="213"/>
      <c r="CJ165" s="213"/>
      <c r="CK165" s="213"/>
    </row>
    <row r="166" spans="1:89" s="214" customFormat="1" ht="68" customHeight="1">
      <c r="A166" s="649"/>
      <c r="B166" s="520"/>
      <c r="C166" s="523"/>
      <c r="D166" s="523" t="str">
        <f>IFERROR((VLOOKUP($B166,'Listados Datos'!$D$3:$F$18,3,FALSE))," ")</f>
        <v xml:space="preserve"> </v>
      </c>
      <c r="E166" s="472"/>
      <c r="F166" s="472" t="s">
        <v>975</v>
      </c>
      <c r="G166" s="492">
        <v>26</v>
      </c>
      <c r="H166" s="384">
        <v>26</v>
      </c>
      <c r="I166" s="468" t="s">
        <v>1733</v>
      </c>
      <c r="J166" s="465" t="s">
        <v>243</v>
      </c>
      <c r="K166" s="465" t="s">
        <v>1733</v>
      </c>
      <c r="L166" s="465" t="s">
        <v>1205</v>
      </c>
      <c r="M166" s="471" t="s">
        <v>1729</v>
      </c>
      <c r="N166" s="471" t="s">
        <v>932</v>
      </c>
      <c r="O166" s="471" t="s">
        <v>837</v>
      </c>
      <c r="P166" s="474">
        <v>228</v>
      </c>
      <c r="Q166" s="477" t="s">
        <v>154</v>
      </c>
      <c r="R166" s="480" t="s">
        <v>1206</v>
      </c>
      <c r="S166" s="480" t="s">
        <v>1207</v>
      </c>
      <c r="T166" s="480"/>
      <c r="U166" s="480"/>
      <c r="V166" s="483" t="str">
        <f t="shared" ref="V166" si="578">IF(ISBLANK(AC166),(IF(P166&lt;=0,"",IF(P166&lt;=2,"Muy Baja",IF(P166&lt;=24,"Baja",IF(P166&lt;=500,"Media",IF(P166&lt;=5000,"Alta","Muy Alta"))))))," ")</f>
        <v>Media</v>
      </c>
      <c r="W166" s="441">
        <f t="shared" ref="W166" si="579">IF(ISBLANK(AC166),(IF(V166="","",IF(V166="Muy Baja",20%,IF(V166="Baja",40%,IF(V166="Media",60%,IF(V166="Alta",80%,IF(V166="Muy Alta",100%,0)))))))," ")</f>
        <v>0.6</v>
      </c>
      <c r="X166" s="486" t="s">
        <v>306</v>
      </c>
      <c r="Y166" s="489" t="str">
        <f>IF(X166&gt;0,IF(NOT(ISERROR(MATCH(X166,'Listados Datos'!$N$3:$N$4,0))),'Listados Datos'!$N$6&amp;"Por favor no seleccionar este criterios de impacto (Afectación Económica o presupuestal y/o Pérdida Reputacional)",'Listados Datos'!$N$7),"")</f>
        <v>✔</v>
      </c>
      <c r="Z166" s="438"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441">
        <f>IF(Z166="","",IF(Z166="Leve",20%,IF(Z166="Menor",40%,IF(Z166="Moderado",60%,IF(Z166="Mayor",80%,IF(Z166="Catastrófico",100%,0))))))</f>
        <v>0.4</v>
      </c>
      <c r="AB166" s="444"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447"/>
      <c r="AD166" s="450"/>
      <c r="AE166" s="453" t="str">
        <f t="shared" ref="AE166" si="580">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206" t="s">
        <v>1208</v>
      </c>
      <c r="AH166" s="234" t="str">
        <f t="shared" si="440"/>
        <v>Probabilidad</v>
      </c>
      <c r="AI166" s="340" t="s">
        <v>314</v>
      </c>
      <c r="AJ166" s="340" t="s">
        <v>319</v>
      </c>
      <c r="AK166" s="235" t="str">
        <f t="shared" si="441"/>
        <v>40%</v>
      </c>
      <c r="AL166" s="341" t="s">
        <v>323</v>
      </c>
      <c r="AM166" s="341" t="s">
        <v>327</v>
      </c>
      <c r="AN166" s="342" t="s">
        <v>330</v>
      </c>
      <c r="AO166" s="236">
        <f t="shared" ref="AO166" si="581">IF(ISBLANK(AD166),(IFERROR(IF(AH166="Probabilidad",(W166-(+W166*AK166)),IF(AH166="Impacto",W166,"")),""))," ")</f>
        <v>0.36</v>
      </c>
      <c r="AP166" s="174" t="str">
        <f t="shared" ref="AP166" si="582">IF(ISBLANK(AD166), (IFERROR(IF(AO166="","",IF(AO166&lt;=0.2,"Muy Baja",IF(AO166&lt;=0.4,"Baja",IF(AO166&lt;=0.6,"Media",IF(AO166&lt;=0.8,"Alta","Muy Alta"))))),""))," ")</f>
        <v>Baja</v>
      </c>
      <c r="AQ166" s="237">
        <f t="shared" si="527"/>
        <v>0.36</v>
      </c>
      <c r="AR166" s="283" t="str">
        <f t="shared" si="528"/>
        <v>Menor</v>
      </c>
      <c r="AS166" s="237">
        <f t="shared" ref="AS166" si="583">IFERROR(IF(AH166="Impacto",(AA166-(+AA166*AK166)),IF(AH166="Probabilidad",AA166,"")),"")</f>
        <v>0.4</v>
      </c>
      <c r="AT166" s="239" t="str">
        <f t="shared" si="530"/>
        <v>Moderado</v>
      </c>
      <c r="AU166" s="456"/>
      <c r="AV166" s="459" t="str">
        <f>IF(ISBLANK(AD166), " ", AD166)</f>
        <v xml:space="preserve"> </v>
      </c>
      <c r="AW166" s="453" t="str">
        <f t="shared" ref="AW166" si="584">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462" t="s">
        <v>337</v>
      </c>
      <c r="AY166" s="343" t="s">
        <v>1681</v>
      </c>
      <c r="AZ166" s="395" t="s">
        <v>1682</v>
      </c>
      <c r="BA166" s="207" t="s">
        <v>975</v>
      </c>
      <c r="BB166" s="207" t="s">
        <v>1068</v>
      </c>
      <c r="BC166" s="208">
        <v>44562</v>
      </c>
      <c r="BD166" s="208">
        <v>44926</v>
      </c>
      <c r="BE166" s="208" t="s">
        <v>1626</v>
      </c>
      <c r="BF166" s="208" t="s">
        <v>1683</v>
      </c>
      <c r="BG166" s="465" t="s">
        <v>1182</v>
      </c>
      <c r="BH166" s="215"/>
      <c r="BI166" s="210"/>
      <c r="BJ166" s="210"/>
      <c r="BK166" s="210"/>
      <c r="BL166" s="207"/>
      <c r="BM166" s="207"/>
      <c r="BN166" s="207"/>
      <c r="BO166" s="282"/>
      <c r="BP166" s="282"/>
      <c r="BQ166" s="284"/>
      <c r="BR166" s="213"/>
      <c r="BS166" s="213" t="str">
        <f>IF(AND('MAPA DE RIESGOS'!$AP166="Muy Alta",'MAPA DE RIESGOS'!$AR166="Leve"),CONCATENATE("R",'MAPA DE RIESGOS'!$H166,"C",'MAPA DE RIESGOS'!$AF166),"")</f>
        <v/>
      </c>
      <c r="BT166" s="213"/>
      <c r="BU166" s="213"/>
      <c r="BV166" s="213"/>
      <c r="BW166" s="213"/>
      <c r="BX166" s="213"/>
      <c r="BY166" s="213"/>
      <c r="BZ166" s="213"/>
      <c r="CA166" s="213"/>
      <c r="CB166" s="213"/>
      <c r="CC166" s="213"/>
      <c r="CD166" s="213"/>
      <c r="CE166" s="213"/>
      <c r="CF166" s="213"/>
      <c r="CG166" s="213"/>
      <c r="CH166" s="213"/>
      <c r="CI166" s="213"/>
      <c r="CJ166" s="213"/>
      <c r="CK166" s="213"/>
    </row>
    <row r="167" spans="1:89" s="214" customFormat="1" ht="68.25" customHeight="1">
      <c r="A167" s="649"/>
      <c r="B167" s="520"/>
      <c r="C167" s="523"/>
      <c r="D167" s="523"/>
      <c r="E167" s="472"/>
      <c r="F167" s="472"/>
      <c r="G167" s="492"/>
      <c r="H167" s="384">
        <v>26</v>
      </c>
      <c r="I167" s="469"/>
      <c r="J167" s="466"/>
      <c r="K167" s="466"/>
      <c r="L167" s="466"/>
      <c r="M167" s="472" t="s">
        <v>1721</v>
      </c>
      <c r="N167" s="472"/>
      <c r="O167" s="472"/>
      <c r="P167" s="475"/>
      <c r="Q167" s="478"/>
      <c r="R167" s="481"/>
      <c r="S167" s="481"/>
      <c r="T167" s="481"/>
      <c r="U167" s="481"/>
      <c r="V167" s="484"/>
      <c r="W167" s="442"/>
      <c r="X167" s="487"/>
      <c r="Y167" s="490"/>
      <c r="Z167" s="439"/>
      <c r="AA167" s="442"/>
      <c r="AB167" s="445"/>
      <c r="AC167" s="448"/>
      <c r="AD167" s="451"/>
      <c r="AE167" s="454"/>
      <c r="AF167" s="205">
        <v>2</v>
      </c>
      <c r="AG167" s="206" t="s">
        <v>1177</v>
      </c>
      <c r="AH167" s="234" t="str">
        <f t="shared" si="440"/>
        <v>Probabilidad</v>
      </c>
      <c r="AI167" s="340" t="s">
        <v>314</v>
      </c>
      <c r="AJ167" s="340" t="s">
        <v>319</v>
      </c>
      <c r="AK167" s="235" t="str">
        <f t="shared" si="441"/>
        <v>40%</v>
      </c>
      <c r="AL167" s="341" t="s">
        <v>323</v>
      </c>
      <c r="AM167" s="341" t="s">
        <v>327</v>
      </c>
      <c r="AN167" s="342" t="s">
        <v>330</v>
      </c>
      <c r="AO167" s="236">
        <f t="shared" ref="AO167" si="585">IF(ISBLANK(AD166),(IFERROR(IF(AND(AH166="Probabilidad",AH167="Probabilidad"),(AQ166-(+AQ166*AK167)),IF(AH167="Probabilidad",(W166-(+W166*AK167)),IF(AH167="Impacto",AQ166,""))),""))," ")</f>
        <v>0.216</v>
      </c>
      <c r="AP167" s="174" t="str">
        <f t="shared" ref="AP167" si="586">IF(ISBLANK(AD166),(IFERROR(IF(AO167="","",IF(AO167&lt;=0.2,"Muy Baja",IF(AO167&lt;=0.4,"Baja",IF(AO167&lt;=0.6,"Media",IF(AO167&lt;=0.8,"Alta","Muy Alta"))))),""))," ")</f>
        <v>Baja</v>
      </c>
      <c r="AQ167" s="237">
        <f t="shared" si="527"/>
        <v>0.216</v>
      </c>
      <c r="AR167" s="283" t="str">
        <f t="shared" si="528"/>
        <v>Menor</v>
      </c>
      <c r="AS167" s="237">
        <f t="shared" ref="AS167" si="587">IFERROR(IF(AND(AH166="Impacto",AH167="Impacto"),(AS166-(+AS166*AK167)),IF(AH167="Impacto",(AA166-(+AA166*AK167)),IF(AH167="Probabilidad",AS166,""))),"")</f>
        <v>0.4</v>
      </c>
      <c r="AT167" s="239" t="str">
        <f t="shared" si="530"/>
        <v>Moderado</v>
      </c>
      <c r="AU167" s="457"/>
      <c r="AV167" s="460"/>
      <c r="AW167" s="454"/>
      <c r="AX167" s="463"/>
      <c r="AY167" s="343" t="s">
        <v>1200</v>
      </c>
      <c r="AZ167" s="395" t="s">
        <v>1197</v>
      </c>
      <c r="BA167" s="207" t="s">
        <v>975</v>
      </c>
      <c r="BB167" s="207" t="s">
        <v>1082</v>
      </c>
      <c r="BC167" s="208">
        <v>44562</v>
      </c>
      <c r="BD167" s="208">
        <v>44926</v>
      </c>
      <c r="BE167" s="208" t="s">
        <v>1684</v>
      </c>
      <c r="BF167" s="208" t="s">
        <v>1685</v>
      </c>
      <c r="BG167" s="466"/>
      <c r="BH167" s="215"/>
      <c r="BI167" s="210"/>
      <c r="BJ167" s="210"/>
      <c r="BK167" s="210"/>
      <c r="BL167" s="207"/>
      <c r="BM167" s="207"/>
      <c r="BN167" s="207"/>
      <c r="BO167" s="282"/>
      <c r="BP167" s="282"/>
      <c r="BQ167" s="284"/>
      <c r="BR167" s="213"/>
      <c r="BS167" s="213" t="str">
        <f>IF(AND('MAPA DE RIESGOS'!$AP167="Muy Alta",'MAPA DE RIESGOS'!$AR167="Leve"),CONCATENATE("R",'MAPA DE RIESGOS'!$H167,"C",'MAPA DE RIESGOS'!$AF167),"")</f>
        <v/>
      </c>
      <c r="BT167" s="213"/>
      <c r="BU167" s="213"/>
      <c r="BV167" s="213"/>
      <c r="BW167" s="213"/>
      <c r="BX167" s="213"/>
      <c r="BY167" s="213"/>
      <c r="BZ167" s="213"/>
      <c r="CA167" s="213"/>
      <c r="CB167" s="213"/>
      <c r="CC167" s="213"/>
      <c r="CD167" s="213"/>
      <c r="CE167" s="213"/>
      <c r="CF167" s="213"/>
      <c r="CG167" s="213"/>
      <c r="CH167" s="213"/>
      <c r="CI167" s="213"/>
      <c r="CJ167" s="213"/>
      <c r="CK167" s="213"/>
    </row>
    <row r="168" spans="1:89" s="214" customFormat="1" ht="68.25" hidden="1" customHeight="1">
      <c r="A168" s="649"/>
      <c r="B168" s="520"/>
      <c r="C168" s="523"/>
      <c r="D168" s="523"/>
      <c r="E168" s="472"/>
      <c r="F168" s="472"/>
      <c r="G168" s="492"/>
      <c r="H168" s="384">
        <v>26</v>
      </c>
      <c r="I168" s="469"/>
      <c r="J168" s="466"/>
      <c r="K168" s="466"/>
      <c r="L168" s="466"/>
      <c r="M168" s="472" t="s">
        <v>1721</v>
      </c>
      <c r="N168" s="472"/>
      <c r="O168" s="472"/>
      <c r="P168" s="475"/>
      <c r="Q168" s="478"/>
      <c r="R168" s="481"/>
      <c r="S168" s="481"/>
      <c r="T168" s="481"/>
      <c r="U168" s="481"/>
      <c r="V168" s="484"/>
      <c r="W168" s="442"/>
      <c r="X168" s="487"/>
      <c r="Y168" s="490"/>
      <c r="Z168" s="439"/>
      <c r="AA168" s="442"/>
      <c r="AB168" s="445"/>
      <c r="AC168" s="448"/>
      <c r="AD168" s="451"/>
      <c r="AE168" s="454"/>
      <c r="AF168" s="205">
        <v>3</v>
      </c>
      <c r="AG168" s="206"/>
      <c r="AH168" s="234" t="str">
        <f t="shared" si="440"/>
        <v/>
      </c>
      <c r="AI168" s="340"/>
      <c r="AJ168" s="340"/>
      <c r="AK168" s="235" t="str">
        <f t="shared" si="441"/>
        <v/>
      </c>
      <c r="AL168" s="341"/>
      <c r="AM168" s="341"/>
      <c r="AN168" s="342"/>
      <c r="AO168" s="236" t="str">
        <f t="shared" ref="AO168" si="588">IF(ISBLANK(AD166),(IFERROR(IF(AND(AH167="Probabilidad",AH168="Probabilidad"),(AQ167-(+AQ167*AK168)),IF(AND(AH167="Impacto",AH168="Probabilidad"),(AQ166-(+AQ166*AK168)),IF(AH168="Impacto",AQ167,""))),""))," ")</f>
        <v/>
      </c>
      <c r="AP168" s="174" t="str">
        <f t="shared" ref="AP168" si="589">IF(ISBLANK(AD166),(IFERROR(IF(AO168="","",IF(AO168&lt;=0.2,"Muy Baja",IF(AO168&lt;=0.4,"Baja",IF(AO168&lt;=0.6,"Media",IF(AO168&lt;=0.8,"Alta","Muy Alta"))))),""))," ")</f>
        <v/>
      </c>
      <c r="AQ168" s="237" t="str">
        <f t="shared" si="527"/>
        <v/>
      </c>
      <c r="AR168" s="283" t="str">
        <f t="shared" si="528"/>
        <v/>
      </c>
      <c r="AS168" s="237" t="str">
        <f t="shared" ref="AS168:AS171" si="590">IFERROR(IF(AND(AH167="Impacto",AH168="Impacto"),(AS167-(+AS167*AK168)),IF(AND(AH167="Probabilidad",AH168="Impacto"),(AS166-(+AS166*AK168)),IF(AH168="Probabilidad",AS167,""))),"")</f>
        <v/>
      </c>
      <c r="AT168" s="239" t="str">
        <f t="shared" si="530"/>
        <v/>
      </c>
      <c r="AU168" s="457"/>
      <c r="AV168" s="460"/>
      <c r="AW168" s="454"/>
      <c r="AX168" s="463"/>
      <c r="AY168" s="343"/>
      <c r="AZ168" s="395"/>
      <c r="BA168" s="207"/>
      <c r="BB168" s="207"/>
      <c r="BC168" s="208"/>
      <c r="BD168" s="208"/>
      <c r="BE168" s="208"/>
      <c r="BF168" s="396"/>
      <c r="BG168" s="466"/>
      <c r="BH168" s="215"/>
      <c r="BI168" s="210"/>
      <c r="BJ168" s="210"/>
      <c r="BK168" s="210"/>
      <c r="BL168" s="207"/>
      <c r="BM168" s="207"/>
      <c r="BN168" s="207"/>
      <c r="BO168" s="282"/>
      <c r="BP168" s="282"/>
      <c r="BQ168" s="284"/>
      <c r="BR168" s="213"/>
      <c r="BS168" s="213" t="str">
        <f>IF(AND('MAPA DE RIESGOS'!$AP168="Muy Alta",'MAPA DE RIESGOS'!$AR168="Leve"),CONCATENATE("R",'MAPA DE RIESGOS'!$H168,"C",'MAPA DE RIESGOS'!$AF168),"")</f>
        <v/>
      </c>
      <c r="BT168" s="213"/>
      <c r="BU168" s="213"/>
      <c r="BV168" s="213"/>
      <c r="BW168" s="213"/>
      <c r="BX168" s="213"/>
      <c r="BY168" s="213"/>
      <c r="BZ168" s="213"/>
      <c r="CA168" s="213"/>
      <c r="CB168" s="213"/>
      <c r="CC168" s="213"/>
      <c r="CD168" s="213"/>
      <c r="CE168" s="213"/>
      <c r="CF168" s="213"/>
      <c r="CG168" s="213"/>
      <c r="CH168" s="213"/>
      <c r="CI168" s="213"/>
      <c r="CJ168" s="213"/>
      <c r="CK168" s="213"/>
    </row>
    <row r="169" spans="1:89" s="214" customFormat="1" ht="28.5" hidden="1" customHeight="1">
      <c r="A169" s="649"/>
      <c r="B169" s="520"/>
      <c r="C169" s="523"/>
      <c r="D169" s="523"/>
      <c r="E169" s="472"/>
      <c r="F169" s="472"/>
      <c r="G169" s="492"/>
      <c r="H169" s="384">
        <v>26</v>
      </c>
      <c r="I169" s="469"/>
      <c r="J169" s="466"/>
      <c r="K169" s="466"/>
      <c r="L169" s="466"/>
      <c r="M169" s="472" t="s">
        <v>1721</v>
      </c>
      <c r="N169" s="472"/>
      <c r="O169" s="472"/>
      <c r="P169" s="475"/>
      <c r="Q169" s="478"/>
      <c r="R169" s="481"/>
      <c r="S169" s="481"/>
      <c r="T169" s="481"/>
      <c r="U169" s="481"/>
      <c r="V169" s="484"/>
      <c r="W169" s="442"/>
      <c r="X169" s="487"/>
      <c r="Y169" s="490"/>
      <c r="Z169" s="439"/>
      <c r="AA169" s="442"/>
      <c r="AB169" s="445"/>
      <c r="AC169" s="448"/>
      <c r="AD169" s="451"/>
      <c r="AE169" s="454"/>
      <c r="AF169" s="205">
        <v>4</v>
      </c>
      <c r="AG169" s="206"/>
      <c r="AH169" s="234" t="str">
        <f t="shared" si="440"/>
        <v/>
      </c>
      <c r="AI169" s="340"/>
      <c r="AJ169" s="340"/>
      <c r="AK169" s="235" t="str">
        <f t="shared" si="441"/>
        <v/>
      </c>
      <c r="AL169" s="341"/>
      <c r="AM169" s="341"/>
      <c r="AN169" s="342"/>
      <c r="AO169" s="236" t="str">
        <f t="shared" ref="AO169" si="591">IF(ISBLANK(AD166),(IFERROR(IF(AND(AH168="Probabilidad",AH169="Probabilidad"),(AQ168-(+AQ168*AK169)),IF(AND(AH168="Impacto",AH169="Probabilidad"),(AQ167-(+AQ167*AK169)),IF(AH169="Impacto",AQ168,""))),""))," ")</f>
        <v/>
      </c>
      <c r="AP169" s="174" t="str">
        <f t="shared" ref="AP169" si="592">IF(ISBLANK(AD166),(IFERROR(IF(AO169="","",IF(AO169&lt;=0.2,"Muy Baja",IF(AO169&lt;=0.4,"Baja",IF(AO169&lt;=0.6,"Media",IF(AO169&lt;=0.8,"Alta","Muy Alta"))))),""))," ")</f>
        <v/>
      </c>
      <c r="AQ169" s="237" t="str">
        <f t="shared" si="527"/>
        <v/>
      </c>
      <c r="AR169" s="283" t="str">
        <f t="shared" si="528"/>
        <v/>
      </c>
      <c r="AS169" s="237" t="str">
        <f t="shared" si="590"/>
        <v/>
      </c>
      <c r="AT169" s="239" t="str">
        <f t="shared" si="530"/>
        <v/>
      </c>
      <c r="AU169" s="457"/>
      <c r="AV169" s="460"/>
      <c r="AW169" s="454"/>
      <c r="AX169" s="463"/>
      <c r="AY169" s="343"/>
      <c r="AZ169" s="395"/>
      <c r="BA169" s="207"/>
      <c r="BB169" s="207"/>
      <c r="BC169" s="208"/>
      <c r="BD169" s="208"/>
      <c r="BE169" s="208"/>
      <c r="BF169" s="395"/>
      <c r="BG169" s="466"/>
      <c r="BH169" s="215"/>
      <c r="BI169" s="210"/>
      <c r="BJ169" s="210"/>
      <c r="BK169" s="210"/>
      <c r="BL169" s="207"/>
      <c r="BM169" s="207"/>
      <c r="BN169" s="207"/>
      <c r="BO169" s="282"/>
      <c r="BP169" s="282"/>
      <c r="BQ169" s="284"/>
      <c r="BR169" s="213"/>
      <c r="BS169" s="213" t="str">
        <f>IF(AND('MAPA DE RIESGOS'!$AP169="Muy Alta",'MAPA DE RIESGOS'!$AR169="Leve"),CONCATENATE("R",'MAPA DE RIESGOS'!$H169,"C",'MAPA DE RIESGOS'!$AF169),"")</f>
        <v/>
      </c>
      <c r="BT169" s="213"/>
      <c r="BU169" s="213"/>
      <c r="BV169" s="213"/>
      <c r="BW169" s="213"/>
      <c r="BX169" s="213"/>
      <c r="BY169" s="213"/>
      <c r="BZ169" s="213"/>
      <c r="CA169" s="213"/>
      <c r="CB169" s="213"/>
      <c r="CC169" s="213"/>
      <c r="CD169" s="213"/>
      <c r="CE169" s="213"/>
      <c r="CF169" s="213"/>
      <c r="CG169" s="213"/>
      <c r="CH169" s="213"/>
      <c r="CI169" s="213"/>
      <c r="CJ169" s="213"/>
      <c r="CK169" s="213"/>
    </row>
    <row r="170" spans="1:89" s="214" customFormat="1" ht="28.5" hidden="1" customHeight="1">
      <c r="A170" s="649"/>
      <c r="B170" s="520"/>
      <c r="C170" s="523"/>
      <c r="D170" s="523"/>
      <c r="E170" s="472"/>
      <c r="F170" s="472"/>
      <c r="G170" s="492"/>
      <c r="H170" s="384">
        <v>26</v>
      </c>
      <c r="I170" s="469"/>
      <c r="J170" s="466"/>
      <c r="K170" s="466"/>
      <c r="L170" s="466"/>
      <c r="M170" s="472" t="s">
        <v>1721</v>
      </c>
      <c r="N170" s="472"/>
      <c r="O170" s="472"/>
      <c r="P170" s="475"/>
      <c r="Q170" s="478"/>
      <c r="R170" s="481"/>
      <c r="S170" s="481"/>
      <c r="T170" s="481"/>
      <c r="U170" s="481"/>
      <c r="V170" s="484"/>
      <c r="W170" s="442"/>
      <c r="X170" s="487"/>
      <c r="Y170" s="490"/>
      <c r="Z170" s="439"/>
      <c r="AA170" s="442"/>
      <c r="AB170" s="445"/>
      <c r="AC170" s="448"/>
      <c r="AD170" s="451"/>
      <c r="AE170" s="454"/>
      <c r="AF170" s="205">
        <v>5</v>
      </c>
      <c r="AG170" s="206"/>
      <c r="AH170" s="234" t="str">
        <f t="shared" si="440"/>
        <v/>
      </c>
      <c r="AI170" s="340"/>
      <c r="AJ170" s="340"/>
      <c r="AK170" s="235" t="str">
        <f t="shared" si="441"/>
        <v/>
      </c>
      <c r="AL170" s="341"/>
      <c r="AM170" s="341"/>
      <c r="AN170" s="342"/>
      <c r="AO170" s="236" t="str">
        <f t="shared" ref="AO170" si="593">IF(ISBLANK(AD166),(IFERROR(IF(AND(AH169="Probabilidad",AH170="Probabilidad"),(AQ169-(+AQ169*AK170)),IF(AND(AH169="Impacto",AH170="Probabilidad"),(AQ168-(+AQ168*AK170)),IF(AH170="Impacto",AQ169,""))),""))," ")</f>
        <v/>
      </c>
      <c r="AP170" s="174" t="str">
        <f t="shared" ref="AP170" si="594">IF(ISBLANK(AD166),(IFERROR(IF(AO170="","",IF(AO170&lt;=0.2,"Muy Baja",IF(AO170&lt;=0.4,"Baja",IF(AO170&lt;=0.6,"Media",IF(AO170&lt;=0.8,"Alta","Muy Alta"))))),""))," ")</f>
        <v/>
      </c>
      <c r="AQ170" s="237" t="str">
        <f t="shared" si="527"/>
        <v/>
      </c>
      <c r="AR170" s="283" t="str">
        <f t="shared" si="528"/>
        <v/>
      </c>
      <c r="AS170" s="237" t="str">
        <f t="shared" si="590"/>
        <v/>
      </c>
      <c r="AT170" s="239" t="str">
        <f t="shared" si="530"/>
        <v/>
      </c>
      <c r="AU170" s="457"/>
      <c r="AV170" s="460"/>
      <c r="AW170" s="454"/>
      <c r="AX170" s="463"/>
      <c r="AY170" s="343"/>
      <c r="AZ170" s="395"/>
      <c r="BA170" s="207"/>
      <c r="BB170" s="207"/>
      <c r="BC170" s="208"/>
      <c r="BD170" s="208"/>
      <c r="BE170" s="208"/>
      <c r="BF170" s="395"/>
      <c r="BG170" s="466"/>
      <c r="BH170" s="215"/>
      <c r="BI170" s="210"/>
      <c r="BJ170" s="210"/>
      <c r="BK170" s="210"/>
      <c r="BL170" s="207"/>
      <c r="BM170" s="207"/>
      <c r="BN170" s="207"/>
      <c r="BO170" s="282"/>
      <c r="BP170" s="282"/>
      <c r="BQ170" s="284"/>
      <c r="BR170" s="213"/>
      <c r="BS170" s="213" t="str">
        <f>IF(AND('MAPA DE RIESGOS'!$AP170="Muy Alta",'MAPA DE RIESGOS'!$AR170="Leve"),CONCATENATE("R",'MAPA DE RIESGOS'!$H170,"C",'MAPA DE RIESGOS'!$AF170),"")</f>
        <v/>
      </c>
      <c r="BT170" s="213"/>
      <c r="BU170" s="213"/>
      <c r="BV170" s="213"/>
      <c r="BW170" s="213"/>
      <c r="BX170" s="213"/>
      <c r="BY170" s="213"/>
      <c r="BZ170" s="213"/>
      <c r="CA170" s="213"/>
      <c r="CB170" s="213"/>
      <c r="CC170" s="213"/>
      <c r="CD170" s="213"/>
      <c r="CE170" s="213"/>
      <c r="CF170" s="213"/>
      <c r="CG170" s="213"/>
      <c r="CH170" s="213"/>
      <c r="CI170" s="213"/>
      <c r="CJ170" s="213"/>
      <c r="CK170" s="213"/>
    </row>
    <row r="171" spans="1:89" s="214" customFormat="1" ht="28.5" hidden="1" customHeight="1">
      <c r="A171" s="649"/>
      <c r="B171" s="520"/>
      <c r="C171" s="523"/>
      <c r="D171" s="523"/>
      <c r="E171" s="472"/>
      <c r="F171" s="472"/>
      <c r="G171" s="492"/>
      <c r="H171" s="384">
        <v>26</v>
      </c>
      <c r="I171" s="470"/>
      <c r="J171" s="467"/>
      <c r="K171" s="467"/>
      <c r="L171" s="467"/>
      <c r="M171" s="473" t="s">
        <v>1721</v>
      </c>
      <c r="N171" s="473"/>
      <c r="O171" s="473"/>
      <c r="P171" s="476"/>
      <c r="Q171" s="479"/>
      <c r="R171" s="482"/>
      <c r="S171" s="482"/>
      <c r="T171" s="482"/>
      <c r="U171" s="482"/>
      <c r="V171" s="485"/>
      <c r="W171" s="443"/>
      <c r="X171" s="488"/>
      <c r="Y171" s="491"/>
      <c r="Z171" s="440"/>
      <c r="AA171" s="443"/>
      <c r="AB171" s="446"/>
      <c r="AC171" s="449"/>
      <c r="AD171" s="452"/>
      <c r="AE171" s="455"/>
      <c r="AF171" s="205">
        <v>6</v>
      </c>
      <c r="AG171" s="206"/>
      <c r="AH171" s="234" t="str">
        <f t="shared" si="440"/>
        <v/>
      </c>
      <c r="AI171" s="340"/>
      <c r="AJ171" s="340"/>
      <c r="AK171" s="235" t="str">
        <f t="shared" si="441"/>
        <v/>
      </c>
      <c r="AL171" s="341"/>
      <c r="AM171" s="341"/>
      <c r="AN171" s="342"/>
      <c r="AO171" s="236" t="str">
        <f t="shared" ref="AO171" si="595">IF(ISBLANK(AD166),(IFERROR(IF(AND(AH170="Probabilidad",AH171="Probabilidad"),(AQ170-(+AQ170*AK171)),IF(AND(AH170="Impacto",AH171="Probabilidad"),(AQ169-(+AQ169*AK171)),IF(AH171="Impacto",AQ170,""))),""))," ")</f>
        <v/>
      </c>
      <c r="AP171" s="174" t="str">
        <f t="shared" ref="AP171" si="596">IF(ISBLANK(AD166),(IFERROR(IF(AO171="","",IF(AO171&lt;=0.2,"Muy Baja",IF(AO171&lt;=0.4,"Baja",IF(AO171&lt;=0.6,"Media",IF(AO171&lt;=0.8,"Alta","Muy Alta"))))),""))," ")</f>
        <v/>
      </c>
      <c r="AQ171" s="237" t="str">
        <f t="shared" si="527"/>
        <v/>
      </c>
      <c r="AR171" s="283" t="str">
        <f t="shared" si="528"/>
        <v/>
      </c>
      <c r="AS171" s="237" t="str">
        <f t="shared" si="590"/>
        <v/>
      </c>
      <c r="AT171" s="239" t="str">
        <f t="shared" si="530"/>
        <v/>
      </c>
      <c r="AU171" s="458"/>
      <c r="AV171" s="461"/>
      <c r="AW171" s="455"/>
      <c r="AX171" s="464"/>
      <c r="AY171" s="343"/>
      <c r="AZ171" s="395"/>
      <c r="BA171" s="207"/>
      <c r="BB171" s="207"/>
      <c r="BC171" s="208"/>
      <c r="BD171" s="208"/>
      <c r="BE171" s="208"/>
      <c r="BF171" s="395"/>
      <c r="BG171" s="467"/>
      <c r="BH171" s="215"/>
      <c r="BI171" s="210"/>
      <c r="BJ171" s="210"/>
      <c r="BK171" s="210"/>
      <c r="BL171" s="207"/>
      <c r="BM171" s="207"/>
      <c r="BN171" s="207"/>
      <c r="BO171" s="282"/>
      <c r="BP171" s="282"/>
      <c r="BQ171" s="284"/>
      <c r="BR171" s="213"/>
      <c r="BS171" s="213" t="str">
        <f>IF(AND('MAPA DE RIESGOS'!$AP171="Muy Alta",'MAPA DE RIESGOS'!$AR171="Leve"),CONCATENATE("R",'MAPA DE RIESGOS'!$H171,"C",'MAPA DE RIESGOS'!$AF171),"")</f>
        <v/>
      </c>
      <c r="BT171" s="213"/>
      <c r="BU171" s="213"/>
      <c r="BV171" s="213"/>
      <c r="BW171" s="213"/>
      <c r="BX171" s="213"/>
      <c r="BY171" s="213"/>
      <c r="BZ171" s="213"/>
      <c r="CA171" s="213"/>
      <c r="CB171" s="213"/>
      <c r="CC171" s="213"/>
      <c r="CD171" s="213"/>
      <c r="CE171" s="213"/>
      <c r="CF171" s="213"/>
      <c r="CG171" s="213"/>
      <c r="CH171" s="213"/>
      <c r="CI171" s="213"/>
      <c r="CJ171" s="213"/>
      <c r="CK171" s="213"/>
    </row>
    <row r="172" spans="1:89" s="214" customFormat="1" ht="129" hidden="1" customHeight="1">
      <c r="A172" s="649"/>
      <c r="B172" s="520"/>
      <c r="C172" s="523"/>
      <c r="D172" s="523" t="str">
        <f>IFERROR((VLOOKUP($B172,'Listados Datos'!$D$3:$F$18,3,FALSE))," ")</f>
        <v xml:space="preserve"> </v>
      </c>
      <c r="E172" s="472"/>
      <c r="F172" s="472" t="s">
        <v>975</v>
      </c>
      <c r="G172" s="492">
        <v>27</v>
      </c>
      <c r="H172" s="384">
        <v>27</v>
      </c>
      <c r="I172" s="622"/>
      <c r="J172" s="465"/>
      <c r="K172" s="465"/>
      <c r="L172" s="465"/>
      <c r="M172" s="471"/>
      <c r="N172" s="471"/>
      <c r="O172" s="471"/>
      <c r="P172" s="474"/>
      <c r="Q172" s="477"/>
      <c r="R172" s="480"/>
      <c r="S172" s="480"/>
      <c r="T172" s="480"/>
      <c r="U172" s="480"/>
      <c r="V172" s="483" t="str">
        <f t="shared" ref="V172" si="597">IF(ISBLANK(AC172),(IF(P172&lt;=0,"",IF(P172&lt;=2,"Muy Baja",IF(P172&lt;=24,"Baja",IF(P172&lt;=500,"Media",IF(P172&lt;=5000,"Alta","Muy Alta"))))))," ")</f>
        <v/>
      </c>
      <c r="W172" s="441" t="str">
        <f t="shared" ref="W172" si="598">IF(ISBLANK(AC172),(IF(V172="","",IF(V172="Muy Baja",20%,IF(V172="Baja",40%,IF(V172="Media",60%,IF(V172="Alta",80%,IF(V172="Muy Alta",100%,0)))))))," ")</f>
        <v/>
      </c>
      <c r="X172" s="486"/>
      <c r="Y172" s="489" t="str">
        <f>IF(X172&gt;0,IF(NOT(ISERROR(MATCH(X172,'Listados Datos'!$N$3:$N$4,0))),'Listados Datos'!$N$6&amp;"Por favor no seleccionar este criterios de impacto (Afectación Económica o presupuestal y/o Pérdida Reputacional)",'Listados Datos'!$N$7),"")</f>
        <v/>
      </c>
      <c r="Z172" s="438" t="str">
        <f>IF(OR(X172='Listados Datos'!$R$3,X172='Listados Datos'!$S$3),"Leve",IF(OR(X172='Listados Datos'!$R$4,X172='Listados Datos'!$S$4),"Menor",IF(OR(X172='Listados Datos'!$R$5,X172='Listados Datos'!$S$5),"Moderado",IF(OR(X172='Listados Datos'!$R$6,X172='Listados Datos'!$S$6),"Mayor",IF(OR(X172='Listados Datos'!$R$7,X172='Listados Datos'!$S$7),"Catastrófico","")))))</f>
        <v/>
      </c>
      <c r="AA172" s="441" t="str">
        <f>IF(Z172="","",IF(Z172="Leve",20%,IF(Z172="Menor",40%,IF(Z172="Moderado",60%,IF(Z172="Mayor",80%,IF(Z172="Catastrófico",100%,0))))))</f>
        <v/>
      </c>
      <c r="AB172" s="444"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447"/>
      <c r="AD172" s="450"/>
      <c r="AE172" s="453" t="str">
        <f t="shared" ref="AE172" si="599">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5">
        <v>1</v>
      </c>
      <c r="AG172" s="206"/>
      <c r="AH172" s="234" t="str">
        <f t="shared" si="440"/>
        <v/>
      </c>
      <c r="AI172" s="340"/>
      <c r="AJ172" s="340"/>
      <c r="AK172" s="235" t="str">
        <f t="shared" si="441"/>
        <v/>
      </c>
      <c r="AL172" s="341"/>
      <c r="AM172" s="341"/>
      <c r="AN172" s="342"/>
      <c r="AO172" s="236" t="str">
        <f t="shared" ref="AO172" si="600">IF(ISBLANK(AD172),(IFERROR(IF(AH172="Probabilidad",(W172-(+W172*AK172)),IF(AH172="Impacto",W172,"")),""))," ")</f>
        <v/>
      </c>
      <c r="AP172" s="174" t="str">
        <f t="shared" ref="AP172" si="601">IF(ISBLANK(AD172), (IFERROR(IF(AO172="","",IF(AO172&lt;=0.2,"Muy Baja",IF(AO172&lt;=0.4,"Baja",IF(AO172&lt;=0.6,"Media",IF(AO172&lt;=0.8,"Alta","Muy Alta"))))),""))," ")</f>
        <v/>
      </c>
      <c r="AQ172" s="237" t="str">
        <f t="shared" si="527"/>
        <v/>
      </c>
      <c r="AR172" s="283" t="str">
        <f t="shared" si="528"/>
        <v/>
      </c>
      <c r="AS172" s="237" t="str">
        <f t="shared" ref="AS172" si="602">IFERROR(IF(AH172="Impacto",(AA172-(+AA172*AK172)),IF(AH172="Probabilidad",AA172,"")),"")</f>
        <v/>
      </c>
      <c r="AT172" s="239" t="str">
        <f t="shared" si="530"/>
        <v/>
      </c>
      <c r="AU172" s="456"/>
      <c r="AV172" s="459" t="str">
        <f>IF(ISBLANK(AD172), " ", AD172)</f>
        <v xml:space="preserve"> </v>
      </c>
      <c r="AW172" s="453" t="str">
        <f t="shared" ref="AW172" si="603">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462"/>
      <c r="AY172" s="497"/>
      <c r="AZ172" s="500"/>
      <c r="BA172" s="500"/>
      <c r="BB172" s="500"/>
      <c r="BC172" s="503"/>
      <c r="BD172" s="503"/>
      <c r="BE172" s="500"/>
      <c r="BF172" s="500"/>
      <c r="BG172" s="465"/>
      <c r="BH172" s="215"/>
      <c r="BI172" s="210"/>
      <c r="BJ172" s="210"/>
      <c r="BK172" s="210"/>
      <c r="BL172" s="207"/>
      <c r="BM172" s="207"/>
      <c r="BN172" s="207"/>
      <c r="BO172" s="282"/>
      <c r="BP172" s="282"/>
      <c r="BQ172" s="284"/>
      <c r="BR172" s="213"/>
      <c r="BS172" s="213" t="str">
        <f>IF(AND('MAPA DE RIESGOS'!$AP172="Muy Alta",'MAPA DE RIESGOS'!$AR172="Leve"),CONCATENATE("R",'MAPA DE RIESGOS'!$H172,"C",'MAPA DE RIESGOS'!$AF172),"")</f>
        <v/>
      </c>
      <c r="BT172" s="213"/>
      <c r="BU172" s="213"/>
      <c r="BV172" s="213"/>
      <c r="BW172" s="213"/>
      <c r="BX172" s="213"/>
      <c r="BY172" s="213"/>
      <c r="BZ172" s="213"/>
      <c r="CA172" s="213"/>
      <c r="CB172" s="213"/>
      <c r="CC172" s="213"/>
      <c r="CD172" s="213"/>
      <c r="CE172" s="213"/>
      <c r="CF172" s="213"/>
      <c r="CG172" s="213"/>
      <c r="CH172" s="213"/>
      <c r="CI172" s="213"/>
      <c r="CJ172" s="213"/>
      <c r="CK172" s="213"/>
    </row>
    <row r="173" spans="1:89" s="214" customFormat="1" ht="68.25" hidden="1" customHeight="1">
      <c r="A173" s="649"/>
      <c r="B173" s="520"/>
      <c r="C173" s="523"/>
      <c r="D173" s="523"/>
      <c r="E173" s="472"/>
      <c r="F173" s="472"/>
      <c r="G173" s="492"/>
      <c r="H173" s="384">
        <v>27</v>
      </c>
      <c r="I173" s="623"/>
      <c r="J173" s="466"/>
      <c r="K173" s="466"/>
      <c r="L173" s="466"/>
      <c r="M173" s="472"/>
      <c r="N173" s="472"/>
      <c r="O173" s="472"/>
      <c r="P173" s="475"/>
      <c r="Q173" s="478"/>
      <c r="R173" s="481"/>
      <c r="S173" s="481"/>
      <c r="T173" s="481"/>
      <c r="U173" s="481"/>
      <c r="V173" s="484"/>
      <c r="W173" s="442"/>
      <c r="X173" s="487"/>
      <c r="Y173" s="490"/>
      <c r="Z173" s="439"/>
      <c r="AA173" s="442"/>
      <c r="AB173" s="445"/>
      <c r="AC173" s="448"/>
      <c r="AD173" s="451"/>
      <c r="AE173" s="454"/>
      <c r="AF173" s="205">
        <v>2</v>
      </c>
      <c r="AG173" s="206"/>
      <c r="AH173" s="234" t="str">
        <f t="shared" si="440"/>
        <v/>
      </c>
      <c r="AI173" s="340"/>
      <c r="AJ173" s="340"/>
      <c r="AK173" s="235" t="str">
        <f t="shared" si="441"/>
        <v/>
      </c>
      <c r="AL173" s="341"/>
      <c r="AM173" s="341"/>
      <c r="AN173" s="342"/>
      <c r="AO173" s="236" t="str">
        <f t="shared" ref="AO173" si="604">IF(ISBLANK(AD172),(IFERROR(IF(AND(AH172="Probabilidad",AH173="Probabilidad"),(AQ172-(+AQ172*AK173)),IF(AH173="Probabilidad",(W172-(+W172*AK173)),IF(AH173="Impacto",AQ172,""))),""))," ")</f>
        <v/>
      </c>
      <c r="AP173" s="174" t="str">
        <f t="shared" ref="AP173" si="605">IF(ISBLANK(AD172),(IFERROR(IF(AO173="","",IF(AO173&lt;=0.2,"Muy Baja",IF(AO173&lt;=0.4,"Baja",IF(AO173&lt;=0.6,"Media",IF(AO173&lt;=0.8,"Alta","Muy Alta"))))),""))," ")</f>
        <v/>
      </c>
      <c r="AQ173" s="237" t="str">
        <f t="shared" si="527"/>
        <v/>
      </c>
      <c r="AR173" s="283" t="str">
        <f t="shared" si="528"/>
        <v/>
      </c>
      <c r="AS173" s="237" t="str">
        <f t="shared" ref="AS173" si="606">IFERROR(IF(AND(AH172="Impacto",AH173="Impacto"),(AS172-(+AS172*AK173)),IF(AH173="Impacto",(AA172-(+AA172*AK173)),IF(AH173="Probabilidad",AS172,""))),"")</f>
        <v/>
      </c>
      <c r="AT173" s="239" t="str">
        <f t="shared" si="530"/>
        <v/>
      </c>
      <c r="AU173" s="457"/>
      <c r="AV173" s="460"/>
      <c r="AW173" s="454"/>
      <c r="AX173" s="463"/>
      <c r="AY173" s="499"/>
      <c r="AZ173" s="502"/>
      <c r="BA173" s="502"/>
      <c r="BB173" s="502"/>
      <c r="BC173" s="505"/>
      <c r="BD173" s="505"/>
      <c r="BE173" s="502"/>
      <c r="BF173" s="502"/>
      <c r="BG173" s="466"/>
      <c r="BH173" s="215"/>
      <c r="BI173" s="210"/>
      <c r="BJ173" s="210"/>
      <c r="BK173" s="210"/>
      <c r="BL173" s="207"/>
      <c r="BM173" s="207"/>
      <c r="BN173" s="207"/>
      <c r="BO173" s="282"/>
      <c r="BP173" s="282"/>
      <c r="BQ173" s="284"/>
      <c r="BR173" s="213"/>
      <c r="BS173" s="213" t="str">
        <f>IF(AND('MAPA DE RIESGOS'!$AP173="Muy Alta",'MAPA DE RIESGOS'!$AR173="Leve"),CONCATENATE("R",'MAPA DE RIESGOS'!$H173,"C",'MAPA DE RIESGOS'!$AF173),"")</f>
        <v/>
      </c>
      <c r="BT173" s="213"/>
      <c r="BU173" s="213"/>
      <c r="BV173" s="213"/>
      <c r="BW173" s="213"/>
      <c r="BX173" s="213"/>
      <c r="BY173" s="213"/>
      <c r="BZ173" s="213"/>
      <c r="CA173" s="213"/>
      <c r="CB173" s="213"/>
      <c r="CC173" s="213"/>
      <c r="CD173" s="213"/>
      <c r="CE173" s="213"/>
      <c r="CF173" s="213"/>
      <c r="CG173" s="213"/>
      <c r="CH173" s="213"/>
      <c r="CI173" s="213"/>
      <c r="CJ173" s="213"/>
      <c r="CK173" s="213"/>
    </row>
    <row r="174" spans="1:89" s="214" customFormat="1" ht="28.5" hidden="1" customHeight="1">
      <c r="A174" s="649"/>
      <c r="B174" s="520"/>
      <c r="C174" s="523"/>
      <c r="D174" s="523"/>
      <c r="E174" s="472"/>
      <c r="F174" s="472"/>
      <c r="G174" s="492"/>
      <c r="H174" s="384">
        <v>27</v>
      </c>
      <c r="I174" s="623"/>
      <c r="J174" s="466"/>
      <c r="K174" s="466"/>
      <c r="L174" s="466"/>
      <c r="M174" s="472"/>
      <c r="N174" s="472"/>
      <c r="O174" s="472"/>
      <c r="P174" s="475"/>
      <c r="Q174" s="478"/>
      <c r="R174" s="481"/>
      <c r="S174" s="481"/>
      <c r="T174" s="481"/>
      <c r="U174" s="481"/>
      <c r="V174" s="484"/>
      <c r="W174" s="442"/>
      <c r="X174" s="487"/>
      <c r="Y174" s="490"/>
      <c r="Z174" s="439"/>
      <c r="AA174" s="442"/>
      <c r="AB174" s="445"/>
      <c r="AC174" s="448"/>
      <c r="AD174" s="451"/>
      <c r="AE174" s="454"/>
      <c r="AF174" s="205">
        <v>3</v>
      </c>
      <c r="AG174" s="206"/>
      <c r="AH174" s="234" t="str">
        <f t="shared" si="440"/>
        <v/>
      </c>
      <c r="AI174" s="340"/>
      <c r="AJ174" s="340"/>
      <c r="AK174" s="235" t="str">
        <f t="shared" si="441"/>
        <v/>
      </c>
      <c r="AL174" s="341"/>
      <c r="AM174" s="341"/>
      <c r="AN174" s="342"/>
      <c r="AO174" s="236" t="str">
        <f t="shared" ref="AO174" si="607">IF(ISBLANK(AD172),(IFERROR(IF(AND(AH173="Probabilidad",AH174="Probabilidad"),(AQ173-(+AQ173*AK174)),IF(AND(AH173="Impacto",AH174="Probabilidad"),(AQ172-(+AQ172*AK174)),IF(AH174="Impacto",AQ173,""))),""))," ")</f>
        <v/>
      </c>
      <c r="AP174" s="174" t="str">
        <f t="shared" ref="AP174" si="608">IF(ISBLANK(AD172),(IFERROR(IF(AO174="","",IF(AO174&lt;=0.2,"Muy Baja",IF(AO174&lt;=0.4,"Baja",IF(AO174&lt;=0.6,"Media",IF(AO174&lt;=0.8,"Alta","Muy Alta"))))),""))," ")</f>
        <v/>
      </c>
      <c r="AQ174" s="237" t="str">
        <f t="shared" si="527"/>
        <v/>
      </c>
      <c r="AR174" s="283" t="str">
        <f t="shared" si="528"/>
        <v/>
      </c>
      <c r="AS174" s="237" t="str">
        <f t="shared" ref="AS174:AS177" si="609">IFERROR(IF(AND(AH173="Impacto",AH174="Impacto"),(AS173-(+AS173*AK174)),IF(AND(AH173="Probabilidad",AH174="Impacto"),(AS172-(+AS172*AK174)),IF(AH174="Probabilidad",AS173,""))),"")</f>
        <v/>
      </c>
      <c r="AT174" s="239" t="str">
        <f t="shared" si="530"/>
        <v/>
      </c>
      <c r="AU174" s="457"/>
      <c r="AV174" s="460"/>
      <c r="AW174" s="454"/>
      <c r="AX174" s="463"/>
      <c r="AY174" s="343"/>
      <c r="AZ174" s="209"/>
      <c r="BA174" s="207"/>
      <c r="BB174" s="207"/>
      <c r="BC174" s="208"/>
      <c r="BD174" s="208"/>
      <c r="BE174" s="208"/>
      <c r="BF174" s="209"/>
      <c r="BG174" s="466"/>
      <c r="BH174" s="215"/>
      <c r="BI174" s="210"/>
      <c r="BJ174" s="210"/>
      <c r="BK174" s="210"/>
      <c r="BL174" s="207"/>
      <c r="BM174" s="207"/>
      <c r="BN174" s="207"/>
      <c r="BO174" s="282"/>
      <c r="BP174" s="282"/>
      <c r="BQ174" s="284"/>
      <c r="BR174" s="213"/>
      <c r="BS174" s="213" t="str">
        <f>IF(AND('MAPA DE RIESGOS'!$AP174="Muy Alta",'MAPA DE RIESGOS'!$AR174="Leve"),CONCATENATE("R",'MAPA DE RIESGOS'!$H174,"C",'MAPA DE RIESGOS'!$AF174),"")</f>
        <v/>
      </c>
      <c r="BT174" s="213"/>
      <c r="BU174" s="213"/>
      <c r="BV174" s="213"/>
      <c r="BW174" s="213"/>
      <c r="BX174" s="213"/>
      <c r="BY174" s="213"/>
      <c r="BZ174" s="213"/>
      <c r="CA174" s="213"/>
      <c r="CB174" s="213"/>
      <c r="CC174" s="213"/>
      <c r="CD174" s="213"/>
      <c r="CE174" s="213"/>
      <c r="CF174" s="213"/>
      <c r="CG174" s="213"/>
      <c r="CH174" s="213"/>
      <c r="CI174" s="213"/>
      <c r="CJ174" s="213"/>
      <c r="CK174" s="213"/>
    </row>
    <row r="175" spans="1:89" s="214" customFormat="1" ht="28.5" hidden="1" customHeight="1">
      <c r="A175" s="649"/>
      <c r="B175" s="520"/>
      <c r="C175" s="523"/>
      <c r="D175" s="523"/>
      <c r="E175" s="472"/>
      <c r="F175" s="472"/>
      <c r="G175" s="492"/>
      <c r="H175" s="384">
        <v>27</v>
      </c>
      <c r="I175" s="623"/>
      <c r="J175" s="466"/>
      <c r="K175" s="466"/>
      <c r="L175" s="466"/>
      <c r="M175" s="472"/>
      <c r="N175" s="472"/>
      <c r="O175" s="472"/>
      <c r="P175" s="475"/>
      <c r="Q175" s="478"/>
      <c r="R175" s="481"/>
      <c r="S175" s="481"/>
      <c r="T175" s="481"/>
      <c r="U175" s="481"/>
      <c r="V175" s="484"/>
      <c r="W175" s="442"/>
      <c r="X175" s="487"/>
      <c r="Y175" s="490"/>
      <c r="Z175" s="439"/>
      <c r="AA175" s="442"/>
      <c r="AB175" s="445"/>
      <c r="AC175" s="448"/>
      <c r="AD175" s="451"/>
      <c r="AE175" s="454"/>
      <c r="AF175" s="205">
        <v>4</v>
      </c>
      <c r="AG175" s="206"/>
      <c r="AH175" s="234" t="str">
        <f t="shared" si="440"/>
        <v/>
      </c>
      <c r="AI175" s="340"/>
      <c r="AJ175" s="340"/>
      <c r="AK175" s="235" t="str">
        <f t="shared" si="441"/>
        <v/>
      </c>
      <c r="AL175" s="341"/>
      <c r="AM175" s="341"/>
      <c r="AN175" s="342"/>
      <c r="AO175" s="236" t="str">
        <f t="shared" ref="AO175" si="610">IF(ISBLANK(AD172),(IFERROR(IF(AND(AH174="Probabilidad",AH175="Probabilidad"),(AQ174-(+AQ174*AK175)),IF(AND(AH174="Impacto",AH175="Probabilidad"),(AQ173-(+AQ173*AK175)),IF(AH175="Impacto",AQ174,""))),""))," ")</f>
        <v/>
      </c>
      <c r="AP175" s="174" t="str">
        <f t="shared" ref="AP175" si="611">IF(ISBLANK(AD172),(IFERROR(IF(AO175="","",IF(AO175&lt;=0.2,"Muy Baja",IF(AO175&lt;=0.4,"Baja",IF(AO175&lt;=0.6,"Media",IF(AO175&lt;=0.8,"Alta","Muy Alta"))))),""))," ")</f>
        <v/>
      </c>
      <c r="AQ175" s="237" t="str">
        <f t="shared" si="527"/>
        <v/>
      </c>
      <c r="AR175" s="283" t="str">
        <f t="shared" si="528"/>
        <v/>
      </c>
      <c r="AS175" s="237" t="str">
        <f t="shared" si="609"/>
        <v/>
      </c>
      <c r="AT175" s="239" t="str">
        <f t="shared" si="530"/>
        <v/>
      </c>
      <c r="AU175" s="457"/>
      <c r="AV175" s="460"/>
      <c r="AW175" s="454"/>
      <c r="AX175" s="463"/>
      <c r="AY175" s="343"/>
      <c r="AZ175" s="209"/>
      <c r="BA175" s="207"/>
      <c r="BB175" s="207"/>
      <c r="BC175" s="208"/>
      <c r="BD175" s="208"/>
      <c r="BE175" s="208"/>
      <c r="BF175" s="209"/>
      <c r="BG175" s="466"/>
      <c r="BH175" s="215"/>
      <c r="BI175" s="210"/>
      <c r="BJ175" s="210"/>
      <c r="BK175" s="210"/>
      <c r="BL175" s="207"/>
      <c r="BM175" s="207"/>
      <c r="BN175" s="207"/>
      <c r="BO175" s="282"/>
      <c r="BP175" s="282"/>
      <c r="BQ175" s="284"/>
      <c r="BR175" s="213"/>
      <c r="BS175" s="213" t="str">
        <f>IF(AND('MAPA DE RIESGOS'!$AP175="Muy Alta",'MAPA DE RIESGOS'!$AR175="Leve"),CONCATENATE("R",'MAPA DE RIESGOS'!$H175,"C",'MAPA DE RIESGOS'!$AF175),"")</f>
        <v/>
      </c>
      <c r="BT175" s="213"/>
      <c r="BU175" s="213"/>
      <c r="BV175" s="213"/>
      <c r="BW175" s="213"/>
      <c r="BX175" s="213"/>
      <c r="BY175" s="213"/>
      <c r="BZ175" s="213"/>
      <c r="CA175" s="213"/>
      <c r="CB175" s="213"/>
      <c r="CC175" s="213"/>
      <c r="CD175" s="213"/>
      <c r="CE175" s="213"/>
      <c r="CF175" s="213"/>
      <c r="CG175" s="213"/>
      <c r="CH175" s="213"/>
      <c r="CI175" s="213"/>
      <c r="CJ175" s="213"/>
      <c r="CK175" s="213"/>
    </row>
    <row r="176" spans="1:89" s="214" customFormat="1" ht="28.5" hidden="1" customHeight="1">
      <c r="A176" s="649"/>
      <c r="B176" s="520"/>
      <c r="C176" s="523"/>
      <c r="D176" s="523"/>
      <c r="E176" s="472"/>
      <c r="F176" s="472"/>
      <c r="G176" s="492"/>
      <c r="H176" s="384">
        <v>27</v>
      </c>
      <c r="I176" s="623"/>
      <c r="J176" s="466"/>
      <c r="K176" s="466"/>
      <c r="L176" s="466"/>
      <c r="M176" s="472"/>
      <c r="N176" s="472"/>
      <c r="O176" s="472"/>
      <c r="P176" s="475"/>
      <c r="Q176" s="478"/>
      <c r="R176" s="481"/>
      <c r="S176" s="481"/>
      <c r="T176" s="481"/>
      <c r="U176" s="481"/>
      <c r="V176" s="484"/>
      <c r="W176" s="442"/>
      <c r="X176" s="487"/>
      <c r="Y176" s="490"/>
      <c r="Z176" s="439"/>
      <c r="AA176" s="442"/>
      <c r="AB176" s="445"/>
      <c r="AC176" s="448"/>
      <c r="AD176" s="451"/>
      <c r="AE176" s="454"/>
      <c r="AF176" s="205">
        <v>5</v>
      </c>
      <c r="AG176" s="206"/>
      <c r="AH176" s="234" t="str">
        <f t="shared" si="440"/>
        <v/>
      </c>
      <c r="AI176" s="340"/>
      <c r="AJ176" s="340"/>
      <c r="AK176" s="235" t="str">
        <f t="shared" si="441"/>
        <v/>
      </c>
      <c r="AL176" s="341"/>
      <c r="AM176" s="341"/>
      <c r="AN176" s="342"/>
      <c r="AO176" s="236" t="str">
        <f t="shared" ref="AO176" si="612">IF(ISBLANK(AD172),(IFERROR(IF(AND(AH175="Probabilidad",AH176="Probabilidad"),(AQ175-(+AQ175*AK176)),IF(AND(AH175="Impacto",AH176="Probabilidad"),(AQ174-(+AQ174*AK176)),IF(AH176="Impacto",AQ175,""))),""))," ")</f>
        <v/>
      </c>
      <c r="AP176" s="174" t="str">
        <f t="shared" ref="AP176" si="613">IF(ISBLANK(AD172),(IFERROR(IF(AO176="","",IF(AO176&lt;=0.2,"Muy Baja",IF(AO176&lt;=0.4,"Baja",IF(AO176&lt;=0.6,"Media",IF(AO176&lt;=0.8,"Alta","Muy Alta"))))),""))," ")</f>
        <v/>
      </c>
      <c r="AQ176" s="237" t="str">
        <f t="shared" si="527"/>
        <v/>
      </c>
      <c r="AR176" s="283" t="str">
        <f t="shared" si="528"/>
        <v/>
      </c>
      <c r="AS176" s="237" t="str">
        <f t="shared" si="609"/>
        <v/>
      </c>
      <c r="AT176" s="239" t="str">
        <f t="shared" si="530"/>
        <v/>
      </c>
      <c r="AU176" s="457"/>
      <c r="AV176" s="460"/>
      <c r="AW176" s="454"/>
      <c r="AX176" s="463"/>
      <c r="AY176" s="343"/>
      <c r="AZ176" s="209"/>
      <c r="BA176" s="207"/>
      <c r="BB176" s="207"/>
      <c r="BC176" s="208"/>
      <c r="BD176" s="208"/>
      <c r="BE176" s="208"/>
      <c r="BF176" s="209"/>
      <c r="BG176" s="466"/>
      <c r="BH176" s="215"/>
      <c r="BI176" s="210"/>
      <c r="BJ176" s="210"/>
      <c r="BK176" s="210"/>
      <c r="BL176" s="207"/>
      <c r="BM176" s="207"/>
      <c r="BN176" s="207"/>
      <c r="BO176" s="282"/>
      <c r="BP176" s="282"/>
      <c r="BQ176" s="284"/>
      <c r="BR176" s="213"/>
      <c r="BS176" s="213" t="str">
        <f>IF(AND('MAPA DE RIESGOS'!$AP176="Muy Alta",'MAPA DE RIESGOS'!$AR176="Leve"),CONCATENATE("R",'MAPA DE RIESGOS'!$H176,"C",'MAPA DE RIESGOS'!$AF176),"")</f>
        <v/>
      </c>
      <c r="BT176" s="213"/>
      <c r="BU176" s="213"/>
      <c r="BV176" s="213"/>
      <c r="BW176" s="213"/>
      <c r="BX176" s="213"/>
      <c r="BY176" s="213"/>
      <c r="BZ176" s="213"/>
      <c r="CA176" s="213"/>
      <c r="CB176" s="213"/>
      <c r="CC176" s="213"/>
      <c r="CD176" s="213"/>
      <c r="CE176" s="213"/>
      <c r="CF176" s="213"/>
      <c r="CG176" s="213"/>
      <c r="CH176" s="213"/>
      <c r="CI176" s="213"/>
      <c r="CJ176" s="213"/>
      <c r="CK176" s="213"/>
    </row>
    <row r="177" spans="1:89" s="214" customFormat="1" ht="28.5" hidden="1" customHeight="1">
      <c r="A177" s="649"/>
      <c r="B177" s="520"/>
      <c r="C177" s="523"/>
      <c r="D177" s="523"/>
      <c r="E177" s="472"/>
      <c r="F177" s="472"/>
      <c r="G177" s="492"/>
      <c r="H177" s="384">
        <v>27</v>
      </c>
      <c r="I177" s="624"/>
      <c r="J177" s="467"/>
      <c r="K177" s="467"/>
      <c r="L177" s="467"/>
      <c r="M177" s="473"/>
      <c r="N177" s="473"/>
      <c r="O177" s="473"/>
      <c r="P177" s="476"/>
      <c r="Q177" s="479"/>
      <c r="R177" s="482"/>
      <c r="S177" s="482"/>
      <c r="T177" s="482"/>
      <c r="U177" s="482"/>
      <c r="V177" s="485"/>
      <c r="W177" s="443"/>
      <c r="X177" s="488"/>
      <c r="Y177" s="491"/>
      <c r="Z177" s="440"/>
      <c r="AA177" s="443"/>
      <c r="AB177" s="446"/>
      <c r="AC177" s="449"/>
      <c r="AD177" s="452"/>
      <c r="AE177" s="455"/>
      <c r="AF177" s="205">
        <v>6</v>
      </c>
      <c r="AG177" s="206"/>
      <c r="AH177" s="234" t="str">
        <f t="shared" si="440"/>
        <v/>
      </c>
      <c r="AI177" s="340"/>
      <c r="AJ177" s="340"/>
      <c r="AK177" s="235" t="str">
        <f t="shared" si="441"/>
        <v/>
      </c>
      <c r="AL177" s="341"/>
      <c r="AM177" s="341"/>
      <c r="AN177" s="342"/>
      <c r="AO177" s="236" t="str">
        <f t="shared" ref="AO177" si="614">IF(ISBLANK(AD172),(IFERROR(IF(AND(AH176="Probabilidad",AH177="Probabilidad"),(AQ176-(+AQ176*AK177)),IF(AND(AH176="Impacto",AH177="Probabilidad"),(AQ175-(+AQ175*AK177)),IF(AH177="Impacto",AQ176,""))),""))," ")</f>
        <v/>
      </c>
      <c r="AP177" s="174" t="str">
        <f t="shared" ref="AP177" si="615">IF(ISBLANK(AD172),(IFERROR(IF(AO177="","",IF(AO177&lt;=0.2,"Muy Baja",IF(AO177&lt;=0.4,"Baja",IF(AO177&lt;=0.6,"Media",IF(AO177&lt;=0.8,"Alta","Muy Alta"))))),""))," ")</f>
        <v/>
      </c>
      <c r="AQ177" s="237" t="str">
        <f t="shared" si="527"/>
        <v/>
      </c>
      <c r="AR177" s="283" t="str">
        <f t="shared" si="528"/>
        <v/>
      </c>
      <c r="AS177" s="237" t="str">
        <f t="shared" si="609"/>
        <v/>
      </c>
      <c r="AT177" s="239" t="str">
        <f t="shared" si="530"/>
        <v/>
      </c>
      <c r="AU177" s="458"/>
      <c r="AV177" s="461"/>
      <c r="AW177" s="455"/>
      <c r="AX177" s="464"/>
      <c r="AY177" s="343"/>
      <c r="AZ177" s="209"/>
      <c r="BA177" s="207"/>
      <c r="BB177" s="207"/>
      <c r="BC177" s="208"/>
      <c r="BD177" s="208"/>
      <c r="BE177" s="208"/>
      <c r="BF177" s="209"/>
      <c r="BG177" s="467"/>
      <c r="BH177" s="215"/>
      <c r="BI177" s="210"/>
      <c r="BJ177" s="210"/>
      <c r="BK177" s="210"/>
      <c r="BL177" s="207"/>
      <c r="BM177" s="207"/>
      <c r="BN177" s="207"/>
      <c r="BO177" s="282"/>
      <c r="BP177" s="282"/>
      <c r="BQ177" s="284"/>
      <c r="BR177" s="213"/>
      <c r="BS177" s="213" t="str">
        <f>IF(AND('MAPA DE RIESGOS'!$AP177="Muy Alta",'MAPA DE RIESGOS'!$AR177="Leve"),CONCATENATE("R",'MAPA DE RIESGOS'!$H177,"C",'MAPA DE RIESGOS'!$AF177),"")</f>
        <v/>
      </c>
      <c r="BT177" s="213"/>
      <c r="BU177" s="213"/>
      <c r="BV177" s="213"/>
      <c r="BW177" s="213"/>
      <c r="BX177" s="213"/>
      <c r="BY177" s="213"/>
      <c r="BZ177" s="213"/>
      <c r="CA177" s="213"/>
      <c r="CB177" s="213"/>
      <c r="CC177" s="213"/>
      <c r="CD177" s="213"/>
      <c r="CE177" s="213"/>
      <c r="CF177" s="213"/>
      <c r="CG177" s="213"/>
      <c r="CH177" s="213"/>
      <c r="CI177" s="213"/>
      <c r="CJ177" s="213"/>
      <c r="CK177" s="213"/>
    </row>
    <row r="178" spans="1:89" s="214" customFormat="1" ht="134.5" hidden="1" customHeight="1">
      <c r="A178" s="649"/>
      <c r="B178" s="520"/>
      <c r="C178" s="523"/>
      <c r="D178" s="523" t="str">
        <f>IFERROR((VLOOKUP($B178,'Listados Datos'!$D$3:$F$18,3,FALSE))," ")</f>
        <v xml:space="preserve"> </v>
      </c>
      <c r="E178" s="472"/>
      <c r="F178" s="472" t="s">
        <v>975</v>
      </c>
      <c r="G178" s="492">
        <v>28</v>
      </c>
      <c r="H178" s="384">
        <v>28</v>
      </c>
      <c r="I178" s="619"/>
      <c r="J178" s="465"/>
      <c r="K178" s="465"/>
      <c r="L178" s="465"/>
      <c r="M178" s="471"/>
      <c r="N178" s="471"/>
      <c r="O178" s="471"/>
      <c r="P178" s="474"/>
      <c r="Q178" s="477"/>
      <c r="R178" s="480"/>
      <c r="S178" s="480"/>
      <c r="T178" s="480"/>
      <c r="U178" s="480"/>
      <c r="V178" s="483" t="str">
        <f t="shared" ref="V178" si="616">IF(ISBLANK(AC178),(IF(P178&lt;=0,"",IF(P178&lt;=2,"Muy Baja",IF(P178&lt;=24,"Baja",IF(P178&lt;=500,"Media",IF(P178&lt;=5000,"Alta","Muy Alta"))))))," ")</f>
        <v/>
      </c>
      <c r="W178" s="441" t="str">
        <f t="shared" ref="W178" si="617">IF(ISBLANK(AC178),(IF(V178="","",IF(V178="Muy Baja",20%,IF(V178="Baja",40%,IF(V178="Media",60%,IF(V178="Alta",80%,IF(V178="Muy Alta",100%,0)))))))," ")</f>
        <v/>
      </c>
      <c r="X178" s="486"/>
      <c r="Y178" s="489" t="str">
        <f>IF(X178&gt;0,IF(NOT(ISERROR(MATCH(X178,'Listados Datos'!$N$3:$N$4,0))),'Listados Datos'!$N$6&amp;"Por favor no seleccionar este criterios de impacto (Afectación Económica o presupuestal y/o Pérdida Reputacional)",'Listados Datos'!$N$7),"")</f>
        <v/>
      </c>
      <c r="Z178" s="438" t="str">
        <f>IF(OR(X178='Listados Datos'!$R$3,X178='Listados Datos'!$S$3),"Leve",IF(OR(X178='Listados Datos'!$R$4,X178='Listados Datos'!$S$4),"Menor",IF(OR(X178='Listados Datos'!$R$5,X178='Listados Datos'!$S$5),"Moderado",IF(OR(X178='Listados Datos'!$R$6,X178='Listados Datos'!$S$6),"Mayor",IF(OR(X178='Listados Datos'!$R$7,X178='Listados Datos'!$S$7),"Catastrófico","")))))</f>
        <v/>
      </c>
      <c r="AA178" s="441" t="str">
        <f>IF(Z178="","",IF(Z178="Leve",20%,IF(Z178="Menor",40%,IF(Z178="Moderado",60%,IF(Z178="Mayor",80%,IF(Z178="Catastrófico",100%,0))))))</f>
        <v/>
      </c>
      <c r="AB178" s="444"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447"/>
      <c r="AD178" s="450"/>
      <c r="AE178" s="453" t="str">
        <f t="shared" ref="AE178" si="618">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5">
        <v>1</v>
      </c>
      <c r="AG178" s="206"/>
      <c r="AH178" s="234" t="str">
        <f t="shared" si="440"/>
        <v/>
      </c>
      <c r="AI178" s="340"/>
      <c r="AJ178" s="340"/>
      <c r="AK178" s="235" t="str">
        <f t="shared" si="441"/>
        <v/>
      </c>
      <c r="AL178" s="341"/>
      <c r="AM178" s="341"/>
      <c r="AN178" s="342"/>
      <c r="AO178" s="236" t="str">
        <f t="shared" ref="AO178" si="619">IF(ISBLANK(AD178),(IFERROR(IF(AH178="Probabilidad",(W178-(+W178*AK178)),IF(AH178="Impacto",W178,"")),""))," ")</f>
        <v/>
      </c>
      <c r="AP178" s="174" t="str">
        <f t="shared" ref="AP178" si="620">IF(ISBLANK(AD178), (IFERROR(IF(AO178="","",IF(AO178&lt;=0.2,"Muy Baja",IF(AO178&lt;=0.4,"Baja",IF(AO178&lt;=0.6,"Media",IF(AO178&lt;=0.8,"Alta","Muy Alta"))))),""))," ")</f>
        <v/>
      </c>
      <c r="AQ178" s="237" t="str">
        <f t="shared" si="527"/>
        <v/>
      </c>
      <c r="AR178" s="283" t="str">
        <f t="shared" si="528"/>
        <v/>
      </c>
      <c r="AS178" s="237" t="str">
        <f t="shared" ref="AS178" si="621">IFERROR(IF(AH178="Impacto",(AA178-(+AA178*AK178)),IF(AH178="Probabilidad",AA178,"")),"")</f>
        <v/>
      </c>
      <c r="AT178" s="239" t="str">
        <f t="shared" si="530"/>
        <v/>
      </c>
      <c r="AU178" s="456"/>
      <c r="AV178" s="459" t="str">
        <f>IF(ISBLANK(AD178), " ", AD178)</f>
        <v xml:space="preserve"> </v>
      </c>
      <c r="AW178" s="453" t="str">
        <f t="shared" ref="AW178" si="622">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462"/>
      <c r="AY178" s="343"/>
      <c r="AZ178" s="209"/>
      <c r="BA178" s="207"/>
      <c r="BB178" s="207"/>
      <c r="BC178" s="208"/>
      <c r="BD178" s="208"/>
      <c r="BE178" s="208"/>
      <c r="BF178" s="208"/>
      <c r="BG178" s="465"/>
      <c r="BH178" s="215"/>
      <c r="BI178" s="210"/>
      <c r="BJ178" s="210"/>
      <c r="BK178" s="210"/>
      <c r="BL178" s="207"/>
      <c r="BM178" s="207"/>
      <c r="BN178" s="207"/>
      <c r="BO178" s="282"/>
      <c r="BP178" s="282"/>
      <c r="BQ178" s="284"/>
      <c r="BR178" s="213"/>
      <c r="BS178" s="213" t="str">
        <f>IF(AND('MAPA DE RIESGOS'!$AP178="Muy Alta",'MAPA DE RIESGOS'!$AR178="Leve"),CONCATENATE("R",'MAPA DE RIESGOS'!$H178,"C",'MAPA DE RIESGOS'!$AF178),"")</f>
        <v/>
      </c>
      <c r="BT178" s="213"/>
      <c r="BU178" s="213"/>
      <c r="BV178" s="213"/>
      <c r="BW178" s="213"/>
      <c r="BX178" s="213"/>
      <c r="BY178" s="213"/>
      <c r="BZ178" s="213"/>
      <c r="CA178" s="213"/>
      <c r="CB178" s="213"/>
      <c r="CC178" s="213"/>
      <c r="CD178" s="213"/>
      <c r="CE178" s="213"/>
      <c r="CF178" s="213"/>
      <c r="CG178" s="213"/>
      <c r="CH178" s="213"/>
      <c r="CI178" s="213"/>
      <c r="CJ178" s="213"/>
      <c r="CK178" s="213"/>
    </row>
    <row r="179" spans="1:89" s="214" customFormat="1" ht="28.5" hidden="1" customHeight="1">
      <c r="A179" s="649"/>
      <c r="B179" s="520"/>
      <c r="C179" s="523"/>
      <c r="D179" s="523"/>
      <c r="E179" s="472"/>
      <c r="F179" s="472"/>
      <c r="G179" s="492"/>
      <c r="H179" s="384">
        <v>28</v>
      </c>
      <c r="I179" s="620"/>
      <c r="J179" s="466"/>
      <c r="K179" s="466"/>
      <c r="L179" s="466"/>
      <c r="M179" s="472"/>
      <c r="N179" s="472"/>
      <c r="O179" s="472"/>
      <c r="P179" s="475"/>
      <c r="Q179" s="478"/>
      <c r="R179" s="481"/>
      <c r="S179" s="481"/>
      <c r="T179" s="481"/>
      <c r="U179" s="481"/>
      <c r="V179" s="484"/>
      <c r="W179" s="442"/>
      <c r="X179" s="487"/>
      <c r="Y179" s="490"/>
      <c r="Z179" s="439"/>
      <c r="AA179" s="442"/>
      <c r="AB179" s="445"/>
      <c r="AC179" s="448"/>
      <c r="AD179" s="451"/>
      <c r="AE179" s="454"/>
      <c r="AF179" s="205">
        <v>2</v>
      </c>
      <c r="AG179" s="206"/>
      <c r="AH179" s="234" t="str">
        <f t="shared" si="440"/>
        <v/>
      </c>
      <c r="AI179" s="340"/>
      <c r="AJ179" s="340"/>
      <c r="AK179" s="235" t="str">
        <f t="shared" si="441"/>
        <v/>
      </c>
      <c r="AL179" s="341"/>
      <c r="AM179" s="341"/>
      <c r="AN179" s="342"/>
      <c r="AO179" s="236" t="str">
        <f t="shared" ref="AO179" si="623">IF(ISBLANK(AD178),(IFERROR(IF(AND(AH178="Probabilidad",AH179="Probabilidad"),(AQ178-(+AQ178*AK179)),IF(AH179="Probabilidad",(W178-(+W178*AK179)),IF(AH179="Impacto",AQ178,""))),""))," ")</f>
        <v/>
      </c>
      <c r="AP179" s="174" t="str">
        <f t="shared" ref="AP179" si="624">IF(ISBLANK(AD178),(IFERROR(IF(AO179="","",IF(AO179&lt;=0.2,"Muy Baja",IF(AO179&lt;=0.4,"Baja",IF(AO179&lt;=0.6,"Media",IF(AO179&lt;=0.8,"Alta","Muy Alta"))))),""))," ")</f>
        <v/>
      </c>
      <c r="AQ179" s="237" t="str">
        <f t="shared" si="527"/>
        <v/>
      </c>
      <c r="AR179" s="283" t="str">
        <f t="shared" si="528"/>
        <v/>
      </c>
      <c r="AS179" s="237" t="str">
        <f t="shared" ref="AS179" si="625">IFERROR(IF(AND(AH178="Impacto",AH179="Impacto"),(AS178-(+AS178*AK179)),IF(AH179="Impacto",(AA178-(+AA178*AK179)),IF(AH179="Probabilidad",AS178,""))),"")</f>
        <v/>
      </c>
      <c r="AT179" s="239" t="str">
        <f t="shared" si="530"/>
        <v/>
      </c>
      <c r="AU179" s="457"/>
      <c r="AV179" s="460"/>
      <c r="AW179" s="454"/>
      <c r="AX179" s="463"/>
      <c r="AY179" s="343"/>
      <c r="AZ179" s="209"/>
      <c r="BA179" s="207"/>
      <c r="BB179" s="207"/>
      <c r="BC179" s="208"/>
      <c r="BD179" s="208"/>
      <c r="BE179" s="208"/>
      <c r="BF179" s="209"/>
      <c r="BG179" s="466"/>
      <c r="BH179" s="215"/>
      <c r="BI179" s="210"/>
      <c r="BJ179" s="210"/>
      <c r="BK179" s="210"/>
      <c r="BL179" s="207"/>
      <c r="BM179" s="207"/>
      <c r="BN179" s="207"/>
      <c r="BO179" s="282"/>
      <c r="BP179" s="282"/>
      <c r="BQ179" s="284"/>
      <c r="BR179" s="213"/>
      <c r="BS179" s="213" t="str">
        <f>IF(AND('MAPA DE RIESGOS'!$AP179="Muy Alta",'MAPA DE RIESGOS'!$AR179="Leve"),CONCATENATE("R",'MAPA DE RIESGOS'!$H179,"C",'MAPA DE RIESGOS'!$AF179),"")</f>
        <v/>
      </c>
      <c r="BT179" s="213"/>
      <c r="BU179" s="213"/>
      <c r="BV179" s="213"/>
      <c r="BW179" s="213"/>
      <c r="BX179" s="213"/>
      <c r="BY179" s="213"/>
      <c r="BZ179" s="213"/>
      <c r="CA179" s="213"/>
      <c r="CB179" s="213"/>
      <c r="CC179" s="213"/>
      <c r="CD179" s="213"/>
      <c r="CE179" s="213"/>
      <c r="CF179" s="213"/>
      <c r="CG179" s="213"/>
      <c r="CH179" s="213"/>
      <c r="CI179" s="213"/>
      <c r="CJ179" s="213"/>
      <c r="CK179" s="213"/>
    </row>
    <row r="180" spans="1:89" s="214" customFormat="1" ht="28.5" hidden="1" customHeight="1">
      <c r="A180" s="649"/>
      <c r="B180" s="520"/>
      <c r="C180" s="523"/>
      <c r="D180" s="523"/>
      <c r="E180" s="472"/>
      <c r="F180" s="472"/>
      <c r="G180" s="492"/>
      <c r="H180" s="384">
        <v>28</v>
      </c>
      <c r="I180" s="620"/>
      <c r="J180" s="466"/>
      <c r="K180" s="466"/>
      <c r="L180" s="466"/>
      <c r="M180" s="472"/>
      <c r="N180" s="472"/>
      <c r="O180" s="472"/>
      <c r="P180" s="475"/>
      <c r="Q180" s="478"/>
      <c r="R180" s="481"/>
      <c r="S180" s="481"/>
      <c r="T180" s="481"/>
      <c r="U180" s="481"/>
      <c r="V180" s="484"/>
      <c r="W180" s="442"/>
      <c r="X180" s="487"/>
      <c r="Y180" s="490"/>
      <c r="Z180" s="439"/>
      <c r="AA180" s="442"/>
      <c r="AB180" s="445"/>
      <c r="AC180" s="448"/>
      <c r="AD180" s="451"/>
      <c r="AE180" s="454"/>
      <c r="AF180" s="205">
        <v>3</v>
      </c>
      <c r="AG180" s="206"/>
      <c r="AH180" s="234" t="str">
        <f t="shared" si="440"/>
        <v/>
      </c>
      <c r="AI180" s="340"/>
      <c r="AJ180" s="340"/>
      <c r="AK180" s="235" t="str">
        <f t="shared" si="441"/>
        <v/>
      </c>
      <c r="AL180" s="341"/>
      <c r="AM180" s="341"/>
      <c r="AN180" s="342"/>
      <c r="AO180" s="236" t="str">
        <f t="shared" ref="AO180" si="626">IF(ISBLANK(AD178),(IFERROR(IF(AND(AH179="Probabilidad",AH180="Probabilidad"),(AQ179-(+AQ179*AK180)),IF(AND(AH179="Impacto",AH180="Probabilidad"),(AQ178-(+AQ178*AK180)),IF(AH180="Impacto",AQ179,""))),""))," ")</f>
        <v/>
      </c>
      <c r="AP180" s="174" t="str">
        <f t="shared" ref="AP180" si="627">IF(ISBLANK(AD178),(IFERROR(IF(AO180="","",IF(AO180&lt;=0.2,"Muy Baja",IF(AO180&lt;=0.4,"Baja",IF(AO180&lt;=0.6,"Media",IF(AO180&lt;=0.8,"Alta","Muy Alta"))))),""))," ")</f>
        <v/>
      </c>
      <c r="AQ180" s="237" t="str">
        <f t="shared" si="527"/>
        <v/>
      </c>
      <c r="AR180" s="283" t="str">
        <f t="shared" si="528"/>
        <v/>
      </c>
      <c r="AS180" s="237" t="str">
        <f t="shared" ref="AS180:AS183" si="628">IFERROR(IF(AND(AH179="Impacto",AH180="Impacto"),(AS179-(+AS179*AK180)),IF(AND(AH179="Probabilidad",AH180="Impacto"),(AS178-(+AS178*AK180)),IF(AH180="Probabilidad",AS179,""))),"")</f>
        <v/>
      </c>
      <c r="AT180" s="239" t="str">
        <f t="shared" si="530"/>
        <v/>
      </c>
      <c r="AU180" s="457"/>
      <c r="AV180" s="460"/>
      <c r="AW180" s="454"/>
      <c r="AX180" s="463"/>
      <c r="AY180" s="343"/>
      <c r="AZ180" s="209"/>
      <c r="BA180" s="207"/>
      <c r="BB180" s="207"/>
      <c r="BC180" s="208"/>
      <c r="BD180" s="208"/>
      <c r="BE180" s="208"/>
      <c r="BF180" s="209"/>
      <c r="BG180" s="466"/>
      <c r="BH180" s="215"/>
      <c r="BI180" s="210"/>
      <c r="BJ180" s="210"/>
      <c r="BK180" s="210"/>
      <c r="BL180" s="207"/>
      <c r="BM180" s="207"/>
      <c r="BN180" s="207"/>
      <c r="BO180" s="282"/>
      <c r="BP180" s="282"/>
      <c r="BQ180" s="284"/>
      <c r="BR180" s="213"/>
      <c r="BS180" s="213" t="str">
        <f>IF(AND('MAPA DE RIESGOS'!$AP180="Muy Alta",'MAPA DE RIESGOS'!$AR180="Leve"),CONCATENATE("R",'MAPA DE RIESGOS'!$H180,"C",'MAPA DE RIESGOS'!$AF180),"")</f>
        <v/>
      </c>
      <c r="BT180" s="213"/>
      <c r="BU180" s="213"/>
      <c r="BV180" s="213"/>
      <c r="BW180" s="213"/>
      <c r="BX180" s="213"/>
      <c r="BY180" s="213"/>
      <c r="BZ180" s="213"/>
      <c r="CA180" s="213"/>
      <c r="CB180" s="213"/>
      <c r="CC180" s="213"/>
      <c r="CD180" s="213"/>
      <c r="CE180" s="213"/>
      <c r="CF180" s="213"/>
      <c r="CG180" s="213"/>
      <c r="CH180" s="213"/>
      <c r="CI180" s="213"/>
      <c r="CJ180" s="213"/>
      <c r="CK180" s="213"/>
    </row>
    <row r="181" spans="1:89" s="214" customFormat="1" ht="28.5" hidden="1" customHeight="1">
      <c r="A181" s="649"/>
      <c r="B181" s="520"/>
      <c r="C181" s="523"/>
      <c r="D181" s="523"/>
      <c r="E181" s="472"/>
      <c r="F181" s="472"/>
      <c r="G181" s="492"/>
      <c r="H181" s="384">
        <v>28</v>
      </c>
      <c r="I181" s="620"/>
      <c r="J181" s="466"/>
      <c r="K181" s="466"/>
      <c r="L181" s="466"/>
      <c r="M181" s="472"/>
      <c r="N181" s="472"/>
      <c r="O181" s="472"/>
      <c r="P181" s="475"/>
      <c r="Q181" s="478"/>
      <c r="R181" s="481"/>
      <c r="S181" s="481"/>
      <c r="T181" s="481"/>
      <c r="U181" s="481"/>
      <c r="V181" s="484"/>
      <c r="W181" s="442"/>
      <c r="X181" s="487"/>
      <c r="Y181" s="490"/>
      <c r="Z181" s="439"/>
      <c r="AA181" s="442"/>
      <c r="AB181" s="445"/>
      <c r="AC181" s="448"/>
      <c r="AD181" s="451"/>
      <c r="AE181" s="454"/>
      <c r="AF181" s="205">
        <v>4</v>
      </c>
      <c r="AG181" s="206"/>
      <c r="AH181" s="234" t="str">
        <f t="shared" si="440"/>
        <v/>
      </c>
      <c r="AI181" s="340"/>
      <c r="AJ181" s="340"/>
      <c r="AK181" s="235" t="str">
        <f t="shared" si="441"/>
        <v/>
      </c>
      <c r="AL181" s="341"/>
      <c r="AM181" s="341"/>
      <c r="AN181" s="342"/>
      <c r="AO181" s="236" t="str">
        <f t="shared" ref="AO181" si="629">IF(ISBLANK(AD178),(IFERROR(IF(AND(AH180="Probabilidad",AH181="Probabilidad"),(AQ180-(+AQ180*AK181)),IF(AND(AH180="Impacto",AH181="Probabilidad"),(AQ179-(+AQ179*AK181)),IF(AH181="Impacto",AQ180,""))),""))," ")</f>
        <v/>
      </c>
      <c r="AP181" s="174" t="str">
        <f t="shared" ref="AP181" si="630">IF(ISBLANK(AD178),(IFERROR(IF(AO181="","",IF(AO181&lt;=0.2,"Muy Baja",IF(AO181&lt;=0.4,"Baja",IF(AO181&lt;=0.6,"Media",IF(AO181&lt;=0.8,"Alta","Muy Alta"))))),""))," ")</f>
        <v/>
      </c>
      <c r="AQ181" s="237" t="str">
        <f t="shared" si="527"/>
        <v/>
      </c>
      <c r="AR181" s="283" t="str">
        <f t="shared" si="528"/>
        <v/>
      </c>
      <c r="AS181" s="237" t="str">
        <f t="shared" si="628"/>
        <v/>
      </c>
      <c r="AT181" s="239" t="str">
        <f t="shared" si="530"/>
        <v/>
      </c>
      <c r="AU181" s="457"/>
      <c r="AV181" s="460"/>
      <c r="AW181" s="454"/>
      <c r="AX181" s="463"/>
      <c r="AY181" s="343"/>
      <c r="AZ181" s="209"/>
      <c r="BA181" s="207"/>
      <c r="BB181" s="207"/>
      <c r="BC181" s="208"/>
      <c r="BD181" s="208"/>
      <c r="BE181" s="208"/>
      <c r="BF181" s="209"/>
      <c r="BG181" s="466"/>
      <c r="BH181" s="215"/>
      <c r="BI181" s="210"/>
      <c r="BJ181" s="210"/>
      <c r="BK181" s="210"/>
      <c r="BL181" s="207"/>
      <c r="BM181" s="207"/>
      <c r="BN181" s="207"/>
      <c r="BO181" s="282"/>
      <c r="BP181" s="282"/>
      <c r="BQ181" s="284"/>
      <c r="BR181" s="213"/>
      <c r="BS181" s="213" t="str">
        <f>IF(AND('MAPA DE RIESGOS'!$AP181="Muy Alta",'MAPA DE RIESGOS'!$AR181="Leve"),CONCATENATE("R",'MAPA DE RIESGOS'!$H181,"C",'MAPA DE RIESGOS'!$AF181),"")</f>
        <v/>
      </c>
      <c r="BT181" s="213"/>
      <c r="BU181" s="213"/>
      <c r="BV181" s="213"/>
      <c r="BW181" s="213"/>
      <c r="BX181" s="213"/>
      <c r="BY181" s="213"/>
      <c r="BZ181" s="213"/>
      <c r="CA181" s="213"/>
      <c r="CB181" s="213"/>
      <c r="CC181" s="213"/>
      <c r="CD181" s="213"/>
      <c r="CE181" s="213"/>
      <c r="CF181" s="213"/>
      <c r="CG181" s="213"/>
      <c r="CH181" s="213"/>
      <c r="CI181" s="213"/>
      <c r="CJ181" s="213"/>
      <c r="CK181" s="213"/>
    </row>
    <row r="182" spans="1:89" s="214" customFormat="1" ht="28.5" hidden="1" customHeight="1">
      <c r="A182" s="649"/>
      <c r="B182" s="520"/>
      <c r="C182" s="523"/>
      <c r="D182" s="523"/>
      <c r="E182" s="472"/>
      <c r="F182" s="472"/>
      <c r="G182" s="492"/>
      <c r="H182" s="384">
        <v>28</v>
      </c>
      <c r="I182" s="620"/>
      <c r="J182" s="466"/>
      <c r="K182" s="466"/>
      <c r="L182" s="466"/>
      <c r="M182" s="472"/>
      <c r="N182" s="472"/>
      <c r="O182" s="472"/>
      <c r="P182" s="475"/>
      <c r="Q182" s="478"/>
      <c r="R182" s="481"/>
      <c r="S182" s="481"/>
      <c r="T182" s="481"/>
      <c r="U182" s="481"/>
      <c r="V182" s="484"/>
      <c r="W182" s="442"/>
      <c r="X182" s="487"/>
      <c r="Y182" s="490"/>
      <c r="Z182" s="439"/>
      <c r="AA182" s="442"/>
      <c r="AB182" s="445"/>
      <c r="AC182" s="448"/>
      <c r="AD182" s="451"/>
      <c r="AE182" s="454"/>
      <c r="AF182" s="205">
        <v>5</v>
      </c>
      <c r="AG182" s="206"/>
      <c r="AH182" s="234" t="str">
        <f t="shared" si="440"/>
        <v/>
      </c>
      <c r="AI182" s="340"/>
      <c r="AJ182" s="340"/>
      <c r="AK182" s="235" t="str">
        <f t="shared" si="441"/>
        <v/>
      </c>
      <c r="AL182" s="341"/>
      <c r="AM182" s="341"/>
      <c r="AN182" s="342"/>
      <c r="AO182" s="236" t="str">
        <f t="shared" ref="AO182" si="631">IF(ISBLANK(AD178),(IFERROR(IF(AND(AH181="Probabilidad",AH182="Probabilidad"),(AQ181-(+AQ181*AK182)),IF(AND(AH181="Impacto",AH182="Probabilidad"),(AQ180-(+AQ180*AK182)),IF(AH182="Impacto",AQ181,""))),""))," ")</f>
        <v/>
      </c>
      <c r="AP182" s="174" t="str">
        <f t="shared" ref="AP182" si="632">IF(ISBLANK(AD178),(IFERROR(IF(AO182="","",IF(AO182&lt;=0.2,"Muy Baja",IF(AO182&lt;=0.4,"Baja",IF(AO182&lt;=0.6,"Media",IF(AO182&lt;=0.8,"Alta","Muy Alta"))))),""))," ")</f>
        <v/>
      </c>
      <c r="AQ182" s="237" t="str">
        <f t="shared" si="527"/>
        <v/>
      </c>
      <c r="AR182" s="283" t="str">
        <f t="shared" si="528"/>
        <v/>
      </c>
      <c r="AS182" s="237" t="str">
        <f t="shared" si="628"/>
        <v/>
      </c>
      <c r="AT182" s="239" t="str">
        <f t="shared" si="530"/>
        <v/>
      </c>
      <c r="AU182" s="457"/>
      <c r="AV182" s="460"/>
      <c r="AW182" s="454"/>
      <c r="AX182" s="463"/>
      <c r="AY182" s="343"/>
      <c r="AZ182" s="209"/>
      <c r="BA182" s="207"/>
      <c r="BB182" s="207"/>
      <c r="BC182" s="208"/>
      <c r="BD182" s="208"/>
      <c r="BE182" s="208"/>
      <c r="BF182" s="209"/>
      <c r="BG182" s="466"/>
      <c r="BH182" s="215"/>
      <c r="BI182" s="210"/>
      <c r="BJ182" s="210"/>
      <c r="BK182" s="210"/>
      <c r="BL182" s="207"/>
      <c r="BM182" s="207"/>
      <c r="BN182" s="207"/>
      <c r="BO182" s="282"/>
      <c r="BP182" s="282"/>
      <c r="BQ182" s="284"/>
      <c r="BR182" s="213"/>
      <c r="BS182" s="213" t="str">
        <f>IF(AND('MAPA DE RIESGOS'!$AP182="Muy Alta",'MAPA DE RIESGOS'!$AR182="Leve"),CONCATENATE("R",'MAPA DE RIESGOS'!$H182,"C",'MAPA DE RIESGOS'!$AF182),"")</f>
        <v/>
      </c>
      <c r="BT182" s="213"/>
      <c r="BU182" s="213"/>
      <c r="BV182" s="213"/>
      <c r="BW182" s="213"/>
      <c r="BX182" s="213"/>
      <c r="BY182" s="213"/>
      <c r="BZ182" s="213"/>
      <c r="CA182" s="213"/>
      <c r="CB182" s="213"/>
      <c r="CC182" s="213"/>
      <c r="CD182" s="213"/>
      <c r="CE182" s="213"/>
      <c r="CF182" s="213"/>
      <c r="CG182" s="213"/>
      <c r="CH182" s="213"/>
      <c r="CI182" s="213"/>
      <c r="CJ182" s="213"/>
      <c r="CK182" s="213"/>
    </row>
    <row r="183" spans="1:89" s="214" customFormat="1" ht="28.5" hidden="1" customHeight="1">
      <c r="A183" s="649"/>
      <c r="B183" s="520"/>
      <c r="C183" s="523"/>
      <c r="D183" s="523"/>
      <c r="E183" s="472"/>
      <c r="F183" s="472"/>
      <c r="G183" s="492"/>
      <c r="H183" s="384">
        <v>28</v>
      </c>
      <c r="I183" s="621"/>
      <c r="J183" s="467"/>
      <c r="K183" s="467"/>
      <c r="L183" s="467"/>
      <c r="M183" s="473"/>
      <c r="N183" s="473"/>
      <c r="O183" s="473"/>
      <c r="P183" s="476"/>
      <c r="Q183" s="479"/>
      <c r="R183" s="482"/>
      <c r="S183" s="482"/>
      <c r="T183" s="482"/>
      <c r="U183" s="482"/>
      <c r="V183" s="485"/>
      <c r="W183" s="443"/>
      <c r="X183" s="488"/>
      <c r="Y183" s="491"/>
      <c r="Z183" s="440"/>
      <c r="AA183" s="443"/>
      <c r="AB183" s="446"/>
      <c r="AC183" s="449"/>
      <c r="AD183" s="452"/>
      <c r="AE183" s="455"/>
      <c r="AF183" s="205">
        <v>6</v>
      </c>
      <c r="AG183" s="206"/>
      <c r="AH183" s="234" t="str">
        <f t="shared" si="440"/>
        <v/>
      </c>
      <c r="AI183" s="340"/>
      <c r="AJ183" s="340"/>
      <c r="AK183" s="235" t="str">
        <f t="shared" si="441"/>
        <v/>
      </c>
      <c r="AL183" s="341"/>
      <c r="AM183" s="341"/>
      <c r="AN183" s="342"/>
      <c r="AO183" s="236" t="str">
        <f t="shared" ref="AO183" si="633">IF(ISBLANK(AD178),(IFERROR(IF(AND(AH182="Probabilidad",AH183="Probabilidad"),(AQ182-(+AQ182*AK183)),IF(AND(AH182="Impacto",AH183="Probabilidad"),(AQ181-(+AQ181*AK183)),IF(AH183="Impacto",AQ182,""))),""))," ")</f>
        <v/>
      </c>
      <c r="AP183" s="174" t="str">
        <f t="shared" ref="AP183" si="634">IF(ISBLANK(AD178),(IFERROR(IF(AO183="","",IF(AO183&lt;=0.2,"Muy Baja",IF(AO183&lt;=0.4,"Baja",IF(AO183&lt;=0.6,"Media",IF(AO183&lt;=0.8,"Alta","Muy Alta"))))),""))," ")</f>
        <v/>
      </c>
      <c r="AQ183" s="237" t="str">
        <f t="shared" si="527"/>
        <v/>
      </c>
      <c r="AR183" s="283" t="str">
        <f t="shared" si="528"/>
        <v/>
      </c>
      <c r="AS183" s="237" t="str">
        <f t="shared" si="628"/>
        <v/>
      </c>
      <c r="AT183" s="239" t="str">
        <f t="shared" si="530"/>
        <v/>
      </c>
      <c r="AU183" s="458"/>
      <c r="AV183" s="461"/>
      <c r="AW183" s="455"/>
      <c r="AX183" s="464"/>
      <c r="AY183" s="343"/>
      <c r="AZ183" s="209"/>
      <c r="BA183" s="207"/>
      <c r="BB183" s="207"/>
      <c r="BC183" s="208"/>
      <c r="BD183" s="208"/>
      <c r="BE183" s="208"/>
      <c r="BF183" s="209"/>
      <c r="BG183" s="467"/>
      <c r="BH183" s="215"/>
      <c r="BI183" s="210"/>
      <c r="BJ183" s="210"/>
      <c r="BK183" s="210"/>
      <c r="BL183" s="207"/>
      <c r="BM183" s="207"/>
      <c r="BN183" s="207"/>
      <c r="BO183" s="282"/>
      <c r="BP183" s="282"/>
      <c r="BQ183" s="284"/>
      <c r="BR183" s="213"/>
      <c r="BS183" s="213" t="str">
        <f>IF(AND('MAPA DE RIESGOS'!$AP183="Muy Alta",'MAPA DE RIESGOS'!$AR183="Leve"),CONCATENATE("R",'MAPA DE RIESGOS'!$H183,"C",'MAPA DE RIESGOS'!$AF183),"")</f>
        <v/>
      </c>
      <c r="BT183" s="213"/>
      <c r="BU183" s="213"/>
      <c r="BV183" s="213"/>
      <c r="BW183" s="213"/>
      <c r="BX183" s="213"/>
      <c r="BY183" s="213"/>
      <c r="BZ183" s="213"/>
      <c r="CA183" s="213"/>
      <c r="CB183" s="213"/>
      <c r="CC183" s="213"/>
      <c r="CD183" s="213"/>
      <c r="CE183" s="213"/>
      <c r="CF183" s="213"/>
      <c r="CG183" s="213"/>
      <c r="CH183" s="213"/>
      <c r="CI183" s="213"/>
      <c r="CJ183" s="213"/>
      <c r="CK183" s="213"/>
    </row>
    <row r="184" spans="1:89" s="214" customFormat="1" ht="98" hidden="1" customHeight="1">
      <c r="A184" s="649"/>
      <c r="B184" s="520"/>
      <c r="C184" s="523"/>
      <c r="D184" s="523" t="str">
        <f>IFERROR((VLOOKUP($B184,'Listados Datos'!$D$3:$F$18,3,FALSE))," ")</f>
        <v xml:space="preserve"> </v>
      </c>
      <c r="E184" s="472"/>
      <c r="F184" s="472" t="s">
        <v>975</v>
      </c>
      <c r="G184" s="492">
        <v>29</v>
      </c>
      <c r="H184" s="384">
        <v>29</v>
      </c>
      <c r="I184" s="468"/>
      <c r="J184" s="465"/>
      <c r="K184" s="465"/>
      <c r="L184" s="465"/>
      <c r="M184" s="471"/>
      <c r="N184" s="471"/>
      <c r="O184" s="471"/>
      <c r="P184" s="474"/>
      <c r="Q184" s="477"/>
      <c r="R184" s="480"/>
      <c r="S184" s="480"/>
      <c r="T184" s="480"/>
      <c r="U184" s="480"/>
      <c r="V184" s="483" t="str">
        <f t="shared" ref="V184" si="635">IF(ISBLANK(AC184),(IF(P184&lt;=0,"",IF(P184&lt;=2,"Muy Baja",IF(P184&lt;=24,"Baja",IF(P184&lt;=500,"Media",IF(P184&lt;=5000,"Alta","Muy Alta"))))))," ")</f>
        <v/>
      </c>
      <c r="W184" s="441" t="str">
        <f t="shared" ref="W184" si="636">IF(ISBLANK(AC184),(IF(V184="","",IF(V184="Muy Baja",20%,IF(V184="Baja",40%,IF(V184="Media",60%,IF(V184="Alta",80%,IF(V184="Muy Alta",100%,0)))))))," ")</f>
        <v/>
      </c>
      <c r="X184" s="486"/>
      <c r="Y184" s="489" t="str">
        <f>IF(X184&gt;0,IF(NOT(ISERROR(MATCH(X184,'Listados Datos'!$N$3:$N$4,0))),'Listados Datos'!$N$6&amp;"Por favor no seleccionar este criterios de impacto (Afectación Económica o presupuestal y/o Pérdida Reputacional)",'Listados Datos'!$N$7),"")</f>
        <v/>
      </c>
      <c r="Z184" s="438" t="str">
        <f>IF(OR(X184='Listados Datos'!$R$3,X184='Listados Datos'!$S$3),"Leve",IF(OR(X184='Listados Datos'!$R$4,X184='Listados Datos'!$S$4),"Menor",IF(OR(X184='Listados Datos'!$R$5,X184='Listados Datos'!$S$5),"Moderado",IF(OR(X184='Listados Datos'!$R$6,X184='Listados Datos'!$S$6),"Mayor",IF(OR(X184='Listados Datos'!$R$7,X184='Listados Datos'!$S$7),"Catastrófico","")))))</f>
        <v/>
      </c>
      <c r="AA184" s="441" t="str">
        <f>IF(Z184="","",IF(Z184="Leve",20%,IF(Z184="Menor",40%,IF(Z184="Moderado",60%,IF(Z184="Mayor",80%,IF(Z184="Catastrófico",100%,0))))))</f>
        <v/>
      </c>
      <c r="AB184" s="444"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447"/>
      <c r="AD184" s="450"/>
      <c r="AE184" s="453" t="str">
        <f t="shared" ref="AE184" si="637">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206"/>
      <c r="AH184" s="234" t="str">
        <f t="shared" si="440"/>
        <v/>
      </c>
      <c r="AI184" s="340"/>
      <c r="AJ184" s="340"/>
      <c r="AK184" s="235" t="str">
        <f t="shared" si="441"/>
        <v/>
      </c>
      <c r="AL184" s="341"/>
      <c r="AM184" s="341"/>
      <c r="AN184" s="342"/>
      <c r="AO184" s="236" t="str">
        <f t="shared" ref="AO184" si="638">IF(ISBLANK(AD184),(IFERROR(IF(AH184="Probabilidad",(W184-(+W184*AK184)),IF(AH184="Impacto",W184,"")),""))," ")</f>
        <v/>
      </c>
      <c r="AP184" s="174" t="str">
        <f t="shared" ref="AP184" si="639">IF(ISBLANK(AD184), (IFERROR(IF(AO184="","",IF(AO184&lt;=0.2,"Muy Baja",IF(AO184&lt;=0.4,"Baja",IF(AO184&lt;=0.6,"Media",IF(AO184&lt;=0.8,"Alta","Muy Alta"))))),""))," ")</f>
        <v/>
      </c>
      <c r="AQ184" s="237" t="str">
        <f t="shared" si="527"/>
        <v/>
      </c>
      <c r="AR184" s="283" t="str">
        <f t="shared" si="528"/>
        <v/>
      </c>
      <c r="AS184" s="237" t="str">
        <f t="shared" ref="AS184" si="640">IFERROR(IF(AH184="Impacto",(AA184-(+AA184*AK184)),IF(AH184="Probabilidad",AA184,"")),"")</f>
        <v/>
      </c>
      <c r="AT184" s="239" t="str">
        <f t="shared" si="530"/>
        <v/>
      </c>
      <c r="AU184" s="456"/>
      <c r="AV184" s="459" t="str">
        <f>IF(ISBLANK(AD184), " ", AD184)</f>
        <v xml:space="preserve"> </v>
      </c>
      <c r="AW184" s="453" t="str">
        <f t="shared" ref="AW184" si="641">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462"/>
      <c r="AY184" s="343"/>
      <c r="AZ184" s="209"/>
      <c r="BA184" s="207"/>
      <c r="BB184" s="207"/>
      <c r="BC184" s="208"/>
      <c r="BD184" s="208"/>
      <c r="BE184" s="208"/>
      <c r="BF184" s="208"/>
      <c r="BG184" s="465"/>
      <c r="BH184" s="215"/>
      <c r="BI184" s="210"/>
      <c r="BJ184" s="210"/>
      <c r="BK184" s="210"/>
      <c r="BL184" s="207"/>
      <c r="BM184" s="207"/>
      <c r="BN184" s="207"/>
      <c r="BO184" s="282"/>
      <c r="BP184" s="282"/>
      <c r="BQ184" s="284"/>
      <c r="BR184" s="213"/>
      <c r="BS184" s="213" t="str">
        <f>IF(AND('MAPA DE RIESGOS'!$AP184="Muy Alta",'MAPA DE RIESGOS'!$AR184="Leve"),CONCATENATE("R",'MAPA DE RIESGOS'!$H184,"C",'MAPA DE RIESGOS'!$AF184),"")</f>
        <v/>
      </c>
      <c r="BT184" s="213"/>
      <c r="BU184" s="213"/>
      <c r="BV184" s="213"/>
      <c r="BW184" s="213"/>
      <c r="BX184" s="213"/>
      <c r="BY184" s="213"/>
      <c r="BZ184" s="213"/>
      <c r="CA184" s="213"/>
      <c r="CB184" s="213"/>
      <c r="CC184" s="213"/>
      <c r="CD184" s="213"/>
      <c r="CE184" s="213"/>
      <c r="CF184" s="213"/>
      <c r="CG184" s="213"/>
      <c r="CH184" s="213"/>
      <c r="CI184" s="213"/>
      <c r="CJ184" s="213"/>
      <c r="CK184" s="213"/>
    </row>
    <row r="185" spans="1:89" s="214" customFormat="1" ht="68.25" hidden="1" customHeight="1">
      <c r="A185" s="649"/>
      <c r="B185" s="520"/>
      <c r="C185" s="523"/>
      <c r="D185" s="523"/>
      <c r="E185" s="472"/>
      <c r="F185" s="472"/>
      <c r="G185" s="492"/>
      <c r="H185" s="384">
        <v>29</v>
      </c>
      <c r="I185" s="469"/>
      <c r="J185" s="466"/>
      <c r="K185" s="466"/>
      <c r="L185" s="466"/>
      <c r="M185" s="472"/>
      <c r="N185" s="472"/>
      <c r="O185" s="472"/>
      <c r="P185" s="475"/>
      <c r="Q185" s="478"/>
      <c r="R185" s="481"/>
      <c r="S185" s="481"/>
      <c r="T185" s="481"/>
      <c r="U185" s="481"/>
      <c r="V185" s="484"/>
      <c r="W185" s="442"/>
      <c r="X185" s="487"/>
      <c r="Y185" s="490"/>
      <c r="Z185" s="439"/>
      <c r="AA185" s="442"/>
      <c r="AB185" s="445"/>
      <c r="AC185" s="448"/>
      <c r="AD185" s="451"/>
      <c r="AE185" s="454"/>
      <c r="AF185" s="205">
        <v>2</v>
      </c>
      <c r="AG185" s="206"/>
      <c r="AH185" s="234" t="str">
        <f t="shared" si="440"/>
        <v/>
      </c>
      <c r="AI185" s="340"/>
      <c r="AJ185" s="340"/>
      <c r="AK185" s="235" t="str">
        <f t="shared" si="441"/>
        <v/>
      </c>
      <c r="AL185" s="341"/>
      <c r="AM185" s="341"/>
      <c r="AN185" s="342"/>
      <c r="AO185" s="236" t="str">
        <f t="shared" ref="AO185" si="642">IF(ISBLANK(AD184),(IFERROR(IF(AND(AH184="Probabilidad",AH185="Probabilidad"),(AQ184-(+AQ184*AK185)),IF(AH185="Probabilidad",(W184-(+W184*AK185)),IF(AH185="Impacto",AQ184,""))),""))," ")</f>
        <v/>
      </c>
      <c r="AP185" s="174" t="str">
        <f t="shared" ref="AP185" si="643">IF(ISBLANK(AD184),(IFERROR(IF(AO185="","",IF(AO185&lt;=0.2,"Muy Baja",IF(AO185&lt;=0.4,"Baja",IF(AO185&lt;=0.6,"Media",IF(AO185&lt;=0.8,"Alta","Muy Alta"))))),""))," ")</f>
        <v/>
      </c>
      <c r="AQ185" s="237" t="str">
        <f t="shared" si="527"/>
        <v/>
      </c>
      <c r="AR185" s="283" t="str">
        <f t="shared" si="528"/>
        <v/>
      </c>
      <c r="AS185" s="237" t="str">
        <f t="shared" ref="AS185" si="644">IFERROR(IF(AND(AH184="Impacto",AH185="Impacto"),(AS184-(+AS184*AK185)),IF(AH185="Impacto",(AA184-(+AA184*AK185)),IF(AH185="Probabilidad",AS184,""))),"")</f>
        <v/>
      </c>
      <c r="AT185" s="239" t="str">
        <f t="shared" si="530"/>
        <v/>
      </c>
      <c r="AU185" s="457"/>
      <c r="AV185" s="460"/>
      <c r="AW185" s="454"/>
      <c r="AX185" s="463"/>
      <c r="AY185" s="343"/>
      <c r="AZ185" s="209"/>
      <c r="BA185" s="207"/>
      <c r="BB185" s="207"/>
      <c r="BC185" s="208"/>
      <c r="BD185" s="208"/>
      <c r="BE185" s="208"/>
      <c r="BF185" s="500"/>
      <c r="BG185" s="466"/>
      <c r="BH185" s="215"/>
      <c r="BI185" s="210"/>
      <c r="BJ185" s="210"/>
      <c r="BK185" s="210"/>
      <c r="BL185" s="207"/>
      <c r="BM185" s="207"/>
      <c r="BN185" s="207"/>
      <c r="BO185" s="282"/>
      <c r="BP185" s="282"/>
      <c r="BQ185" s="284"/>
      <c r="BR185" s="213"/>
      <c r="BS185" s="213" t="str">
        <f>IF(AND('MAPA DE RIESGOS'!$AP185="Muy Alta",'MAPA DE RIESGOS'!$AR185="Leve"),CONCATENATE("R",'MAPA DE RIESGOS'!$H185,"C",'MAPA DE RIESGOS'!$AF185),"")</f>
        <v/>
      </c>
      <c r="BT185" s="213"/>
      <c r="BU185" s="213"/>
      <c r="BV185" s="213"/>
      <c r="BW185" s="213"/>
      <c r="BX185" s="213"/>
      <c r="BY185" s="213"/>
      <c r="BZ185" s="213"/>
      <c r="CA185" s="213"/>
      <c r="CB185" s="213"/>
      <c r="CC185" s="213"/>
      <c r="CD185" s="213"/>
      <c r="CE185" s="213"/>
      <c r="CF185" s="213"/>
      <c r="CG185" s="213"/>
      <c r="CH185" s="213"/>
      <c r="CI185" s="213"/>
      <c r="CJ185" s="213"/>
      <c r="CK185" s="213"/>
    </row>
    <row r="186" spans="1:89" s="214" customFormat="1" ht="28.5" hidden="1" customHeight="1">
      <c r="A186" s="649"/>
      <c r="B186" s="520"/>
      <c r="C186" s="523"/>
      <c r="D186" s="523"/>
      <c r="E186" s="472"/>
      <c r="F186" s="472"/>
      <c r="G186" s="492"/>
      <c r="H186" s="384">
        <v>29</v>
      </c>
      <c r="I186" s="469"/>
      <c r="J186" s="466"/>
      <c r="K186" s="466"/>
      <c r="L186" s="466"/>
      <c r="M186" s="472"/>
      <c r="N186" s="472"/>
      <c r="O186" s="472"/>
      <c r="P186" s="475"/>
      <c r="Q186" s="478"/>
      <c r="R186" s="481"/>
      <c r="S186" s="481"/>
      <c r="T186" s="481"/>
      <c r="U186" s="481"/>
      <c r="V186" s="484"/>
      <c r="W186" s="442"/>
      <c r="X186" s="487"/>
      <c r="Y186" s="490"/>
      <c r="Z186" s="439"/>
      <c r="AA186" s="442"/>
      <c r="AB186" s="445"/>
      <c r="AC186" s="448"/>
      <c r="AD186" s="451"/>
      <c r="AE186" s="454"/>
      <c r="AF186" s="205">
        <v>3</v>
      </c>
      <c r="AG186" s="206"/>
      <c r="AH186" s="234" t="str">
        <f t="shared" si="440"/>
        <v/>
      </c>
      <c r="AI186" s="340"/>
      <c r="AJ186" s="340"/>
      <c r="AK186" s="235" t="str">
        <f t="shared" si="441"/>
        <v/>
      </c>
      <c r="AL186" s="341"/>
      <c r="AM186" s="341"/>
      <c r="AN186" s="342"/>
      <c r="AO186" s="236" t="str">
        <f t="shared" ref="AO186" si="645">IF(ISBLANK(AD184),(IFERROR(IF(AND(AH185="Probabilidad",AH186="Probabilidad"),(AQ185-(+AQ185*AK186)),IF(AND(AH185="Impacto",AH186="Probabilidad"),(AQ184-(+AQ184*AK186)),IF(AH186="Impacto",AQ185,""))),""))," ")</f>
        <v/>
      </c>
      <c r="AP186" s="174" t="str">
        <f t="shared" ref="AP186" si="646">IF(ISBLANK(AD184),(IFERROR(IF(AO186="","",IF(AO186&lt;=0.2,"Muy Baja",IF(AO186&lt;=0.4,"Baja",IF(AO186&lt;=0.6,"Media",IF(AO186&lt;=0.8,"Alta","Muy Alta"))))),""))," ")</f>
        <v/>
      </c>
      <c r="AQ186" s="237" t="str">
        <f t="shared" si="527"/>
        <v/>
      </c>
      <c r="AR186" s="283" t="str">
        <f t="shared" si="528"/>
        <v/>
      </c>
      <c r="AS186" s="237" t="str">
        <f t="shared" ref="AS186:AS189" si="647">IFERROR(IF(AND(AH185="Impacto",AH186="Impacto"),(AS185-(+AS185*AK186)),IF(AND(AH185="Probabilidad",AH186="Impacto"),(AS184-(+AS184*AK186)),IF(AH186="Probabilidad",AS185,""))),"")</f>
        <v/>
      </c>
      <c r="AT186" s="239" t="str">
        <f t="shared" si="530"/>
        <v/>
      </c>
      <c r="AU186" s="457"/>
      <c r="AV186" s="460"/>
      <c r="AW186" s="454"/>
      <c r="AX186" s="463"/>
      <c r="AY186" s="343"/>
      <c r="AZ186" s="209"/>
      <c r="BA186" s="207"/>
      <c r="BB186" s="207"/>
      <c r="BC186" s="208"/>
      <c r="BD186" s="208"/>
      <c r="BE186" s="208"/>
      <c r="BF186" s="502"/>
      <c r="BG186" s="466"/>
      <c r="BH186" s="215"/>
      <c r="BI186" s="210"/>
      <c r="BJ186" s="210"/>
      <c r="BK186" s="210"/>
      <c r="BL186" s="207"/>
      <c r="BM186" s="207"/>
      <c r="BN186" s="207"/>
      <c r="BO186" s="282"/>
      <c r="BP186" s="282"/>
      <c r="BQ186" s="284"/>
      <c r="BR186" s="213"/>
      <c r="BS186" s="213" t="str">
        <f>IF(AND('MAPA DE RIESGOS'!$AP186="Muy Alta",'MAPA DE RIESGOS'!$AR186="Leve"),CONCATENATE("R",'MAPA DE RIESGOS'!$H186,"C",'MAPA DE RIESGOS'!$AF186),"")</f>
        <v/>
      </c>
      <c r="BT186" s="213"/>
      <c r="BU186" s="213"/>
      <c r="BV186" s="213"/>
      <c r="BW186" s="213"/>
      <c r="BX186" s="213"/>
      <c r="BY186" s="213"/>
      <c r="BZ186" s="213"/>
      <c r="CA186" s="213"/>
      <c r="CB186" s="213"/>
      <c r="CC186" s="213"/>
      <c r="CD186" s="213"/>
      <c r="CE186" s="213"/>
      <c r="CF186" s="213"/>
      <c r="CG186" s="213"/>
      <c r="CH186" s="213"/>
      <c r="CI186" s="213"/>
      <c r="CJ186" s="213"/>
      <c r="CK186" s="213"/>
    </row>
    <row r="187" spans="1:89" s="214" customFormat="1" ht="28.5" hidden="1" customHeight="1">
      <c r="A187" s="649"/>
      <c r="B187" s="520"/>
      <c r="C187" s="523"/>
      <c r="D187" s="523"/>
      <c r="E187" s="472"/>
      <c r="F187" s="472"/>
      <c r="G187" s="492"/>
      <c r="H187" s="384">
        <v>29</v>
      </c>
      <c r="I187" s="469"/>
      <c r="J187" s="466"/>
      <c r="K187" s="466"/>
      <c r="L187" s="466"/>
      <c r="M187" s="472"/>
      <c r="N187" s="472"/>
      <c r="O187" s="472"/>
      <c r="P187" s="475"/>
      <c r="Q187" s="478"/>
      <c r="R187" s="481"/>
      <c r="S187" s="481"/>
      <c r="T187" s="481"/>
      <c r="U187" s="481"/>
      <c r="V187" s="484"/>
      <c r="W187" s="442"/>
      <c r="X187" s="487"/>
      <c r="Y187" s="490"/>
      <c r="Z187" s="439"/>
      <c r="AA187" s="442"/>
      <c r="AB187" s="445"/>
      <c r="AC187" s="448"/>
      <c r="AD187" s="451"/>
      <c r="AE187" s="454"/>
      <c r="AF187" s="205">
        <v>4</v>
      </c>
      <c r="AG187" s="206"/>
      <c r="AH187" s="234" t="str">
        <f t="shared" si="440"/>
        <v/>
      </c>
      <c r="AI187" s="340"/>
      <c r="AJ187" s="340"/>
      <c r="AK187" s="235" t="str">
        <f t="shared" si="441"/>
        <v/>
      </c>
      <c r="AL187" s="341"/>
      <c r="AM187" s="341"/>
      <c r="AN187" s="342"/>
      <c r="AO187" s="236" t="str">
        <f t="shared" ref="AO187" si="648">IF(ISBLANK(AD184),(IFERROR(IF(AND(AH186="Probabilidad",AH187="Probabilidad"),(AQ186-(+AQ186*AK187)),IF(AND(AH186="Impacto",AH187="Probabilidad"),(AQ185-(+AQ185*AK187)),IF(AH187="Impacto",AQ186,""))),""))," ")</f>
        <v/>
      </c>
      <c r="AP187" s="174" t="str">
        <f t="shared" ref="AP187" si="649">IF(ISBLANK(AD184),(IFERROR(IF(AO187="","",IF(AO187&lt;=0.2,"Muy Baja",IF(AO187&lt;=0.4,"Baja",IF(AO187&lt;=0.6,"Media",IF(AO187&lt;=0.8,"Alta","Muy Alta"))))),""))," ")</f>
        <v/>
      </c>
      <c r="AQ187" s="237" t="str">
        <f t="shared" si="527"/>
        <v/>
      </c>
      <c r="AR187" s="283" t="str">
        <f t="shared" si="528"/>
        <v/>
      </c>
      <c r="AS187" s="237" t="str">
        <f t="shared" si="647"/>
        <v/>
      </c>
      <c r="AT187" s="239" t="str">
        <f t="shared" si="530"/>
        <v/>
      </c>
      <c r="AU187" s="457"/>
      <c r="AV187" s="460"/>
      <c r="AW187" s="454"/>
      <c r="AX187" s="463"/>
      <c r="AY187" s="343"/>
      <c r="AZ187" s="209"/>
      <c r="BA187" s="207"/>
      <c r="BB187" s="207"/>
      <c r="BC187" s="208"/>
      <c r="BD187" s="208"/>
      <c r="BE187" s="208"/>
      <c r="BF187" s="209"/>
      <c r="BG187" s="466"/>
      <c r="BH187" s="215"/>
      <c r="BI187" s="210"/>
      <c r="BJ187" s="210"/>
      <c r="BK187" s="210"/>
      <c r="BL187" s="207"/>
      <c r="BM187" s="207"/>
      <c r="BN187" s="207"/>
      <c r="BO187" s="282"/>
      <c r="BP187" s="282"/>
      <c r="BQ187" s="284"/>
      <c r="BR187" s="213"/>
      <c r="BS187" s="213" t="str">
        <f>IF(AND('MAPA DE RIESGOS'!$AP187="Muy Alta",'MAPA DE RIESGOS'!$AR187="Leve"),CONCATENATE("R",'MAPA DE RIESGOS'!$H187,"C",'MAPA DE RIESGOS'!$AF187),"")</f>
        <v/>
      </c>
      <c r="BT187" s="213"/>
      <c r="BU187" s="213"/>
      <c r="BV187" s="213"/>
      <c r="BW187" s="213"/>
      <c r="BX187" s="213"/>
      <c r="BY187" s="213"/>
      <c r="BZ187" s="213"/>
      <c r="CA187" s="213"/>
      <c r="CB187" s="213"/>
      <c r="CC187" s="213"/>
      <c r="CD187" s="213"/>
      <c r="CE187" s="213"/>
      <c r="CF187" s="213"/>
      <c r="CG187" s="213"/>
      <c r="CH187" s="213"/>
      <c r="CI187" s="213"/>
      <c r="CJ187" s="213"/>
      <c r="CK187" s="213"/>
    </row>
    <row r="188" spans="1:89" s="214" customFormat="1" ht="28.5" hidden="1" customHeight="1">
      <c r="A188" s="649"/>
      <c r="B188" s="520"/>
      <c r="C188" s="523"/>
      <c r="D188" s="523"/>
      <c r="E188" s="472"/>
      <c r="F188" s="472"/>
      <c r="G188" s="492"/>
      <c r="H188" s="384">
        <v>29</v>
      </c>
      <c r="I188" s="469"/>
      <c r="J188" s="466"/>
      <c r="K188" s="466"/>
      <c r="L188" s="466"/>
      <c r="M188" s="472"/>
      <c r="N188" s="472"/>
      <c r="O188" s="472"/>
      <c r="P188" s="475"/>
      <c r="Q188" s="478"/>
      <c r="R188" s="481"/>
      <c r="S188" s="481"/>
      <c r="T188" s="481"/>
      <c r="U188" s="481"/>
      <c r="V188" s="484"/>
      <c r="W188" s="442"/>
      <c r="X188" s="487"/>
      <c r="Y188" s="490"/>
      <c r="Z188" s="439"/>
      <c r="AA188" s="442"/>
      <c r="AB188" s="445"/>
      <c r="AC188" s="448"/>
      <c r="AD188" s="451"/>
      <c r="AE188" s="454"/>
      <c r="AF188" s="205">
        <v>5</v>
      </c>
      <c r="AG188" s="206"/>
      <c r="AH188" s="234" t="str">
        <f t="shared" si="440"/>
        <v/>
      </c>
      <c r="AI188" s="340"/>
      <c r="AJ188" s="340"/>
      <c r="AK188" s="235" t="str">
        <f t="shared" si="441"/>
        <v/>
      </c>
      <c r="AL188" s="341"/>
      <c r="AM188" s="341"/>
      <c r="AN188" s="342"/>
      <c r="AO188" s="236" t="str">
        <f t="shared" ref="AO188" si="650">IF(ISBLANK(AD184),(IFERROR(IF(AND(AH187="Probabilidad",AH188="Probabilidad"),(AQ187-(+AQ187*AK188)),IF(AND(AH187="Impacto",AH188="Probabilidad"),(AQ186-(+AQ186*AK188)),IF(AH188="Impacto",AQ187,""))),""))," ")</f>
        <v/>
      </c>
      <c r="AP188" s="174" t="str">
        <f t="shared" ref="AP188" si="651">IF(ISBLANK(AD184),(IFERROR(IF(AO188="","",IF(AO188&lt;=0.2,"Muy Baja",IF(AO188&lt;=0.4,"Baja",IF(AO188&lt;=0.6,"Media",IF(AO188&lt;=0.8,"Alta","Muy Alta"))))),""))," ")</f>
        <v/>
      </c>
      <c r="AQ188" s="237" t="str">
        <f t="shared" si="527"/>
        <v/>
      </c>
      <c r="AR188" s="283" t="str">
        <f t="shared" si="528"/>
        <v/>
      </c>
      <c r="AS188" s="237" t="str">
        <f t="shared" si="647"/>
        <v/>
      </c>
      <c r="AT188" s="239" t="str">
        <f t="shared" si="530"/>
        <v/>
      </c>
      <c r="AU188" s="457"/>
      <c r="AV188" s="460"/>
      <c r="AW188" s="454"/>
      <c r="AX188" s="463"/>
      <c r="AY188" s="343"/>
      <c r="AZ188" s="209"/>
      <c r="BA188" s="207"/>
      <c r="BB188" s="207"/>
      <c r="BC188" s="208"/>
      <c r="BD188" s="208"/>
      <c r="BE188" s="208"/>
      <c r="BF188" s="209"/>
      <c r="BG188" s="466"/>
      <c r="BH188" s="215"/>
      <c r="BI188" s="210"/>
      <c r="BJ188" s="210"/>
      <c r="BK188" s="210"/>
      <c r="BL188" s="207"/>
      <c r="BM188" s="207"/>
      <c r="BN188" s="207"/>
      <c r="BO188" s="282"/>
      <c r="BP188" s="282"/>
      <c r="BQ188" s="284"/>
      <c r="BR188" s="213"/>
      <c r="BS188" s="213" t="str">
        <f>IF(AND('MAPA DE RIESGOS'!$AP188="Muy Alta",'MAPA DE RIESGOS'!$AR188="Leve"),CONCATENATE("R",'MAPA DE RIESGOS'!$H188,"C",'MAPA DE RIESGOS'!$AF188),"")</f>
        <v/>
      </c>
      <c r="BT188" s="213"/>
      <c r="BU188" s="213"/>
      <c r="BV188" s="213"/>
      <c r="BW188" s="213"/>
      <c r="BX188" s="213"/>
      <c r="BY188" s="213"/>
      <c r="BZ188" s="213"/>
      <c r="CA188" s="213"/>
      <c r="CB188" s="213"/>
      <c r="CC188" s="213"/>
      <c r="CD188" s="213"/>
      <c r="CE188" s="213"/>
      <c r="CF188" s="213"/>
      <c r="CG188" s="213"/>
      <c r="CH188" s="213"/>
      <c r="CI188" s="213"/>
      <c r="CJ188" s="213"/>
      <c r="CK188" s="213"/>
    </row>
    <row r="189" spans="1:89" s="214" customFormat="1" ht="28.5" hidden="1" customHeight="1">
      <c r="A189" s="650"/>
      <c r="B189" s="521"/>
      <c r="C189" s="524"/>
      <c r="D189" s="524"/>
      <c r="E189" s="473"/>
      <c r="F189" s="473"/>
      <c r="G189" s="492"/>
      <c r="H189" s="384">
        <v>29</v>
      </c>
      <c r="I189" s="470"/>
      <c r="J189" s="467"/>
      <c r="K189" s="467"/>
      <c r="L189" s="467"/>
      <c r="M189" s="473"/>
      <c r="N189" s="473"/>
      <c r="O189" s="473"/>
      <c r="P189" s="476"/>
      <c r="Q189" s="479"/>
      <c r="R189" s="482"/>
      <c r="S189" s="482"/>
      <c r="T189" s="482"/>
      <c r="U189" s="482"/>
      <c r="V189" s="485"/>
      <c r="W189" s="443"/>
      <c r="X189" s="488"/>
      <c r="Y189" s="491"/>
      <c r="Z189" s="440"/>
      <c r="AA189" s="443"/>
      <c r="AB189" s="446"/>
      <c r="AC189" s="449"/>
      <c r="AD189" s="452"/>
      <c r="AE189" s="455"/>
      <c r="AF189" s="205">
        <v>6</v>
      </c>
      <c r="AG189" s="206"/>
      <c r="AH189" s="234" t="str">
        <f t="shared" si="440"/>
        <v/>
      </c>
      <c r="AI189" s="340"/>
      <c r="AJ189" s="340"/>
      <c r="AK189" s="235" t="str">
        <f t="shared" si="441"/>
        <v/>
      </c>
      <c r="AL189" s="341"/>
      <c r="AM189" s="341"/>
      <c r="AN189" s="342"/>
      <c r="AO189" s="236" t="str">
        <f t="shared" ref="AO189" si="652">IF(ISBLANK(AD184),(IFERROR(IF(AND(AH188="Probabilidad",AH189="Probabilidad"),(AQ188-(+AQ188*AK189)),IF(AND(AH188="Impacto",AH189="Probabilidad"),(AQ187-(+AQ187*AK189)),IF(AH189="Impacto",AQ188,""))),""))," ")</f>
        <v/>
      </c>
      <c r="AP189" s="174" t="str">
        <f t="shared" ref="AP189" si="653">IF(ISBLANK(AD184),(IFERROR(IF(AO189="","",IF(AO189&lt;=0.2,"Muy Baja",IF(AO189&lt;=0.4,"Baja",IF(AO189&lt;=0.6,"Media",IF(AO189&lt;=0.8,"Alta","Muy Alta"))))),""))," ")</f>
        <v/>
      </c>
      <c r="AQ189" s="237" t="str">
        <f t="shared" si="527"/>
        <v/>
      </c>
      <c r="AR189" s="283" t="str">
        <f t="shared" si="528"/>
        <v/>
      </c>
      <c r="AS189" s="237" t="str">
        <f t="shared" si="647"/>
        <v/>
      </c>
      <c r="AT189" s="239" t="str">
        <f t="shared" si="530"/>
        <v/>
      </c>
      <c r="AU189" s="458"/>
      <c r="AV189" s="461"/>
      <c r="AW189" s="455"/>
      <c r="AX189" s="464"/>
      <c r="AY189" s="343"/>
      <c r="AZ189" s="209"/>
      <c r="BA189" s="207"/>
      <c r="BB189" s="207"/>
      <c r="BC189" s="208"/>
      <c r="BD189" s="208"/>
      <c r="BE189" s="208"/>
      <c r="BF189" s="209"/>
      <c r="BG189" s="467"/>
      <c r="BH189" s="215"/>
      <c r="BI189" s="210"/>
      <c r="BJ189" s="210"/>
      <c r="BK189" s="210"/>
      <c r="BL189" s="207"/>
      <c r="BM189" s="207"/>
      <c r="BN189" s="207"/>
      <c r="BO189" s="282"/>
      <c r="BP189" s="282"/>
      <c r="BQ189" s="284"/>
      <c r="BR189" s="213"/>
      <c r="BS189" s="213" t="str">
        <f>IF(AND('MAPA DE RIESGOS'!$AP189="Muy Alta",'MAPA DE RIESGOS'!$AR189="Leve"),CONCATENATE("R",'MAPA DE RIESGOS'!$H189,"C",'MAPA DE RIESGOS'!$AF189),"")</f>
        <v/>
      </c>
      <c r="BT189" s="213"/>
      <c r="BU189" s="213"/>
      <c r="BV189" s="213"/>
      <c r="BW189" s="213"/>
      <c r="BX189" s="213"/>
      <c r="BY189" s="213"/>
      <c r="BZ189" s="213"/>
      <c r="CA189" s="213"/>
      <c r="CB189" s="213"/>
      <c r="CC189" s="213"/>
      <c r="CD189" s="213"/>
      <c r="CE189" s="213"/>
      <c r="CF189" s="213"/>
      <c r="CG189" s="213"/>
      <c r="CH189" s="213"/>
      <c r="CI189" s="213"/>
      <c r="CJ189" s="213"/>
      <c r="CK189" s="213"/>
    </row>
    <row r="190" spans="1:89" s="214" customFormat="1" ht="68.25" customHeight="1">
      <c r="A190" s="648">
        <v>6</v>
      </c>
      <c r="B190" s="519" t="s">
        <v>958</v>
      </c>
      <c r="C190" s="522" t="str">
        <f>IFERROR((VLOOKUP($B190,'Listados Datos'!$D$3:$E$18,2,FALSE))," ")</f>
        <v>Defender el Patrimonio Inmobiliario Distrital a cargo del Departamento Administrativo de la Defensoria del Espacio público.</v>
      </c>
      <c r="D190" s="522"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471" t="s">
        <v>1152</v>
      </c>
      <c r="F190" s="471" t="s">
        <v>975</v>
      </c>
      <c r="G190" s="492">
        <v>30</v>
      </c>
      <c r="H190" s="384">
        <v>30</v>
      </c>
      <c r="I190" s="468" t="s">
        <v>1214</v>
      </c>
      <c r="J190" s="465" t="s">
        <v>244</v>
      </c>
      <c r="K190" s="465" t="s">
        <v>1214</v>
      </c>
      <c r="L190" s="465" t="s">
        <v>1375</v>
      </c>
      <c r="M190" s="471" t="str">
        <f t="shared" ref="M190" si="654">+CONCATENATE("Posibilidad de afectación ", J190, " por ", K190," debido a ", L190)</f>
        <v>Posibilidad de afectación Económico y Reputacional por Pérdida u ocupación indebida del espacio público.  debido a Apropiación u ocupación indebida del espacio público por parte terceros.</v>
      </c>
      <c r="N190" s="471" t="s">
        <v>108</v>
      </c>
      <c r="O190" s="471" t="s">
        <v>836</v>
      </c>
      <c r="P190" s="474">
        <v>228</v>
      </c>
      <c r="Q190" s="477"/>
      <c r="R190" s="480"/>
      <c r="S190" s="480"/>
      <c r="T190" s="480"/>
      <c r="U190" s="480"/>
      <c r="V190" s="483" t="str">
        <f t="shared" ref="V190" si="655">IF(ISBLANK(AC190),(IF(P190&lt;=0,"",IF(P190&lt;=2,"Muy Baja",IF(P190&lt;=24,"Baja",IF(P190&lt;=500,"Media",IF(P190&lt;=5000,"Alta","Muy Alta"))))))," ")</f>
        <v>Media</v>
      </c>
      <c r="W190" s="441">
        <f t="shared" ref="W190" si="656">IF(ISBLANK(AC190),(IF(V190="","",IF(V190="Muy Baja",20%,IF(V190="Baja",40%,IF(V190="Media",60%,IF(V190="Alta",80%,IF(V190="Muy Alta",100%,0)))))))," ")</f>
        <v>0.6</v>
      </c>
      <c r="X190" s="486" t="s">
        <v>306</v>
      </c>
      <c r="Y190" s="489" t="str">
        <f>IF(X190&gt;0,IF(NOT(ISERROR(MATCH(X190,'Listados Datos'!$N$3:$N$4,0))),'Listados Datos'!$N$6&amp;"Por favor no seleccionar este criterios de impacto (Afectación Económica o presupuestal y/o Pérdida Reputacional)",'Listados Datos'!$N$7),"")</f>
        <v>✔</v>
      </c>
      <c r="Z190" s="438"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441">
        <f>IF(Z190="","",IF(Z190="Leve",20%,IF(Z190="Menor",40%,IF(Z190="Moderado",60%,IF(Z190="Mayor",80%,IF(Z190="Catastrófico",100%,0))))))</f>
        <v>0.4</v>
      </c>
      <c r="AB190" s="444"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447"/>
      <c r="AD190" s="450"/>
      <c r="AE190" s="453" t="str">
        <f t="shared" ref="AE190" si="657">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206" t="s">
        <v>1379</v>
      </c>
      <c r="AH190" s="234" t="str">
        <f t="shared" ref="AH190:AH249" si="658">IF(OR(AI190="Preventivo",AI190="Detectivo"),"Probabilidad",IF(AI190="Correctivo","Impacto",""))</f>
        <v>Probabilidad</v>
      </c>
      <c r="AI190" s="340" t="s">
        <v>314</v>
      </c>
      <c r="AJ190" s="340" t="s">
        <v>319</v>
      </c>
      <c r="AK190" s="235" t="str">
        <f t="shared" ref="AK190:AK249" si="659">IF(AND(AI190="Preventivo",AJ190="Automático"),"50%",IF(AND(AI190="Preventivo",AJ190="Manual"),"40%",IF(AND(AI190="Detectivo",AJ190="Automático"),"40%",IF(AND(AI190="Detectivo",AJ190="Manual"),"30%",IF(AND(AI190="Correctivo",AJ190="Automático"),"35%",IF(AND(AI190="Correctivo",AJ190="Manual"),"25%",""))))))</f>
        <v>40%</v>
      </c>
      <c r="AL190" s="341" t="s">
        <v>323</v>
      </c>
      <c r="AM190" s="341" t="s">
        <v>327</v>
      </c>
      <c r="AN190" s="342" t="s">
        <v>330</v>
      </c>
      <c r="AO190" s="236">
        <f t="shared" ref="AO190" si="660">IF(ISBLANK(AD190),(IFERROR(IF(AH190="Probabilidad",(W190-(+W190*AK190)),IF(AH190="Impacto",W190,"")),""))," ")</f>
        <v>0.36</v>
      </c>
      <c r="AP190" s="174" t="str">
        <f t="shared" ref="AP190" si="661">IF(ISBLANK(AD190), (IFERROR(IF(AO190="","",IF(AO190&lt;=0.2,"Muy Baja",IF(AO190&lt;=0.4,"Baja",IF(AO190&lt;=0.6,"Media",IF(AO190&lt;=0.8,"Alta","Muy Alta"))))),""))," ")</f>
        <v>Baja</v>
      </c>
      <c r="AQ190" s="237">
        <f t="shared" si="527"/>
        <v>0.36</v>
      </c>
      <c r="AR190" s="283" t="str">
        <f t="shared" si="528"/>
        <v>Menor</v>
      </c>
      <c r="AS190" s="237">
        <f t="shared" ref="AS190" si="662">IFERROR(IF(AH190="Impacto",(AA190-(+AA190*AK190)),IF(AH190="Probabilidad",AA190,"")),"")</f>
        <v>0.4</v>
      </c>
      <c r="AT190" s="239" t="str">
        <f t="shared" si="530"/>
        <v>Moderado</v>
      </c>
      <c r="AU190" s="456"/>
      <c r="AV190" s="459" t="str">
        <f>IF(ISBLANK(AD190), " ", AD190)</f>
        <v xml:space="preserve"> </v>
      </c>
      <c r="AW190" s="453" t="str">
        <f t="shared" ref="AW190" si="663">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462" t="s">
        <v>337</v>
      </c>
      <c r="AY190" s="497" t="s">
        <v>1522</v>
      </c>
      <c r="AZ190" s="500" t="s">
        <v>1523</v>
      </c>
      <c r="BA190" s="500" t="s">
        <v>975</v>
      </c>
      <c r="BB190" s="500" t="s">
        <v>1082</v>
      </c>
      <c r="BC190" s="503" t="s">
        <v>1532</v>
      </c>
      <c r="BD190" s="503" t="s">
        <v>1533</v>
      </c>
      <c r="BE190" s="500" t="s">
        <v>1535</v>
      </c>
      <c r="BF190" s="500" t="s">
        <v>1531</v>
      </c>
      <c r="BG190" s="465" t="s">
        <v>1209</v>
      </c>
      <c r="BH190" s="215"/>
      <c r="BI190" s="210"/>
      <c r="BJ190" s="210"/>
      <c r="BK190" s="210"/>
      <c r="BL190" s="207"/>
      <c r="BM190" s="207"/>
      <c r="BN190" s="207"/>
      <c r="BO190" s="282"/>
      <c r="BP190" s="282"/>
      <c r="BQ190" s="284"/>
      <c r="BR190" s="213"/>
      <c r="BS190" s="213" t="str">
        <f>IF(AND('MAPA DE RIESGOS'!$AP190="Muy Alta",'MAPA DE RIESGOS'!$AR190="Leve"),CONCATENATE("R",'MAPA DE RIESGOS'!$H190,"C",'MAPA DE RIESGOS'!$AF190),"")</f>
        <v/>
      </c>
      <c r="BT190" s="213"/>
      <c r="BU190" s="213"/>
      <c r="BV190" s="213"/>
      <c r="BW190" s="213"/>
      <c r="BX190" s="213"/>
      <c r="BY190" s="213"/>
      <c r="BZ190" s="213"/>
      <c r="CA190" s="213"/>
      <c r="CB190" s="213"/>
      <c r="CC190" s="213"/>
      <c r="CD190" s="213"/>
      <c r="CE190" s="213"/>
      <c r="CF190" s="213"/>
      <c r="CG190" s="213"/>
      <c r="CH190" s="213"/>
      <c r="CI190" s="213"/>
      <c r="CJ190" s="213"/>
      <c r="CK190" s="213"/>
    </row>
    <row r="191" spans="1:89" s="214" customFormat="1" ht="68.25" customHeight="1">
      <c r="A191" s="649"/>
      <c r="B191" s="520"/>
      <c r="C191" s="523"/>
      <c r="D191" s="523"/>
      <c r="E191" s="472"/>
      <c r="F191" s="472"/>
      <c r="G191" s="492"/>
      <c r="H191" s="384">
        <v>30</v>
      </c>
      <c r="I191" s="469"/>
      <c r="J191" s="466"/>
      <c r="K191" s="466"/>
      <c r="L191" s="466"/>
      <c r="M191" s="472"/>
      <c r="N191" s="472"/>
      <c r="O191" s="472"/>
      <c r="P191" s="475"/>
      <c r="Q191" s="478"/>
      <c r="R191" s="481"/>
      <c r="S191" s="481"/>
      <c r="T191" s="481"/>
      <c r="U191" s="481"/>
      <c r="V191" s="484"/>
      <c r="W191" s="442"/>
      <c r="X191" s="487"/>
      <c r="Y191" s="490"/>
      <c r="Z191" s="439"/>
      <c r="AA191" s="442"/>
      <c r="AB191" s="445"/>
      <c r="AC191" s="448"/>
      <c r="AD191" s="451"/>
      <c r="AE191" s="454"/>
      <c r="AF191" s="205">
        <v>2</v>
      </c>
      <c r="AG191" s="206" t="s">
        <v>1380</v>
      </c>
      <c r="AH191" s="234" t="str">
        <f t="shared" si="658"/>
        <v>Probabilidad</v>
      </c>
      <c r="AI191" s="340" t="s">
        <v>314</v>
      </c>
      <c r="AJ191" s="340" t="s">
        <v>319</v>
      </c>
      <c r="AK191" s="235" t="str">
        <f t="shared" si="659"/>
        <v>40%</v>
      </c>
      <c r="AL191" s="341" t="s">
        <v>323</v>
      </c>
      <c r="AM191" s="341" t="s">
        <v>327</v>
      </c>
      <c r="AN191" s="342" t="s">
        <v>330</v>
      </c>
      <c r="AO191" s="236">
        <f t="shared" ref="AO191" si="664">IF(ISBLANK(AD190),(IFERROR(IF(AND(AH190="Probabilidad",AH191="Probabilidad"),(AQ190-(+AQ190*AK191)),IF(AH191="Probabilidad",(W190-(+W190*AK191)),IF(AH191="Impacto",AQ190,""))),""))," ")</f>
        <v>0.216</v>
      </c>
      <c r="AP191" s="174" t="str">
        <f t="shared" ref="AP191" si="665">IF(ISBLANK(AD190),(IFERROR(IF(AO191="","",IF(AO191&lt;=0.2,"Muy Baja",IF(AO191&lt;=0.4,"Baja",IF(AO191&lt;=0.6,"Media",IF(AO191&lt;=0.8,"Alta","Muy Alta"))))),""))," ")</f>
        <v>Baja</v>
      </c>
      <c r="AQ191" s="237">
        <f t="shared" si="527"/>
        <v>0.216</v>
      </c>
      <c r="AR191" s="283" t="str">
        <f t="shared" si="528"/>
        <v>Menor</v>
      </c>
      <c r="AS191" s="237">
        <f t="shared" ref="AS191" si="666">IFERROR(IF(AND(AH190="Impacto",AH191="Impacto"),(AS190-(+AS190*AK191)),IF(AH191="Impacto",(AA190-(+AA190*AK191)),IF(AH191="Probabilidad",AS190,""))),"")</f>
        <v>0.4</v>
      </c>
      <c r="AT191" s="239" t="str">
        <f t="shared" si="530"/>
        <v>Moderado</v>
      </c>
      <c r="AU191" s="457"/>
      <c r="AV191" s="460"/>
      <c r="AW191" s="454"/>
      <c r="AX191" s="463"/>
      <c r="AY191" s="499"/>
      <c r="AZ191" s="502"/>
      <c r="BA191" s="502"/>
      <c r="BB191" s="502"/>
      <c r="BC191" s="505"/>
      <c r="BD191" s="505"/>
      <c r="BE191" s="502"/>
      <c r="BF191" s="502"/>
      <c r="BG191" s="466"/>
      <c r="BH191" s="215"/>
      <c r="BI191" s="210"/>
      <c r="BJ191" s="210"/>
      <c r="BK191" s="210"/>
      <c r="BL191" s="207"/>
      <c r="BM191" s="207"/>
      <c r="BN191" s="207"/>
      <c r="BO191" s="282"/>
      <c r="BP191" s="282"/>
      <c r="BQ191" s="284"/>
      <c r="BR191" s="213"/>
      <c r="BS191" s="213" t="str">
        <f>IF(AND('MAPA DE RIESGOS'!$AP191="Muy Alta",'MAPA DE RIESGOS'!$AR191="Leve"),CONCATENATE("R",'MAPA DE RIESGOS'!$H191,"C",'MAPA DE RIESGOS'!$AF191),"")</f>
        <v/>
      </c>
      <c r="BT191" s="213"/>
      <c r="BU191" s="213"/>
      <c r="BV191" s="213"/>
      <c r="BW191" s="213"/>
      <c r="BX191" s="213"/>
      <c r="BY191" s="213"/>
      <c r="BZ191" s="213"/>
      <c r="CA191" s="213"/>
      <c r="CB191" s="213"/>
      <c r="CC191" s="213"/>
      <c r="CD191" s="213"/>
      <c r="CE191" s="213"/>
      <c r="CF191" s="213"/>
      <c r="CG191" s="213"/>
      <c r="CH191" s="213"/>
      <c r="CI191" s="213"/>
      <c r="CJ191" s="213"/>
      <c r="CK191" s="213"/>
    </row>
    <row r="192" spans="1:89" s="214" customFormat="1" ht="28.5" hidden="1" customHeight="1">
      <c r="A192" s="649"/>
      <c r="B192" s="520"/>
      <c r="C192" s="523"/>
      <c r="D192" s="523"/>
      <c r="E192" s="472"/>
      <c r="F192" s="472"/>
      <c r="G192" s="492"/>
      <c r="H192" s="384">
        <v>30</v>
      </c>
      <c r="I192" s="469"/>
      <c r="J192" s="466"/>
      <c r="K192" s="466"/>
      <c r="L192" s="466"/>
      <c r="M192" s="472"/>
      <c r="N192" s="472"/>
      <c r="O192" s="472"/>
      <c r="P192" s="475"/>
      <c r="Q192" s="478"/>
      <c r="R192" s="481"/>
      <c r="S192" s="481"/>
      <c r="T192" s="481"/>
      <c r="U192" s="481"/>
      <c r="V192" s="484"/>
      <c r="W192" s="442"/>
      <c r="X192" s="487"/>
      <c r="Y192" s="490"/>
      <c r="Z192" s="439"/>
      <c r="AA192" s="442"/>
      <c r="AB192" s="445"/>
      <c r="AC192" s="448"/>
      <c r="AD192" s="451"/>
      <c r="AE192" s="454"/>
      <c r="AF192" s="205">
        <v>3</v>
      </c>
      <c r="AG192" s="206"/>
      <c r="AH192" s="234" t="str">
        <f t="shared" si="658"/>
        <v/>
      </c>
      <c r="AI192" s="340"/>
      <c r="AJ192" s="340"/>
      <c r="AK192" s="235" t="str">
        <f t="shared" si="659"/>
        <v/>
      </c>
      <c r="AL192" s="341"/>
      <c r="AM192" s="341"/>
      <c r="AN192" s="342"/>
      <c r="AO192" s="236" t="str">
        <f t="shared" ref="AO192" si="667">IF(ISBLANK(AD190),(IFERROR(IF(AND(AH191="Probabilidad",AH192="Probabilidad"),(AQ191-(+AQ191*AK192)),IF(AND(AH191="Impacto",AH192="Probabilidad"),(AQ190-(+AQ190*AK192)),IF(AH192="Impacto",AQ191,""))),""))," ")</f>
        <v/>
      </c>
      <c r="AP192" s="174" t="str">
        <f t="shared" ref="AP192" si="668">IF(ISBLANK(AD190),(IFERROR(IF(AO192="","",IF(AO192&lt;=0.2,"Muy Baja",IF(AO192&lt;=0.4,"Baja",IF(AO192&lt;=0.6,"Media",IF(AO192&lt;=0.8,"Alta","Muy Alta"))))),""))," ")</f>
        <v/>
      </c>
      <c r="AQ192" s="237" t="str">
        <f t="shared" si="527"/>
        <v/>
      </c>
      <c r="AR192" s="283" t="str">
        <f t="shared" si="528"/>
        <v/>
      </c>
      <c r="AS192" s="237" t="str">
        <f t="shared" ref="AS192:AS195" si="669">IFERROR(IF(AND(AH191="Impacto",AH192="Impacto"),(AS191-(+AS191*AK192)),IF(AND(AH191="Probabilidad",AH192="Impacto"),(AS190-(+AS190*AK192)),IF(AH192="Probabilidad",AS191,""))),"")</f>
        <v/>
      </c>
      <c r="AT192" s="239" t="str">
        <f t="shared" si="530"/>
        <v/>
      </c>
      <c r="AU192" s="457"/>
      <c r="AV192" s="460"/>
      <c r="AW192" s="454"/>
      <c r="AX192" s="463"/>
      <c r="AY192" s="343"/>
      <c r="AZ192" s="209"/>
      <c r="BA192" s="207"/>
      <c r="BB192" s="207"/>
      <c r="BC192" s="208"/>
      <c r="BD192" s="208"/>
      <c r="BE192" s="208"/>
      <c r="BF192" s="209"/>
      <c r="BG192" s="466"/>
      <c r="BH192" s="215"/>
      <c r="BI192" s="210"/>
      <c r="BJ192" s="210"/>
      <c r="BK192" s="210"/>
      <c r="BL192" s="207"/>
      <c r="BM192" s="207"/>
      <c r="BN192" s="207"/>
      <c r="BO192" s="282"/>
      <c r="BP192" s="282"/>
      <c r="BQ192" s="284"/>
      <c r="BR192" s="213"/>
      <c r="BS192" s="213" t="str">
        <f>IF(AND('MAPA DE RIESGOS'!$AP192="Muy Alta",'MAPA DE RIESGOS'!$AR192="Leve"),CONCATENATE("R",'MAPA DE RIESGOS'!$H192,"C",'MAPA DE RIESGOS'!$AF192),"")</f>
        <v/>
      </c>
      <c r="BT192" s="213"/>
      <c r="BU192" s="213"/>
      <c r="BV192" s="213"/>
      <c r="BW192" s="213"/>
      <c r="BX192" s="213"/>
      <c r="BY192" s="213"/>
      <c r="BZ192" s="213"/>
      <c r="CA192" s="213"/>
      <c r="CB192" s="213"/>
      <c r="CC192" s="213"/>
      <c r="CD192" s="213"/>
      <c r="CE192" s="213"/>
      <c r="CF192" s="213"/>
      <c r="CG192" s="213"/>
      <c r="CH192" s="213"/>
      <c r="CI192" s="213"/>
      <c r="CJ192" s="213"/>
      <c r="CK192" s="213"/>
    </row>
    <row r="193" spans="1:89" s="214" customFormat="1" ht="28.5" hidden="1" customHeight="1">
      <c r="A193" s="649"/>
      <c r="B193" s="520"/>
      <c r="C193" s="523"/>
      <c r="D193" s="523"/>
      <c r="E193" s="472"/>
      <c r="F193" s="472"/>
      <c r="G193" s="492"/>
      <c r="H193" s="384">
        <v>30</v>
      </c>
      <c r="I193" s="469"/>
      <c r="J193" s="466"/>
      <c r="K193" s="466"/>
      <c r="L193" s="466"/>
      <c r="M193" s="472"/>
      <c r="N193" s="472"/>
      <c r="O193" s="472"/>
      <c r="P193" s="475"/>
      <c r="Q193" s="478"/>
      <c r="R193" s="481"/>
      <c r="S193" s="481"/>
      <c r="T193" s="481"/>
      <c r="U193" s="481"/>
      <c r="V193" s="484"/>
      <c r="W193" s="442"/>
      <c r="X193" s="487"/>
      <c r="Y193" s="490"/>
      <c r="Z193" s="439"/>
      <c r="AA193" s="442"/>
      <c r="AB193" s="445"/>
      <c r="AC193" s="448"/>
      <c r="AD193" s="451"/>
      <c r="AE193" s="454"/>
      <c r="AF193" s="205">
        <v>4</v>
      </c>
      <c r="AG193" s="206"/>
      <c r="AH193" s="234" t="str">
        <f t="shared" si="658"/>
        <v/>
      </c>
      <c r="AI193" s="340"/>
      <c r="AJ193" s="340"/>
      <c r="AK193" s="235" t="str">
        <f t="shared" si="659"/>
        <v/>
      </c>
      <c r="AL193" s="341"/>
      <c r="AM193" s="341"/>
      <c r="AN193" s="342"/>
      <c r="AO193" s="236" t="str">
        <f t="shared" ref="AO193" si="670">IF(ISBLANK(AD190),(IFERROR(IF(AND(AH192="Probabilidad",AH193="Probabilidad"),(AQ192-(+AQ192*AK193)),IF(AND(AH192="Impacto",AH193="Probabilidad"),(AQ191-(+AQ191*AK193)),IF(AH193="Impacto",AQ192,""))),""))," ")</f>
        <v/>
      </c>
      <c r="AP193" s="174" t="str">
        <f t="shared" ref="AP193" si="671">IF(ISBLANK(AD190),(IFERROR(IF(AO193="","",IF(AO193&lt;=0.2,"Muy Baja",IF(AO193&lt;=0.4,"Baja",IF(AO193&lt;=0.6,"Media",IF(AO193&lt;=0.8,"Alta","Muy Alta"))))),""))," ")</f>
        <v/>
      </c>
      <c r="AQ193" s="237" t="str">
        <f t="shared" si="527"/>
        <v/>
      </c>
      <c r="AR193" s="283" t="str">
        <f t="shared" si="528"/>
        <v/>
      </c>
      <c r="AS193" s="237" t="str">
        <f t="shared" si="669"/>
        <v/>
      </c>
      <c r="AT193" s="239" t="str">
        <f t="shared" si="530"/>
        <v/>
      </c>
      <c r="AU193" s="457"/>
      <c r="AV193" s="460"/>
      <c r="AW193" s="454"/>
      <c r="AX193" s="463"/>
      <c r="AY193" s="343"/>
      <c r="AZ193" s="209"/>
      <c r="BA193" s="207"/>
      <c r="BB193" s="207"/>
      <c r="BC193" s="208"/>
      <c r="BD193" s="208"/>
      <c r="BE193" s="208"/>
      <c r="BF193" s="209"/>
      <c r="BG193" s="466"/>
      <c r="BH193" s="215"/>
      <c r="BI193" s="210"/>
      <c r="BJ193" s="210"/>
      <c r="BK193" s="210"/>
      <c r="BL193" s="207"/>
      <c r="BM193" s="207"/>
      <c r="BN193" s="207"/>
      <c r="BO193" s="282"/>
      <c r="BP193" s="282"/>
      <c r="BQ193" s="284"/>
      <c r="BR193" s="213"/>
      <c r="BS193" s="213" t="str">
        <f>IF(AND('MAPA DE RIESGOS'!$AP193="Muy Alta",'MAPA DE RIESGOS'!$AR193="Leve"),CONCATENATE("R",'MAPA DE RIESGOS'!$H193,"C",'MAPA DE RIESGOS'!$AF193),"")</f>
        <v/>
      </c>
      <c r="BT193" s="213"/>
      <c r="BU193" s="213"/>
      <c r="BV193" s="213"/>
      <c r="BW193" s="213"/>
      <c r="BX193" s="213"/>
      <c r="BY193" s="213"/>
      <c r="BZ193" s="213"/>
      <c r="CA193" s="213"/>
      <c r="CB193" s="213"/>
      <c r="CC193" s="213"/>
      <c r="CD193" s="213"/>
      <c r="CE193" s="213"/>
      <c r="CF193" s="213"/>
      <c r="CG193" s="213"/>
      <c r="CH193" s="213"/>
      <c r="CI193" s="213"/>
      <c r="CJ193" s="213"/>
      <c r="CK193" s="213"/>
    </row>
    <row r="194" spans="1:89" s="214" customFormat="1" ht="28.5" hidden="1" customHeight="1">
      <c r="A194" s="649"/>
      <c r="B194" s="520"/>
      <c r="C194" s="523"/>
      <c r="D194" s="523"/>
      <c r="E194" s="472"/>
      <c r="F194" s="472"/>
      <c r="G194" s="492"/>
      <c r="H194" s="384">
        <v>30</v>
      </c>
      <c r="I194" s="469"/>
      <c r="J194" s="466"/>
      <c r="K194" s="466"/>
      <c r="L194" s="466"/>
      <c r="M194" s="472"/>
      <c r="N194" s="472"/>
      <c r="O194" s="472"/>
      <c r="P194" s="475"/>
      <c r="Q194" s="478"/>
      <c r="R194" s="481"/>
      <c r="S194" s="481"/>
      <c r="T194" s="481"/>
      <c r="U194" s="481"/>
      <c r="V194" s="484"/>
      <c r="W194" s="442"/>
      <c r="X194" s="487"/>
      <c r="Y194" s="490"/>
      <c r="Z194" s="439"/>
      <c r="AA194" s="442"/>
      <c r="AB194" s="445"/>
      <c r="AC194" s="448"/>
      <c r="AD194" s="451"/>
      <c r="AE194" s="454"/>
      <c r="AF194" s="205">
        <v>5</v>
      </c>
      <c r="AG194" s="206"/>
      <c r="AH194" s="234" t="str">
        <f t="shared" si="658"/>
        <v/>
      </c>
      <c r="AI194" s="340"/>
      <c r="AJ194" s="340"/>
      <c r="AK194" s="235" t="str">
        <f t="shared" si="659"/>
        <v/>
      </c>
      <c r="AL194" s="341"/>
      <c r="AM194" s="341"/>
      <c r="AN194" s="342"/>
      <c r="AO194" s="236" t="str">
        <f t="shared" ref="AO194" si="672">IF(ISBLANK(AD190),(IFERROR(IF(AND(AH193="Probabilidad",AH194="Probabilidad"),(AQ193-(+AQ193*AK194)),IF(AND(AH193="Impacto",AH194="Probabilidad"),(AQ192-(+AQ192*AK194)),IF(AH194="Impacto",AQ193,""))),""))," ")</f>
        <v/>
      </c>
      <c r="AP194" s="174" t="str">
        <f t="shared" ref="AP194" si="673">IF(ISBLANK(AD190),(IFERROR(IF(AO194="","",IF(AO194&lt;=0.2,"Muy Baja",IF(AO194&lt;=0.4,"Baja",IF(AO194&lt;=0.6,"Media",IF(AO194&lt;=0.8,"Alta","Muy Alta"))))),""))," ")</f>
        <v/>
      </c>
      <c r="AQ194" s="237" t="str">
        <f t="shared" si="527"/>
        <v/>
      </c>
      <c r="AR194" s="283" t="str">
        <f t="shared" si="528"/>
        <v/>
      </c>
      <c r="AS194" s="237" t="str">
        <f t="shared" si="669"/>
        <v/>
      </c>
      <c r="AT194" s="239" t="str">
        <f t="shared" si="530"/>
        <v/>
      </c>
      <c r="AU194" s="457"/>
      <c r="AV194" s="460"/>
      <c r="AW194" s="454"/>
      <c r="AX194" s="463"/>
      <c r="AY194" s="343"/>
      <c r="AZ194" s="209"/>
      <c r="BA194" s="207"/>
      <c r="BB194" s="207"/>
      <c r="BC194" s="208"/>
      <c r="BD194" s="208"/>
      <c r="BE194" s="208"/>
      <c r="BF194" s="209"/>
      <c r="BG194" s="466"/>
      <c r="BH194" s="215"/>
      <c r="BI194" s="210"/>
      <c r="BJ194" s="210"/>
      <c r="BK194" s="210"/>
      <c r="BL194" s="207"/>
      <c r="BM194" s="207"/>
      <c r="BN194" s="207"/>
      <c r="BO194" s="282"/>
      <c r="BP194" s="282"/>
      <c r="BQ194" s="284"/>
      <c r="BR194" s="213"/>
      <c r="BS194" s="213" t="str">
        <f>IF(AND('MAPA DE RIESGOS'!$AP194="Muy Alta",'MAPA DE RIESGOS'!$AR194="Leve"),CONCATENATE("R",'MAPA DE RIESGOS'!$H194,"C",'MAPA DE RIESGOS'!$AF194),"")</f>
        <v/>
      </c>
      <c r="BT194" s="213"/>
      <c r="BU194" s="213"/>
      <c r="BV194" s="213"/>
      <c r="BW194" s="213"/>
      <c r="BX194" s="213"/>
      <c r="BY194" s="213"/>
      <c r="BZ194" s="213"/>
      <c r="CA194" s="213"/>
      <c r="CB194" s="213"/>
      <c r="CC194" s="213"/>
      <c r="CD194" s="213"/>
      <c r="CE194" s="213"/>
      <c r="CF194" s="213"/>
      <c r="CG194" s="213"/>
      <c r="CH194" s="213"/>
      <c r="CI194" s="213"/>
      <c r="CJ194" s="213"/>
      <c r="CK194" s="213"/>
    </row>
    <row r="195" spans="1:89" s="214" customFormat="1" ht="28.5" hidden="1" customHeight="1">
      <c r="A195" s="649"/>
      <c r="B195" s="520"/>
      <c r="C195" s="523"/>
      <c r="D195" s="523"/>
      <c r="E195" s="472"/>
      <c r="F195" s="472"/>
      <c r="G195" s="492"/>
      <c r="H195" s="384">
        <v>30</v>
      </c>
      <c r="I195" s="470"/>
      <c r="J195" s="467"/>
      <c r="K195" s="467"/>
      <c r="L195" s="467"/>
      <c r="M195" s="473"/>
      <c r="N195" s="473"/>
      <c r="O195" s="473"/>
      <c r="P195" s="476"/>
      <c r="Q195" s="479"/>
      <c r="R195" s="482"/>
      <c r="S195" s="482"/>
      <c r="T195" s="482"/>
      <c r="U195" s="482"/>
      <c r="V195" s="485"/>
      <c r="W195" s="443"/>
      <c r="X195" s="488"/>
      <c r="Y195" s="491"/>
      <c r="Z195" s="440"/>
      <c r="AA195" s="443"/>
      <c r="AB195" s="446"/>
      <c r="AC195" s="449"/>
      <c r="AD195" s="452"/>
      <c r="AE195" s="455"/>
      <c r="AF195" s="205">
        <v>6</v>
      </c>
      <c r="AG195" s="206"/>
      <c r="AH195" s="234" t="str">
        <f t="shared" si="658"/>
        <v/>
      </c>
      <c r="AI195" s="340"/>
      <c r="AJ195" s="340"/>
      <c r="AK195" s="235" t="str">
        <f t="shared" si="659"/>
        <v/>
      </c>
      <c r="AL195" s="341"/>
      <c r="AM195" s="341"/>
      <c r="AN195" s="342"/>
      <c r="AO195" s="236" t="str">
        <f t="shared" ref="AO195" si="674">IF(ISBLANK(AD190),(IFERROR(IF(AND(AH194="Probabilidad",AH195="Probabilidad"),(AQ194-(+AQ194*AK195)),IF(AND(AH194="Impacto",AH195="Probabilidad"),(AQ193-(+AQ193*AK195)),IF(AH195="Impacto",AQ194,""))),""))," ")</f>
        <v/>
      </c>
      <c r="AP195" s="174" t="str">
        <f t="shared" ref="AP195" si="675">IF(ISBLANK(AD190),(IFERROR(IF(AO195="","",IF(AO195&lt;=0.2,"Muy Baja",IF(AO195&lt;=0.4,"Baja",IF(AO195&lt;=0.6,"Media",IF(AO195&lt;=0.8,"Alta","Muy Alta"))))),""))," ")</f>
        <v/>
      </c>
      <c r="AQ195" s="237" t="str">
        <f t="shared" si="527"/>
        <v/>
      </c>
      <c r="AR195" s="283" t="str">
        <f t="shared" si="528"/>
        <v/>
      </c>
      <c r="AS195" s="237" t="str">
        <f t="shared" si="669"/>
        <v/>
      </c>
      <c r="AT195" s="239" t="str">
        <f t="shared" si="530"/>
        <v/>
      </c>
      <c r="AU195" s="458"/>
      <c r="AV195" s="461"/>
      <c r="AW195" s="455"/>
      <c r="AX195" s="464"/>
      <c r="AY195" s="343"/>
      <c r="AZ195" s="209"/>
      <c r="BA195" s="207"/>
      <c r="BB195" s="207"/>
      <c r="BC195" s="208"/>
      <c r="BD195" s="208"/>
      <c r="BE195" s="208"/>
      <c r="BF195" s="209"/>
      <c r="BG195" s="467"/>
      <c r="BH195" s="215"/>
      <c r="BI195" s="210"/>
      <c r="BJ195" s="210"/>
      <c r="BK195" s="210"/>
      <c r="BL195" s="207"/>
      <c r="BM195" s="207"/>
      <c r="BN195" s="207"/>
      <c r="BO195" s="282"/>
      <c r="BP195" s="282"/>
      <c r="BQ195" s="284"/>
      <c r="BR195" s="213"/>
      <c r="BS195" s="213" t="str">
        <f>IF(AND('MAPA DE RIESGOS'!$AP195="Muy Alta",'MAPA DE RIESGOS'!$AR195="Leve"),CONCATENATE("R",'MAPA DE RIESGOS'!$H195,"C",'MAPA DE RIESGOS'!$AF195),"")</f>
        <v/>
      </c>
      <c r="BT195" s="213"/>
      <c r="BU195" s="213"/>
      <c r="BV195" s="213"/>
      <c r="BW195" s="213"/>
      <c r="BX195" s="213"/>
      <c r="BY195" s="213"/>
      <c r="BZ195" s="213"/>
      <c r="CA195" s="213"/>
      <c r="CB195" s="213"/>
      <c r="CC195" s="213"/>
      <c r="CD195" s="213"/>
      <c r="CE195" s="213"/>
      <c r="CF195" s="213"/>
      <c r="CG195" s="213"/>
      <c r="CH195" s="213"/>
      <c r="CI195" s="213"/>
      <c r="CJ195" s="213"/>
      <c r="CK195" s="213"/>
    </row>
    <row r="196" spans="1:89" s="214" customFormat="1" ht="105.75" customHeight="1">
      <c r="A196" s="649"/>
      <c r="B196" s="520"/>
      <c r="C196" s="523"/>
      <c r="D196" s="523" t="str">
        <f>IFERROR((VLOOKUP($B196,'Listados Datos'!$D$3:$F$18,3,FALSE))," ")</f>
        <v xml:space="preserve"> </v>
      </c>
      <c r="E196" s="472"/>
      <c r="F196" s="472" t="s">
        <v>975</v>
      </c>
      <c r="G196" s="492">
        <v>31</v>
      </c>
      <c r="H196" s="384">
        <v>31</v>
      </c>
      <c r="I196" s="468" t="s">
        <v>1215</v>
      </c>
      <c r="J196" s="465" t="s">
        <v>243</v>
      </c>
      <c r="K196" s="465" t="s">
        <v>1215</v>
      </c>
      <c r="L196" s="465" t="s">
        <v>1376</v>
      </c>
      <c r="M196" s="471" t="str">
        <f t="shared" ref="M196" si="676">+CONCATENATE("Posibilidad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471" t="s">
        <v>108</v>
      </c>
      <c r="O196" s="471" t="s">
        <v>836</v>
      </c>
      <c r="P196" s="474">
        <v>228</v>
      </c>
      <c r="Q196" s="477"/>
      <c r="R196" s="480"/>
      <c r="S196" s="480"/>
      <c r="T196" s="480"/>
      <c r="U196" s="480"/>
      <c r="V196" s="483" t="str">
        <f t="shared" ref="V196" si="677">IF(ISBLANK(AC196),(IF(P196&lt;=0,"",IF(P196&lt;=2,"Muy Baja",IF(P196&lt;=24,"Baja",IF(P196&lt;=500,"Media",IF(P196&lt;=5000,"Alta","Muy Alta"))))))," ")</f>
        <v>Media</v>
      </c>
      <c r="W196" s="441">
        <f t="shared" ref="W196" si="678">IF(ISBLANK(AC196),(IF(V196="","",IF(V196="Muy Baja",20%,IF(V196="Baja",40%,IF(V196="Media",60%,IF(V196="Alta",80%,IF(V196="Muy Alta",100%,0)))))))," ")</f>
        <v>0.6</v>
      </c>
      <c r="X196" s="486" t="s">
        <v>306</v>
      </c>
      <c r="Y196" s="489" t="str">
        <f>IF(X196&gt;0,IF(NOT(ISERROR(MATCH(X196,'Listados Datos'!$N$3:$N$4,0))),'Listados Datos'!$N$6&amp;"Por favor no seleccionar este criterios de impacto (Afectación Económica o presupuestal y/o Pérdida Reputacional)",'Listados Datos'!$N$7),"")</f>
        <v>✔</v>
      </c>
      <c r="Z196" s="438"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441">
        <f>IF(Z196="","",IF(Z196="Leve",20%,IF(Z196="Menor",40%,IF(Z196="Moderado",60%,IF(Z196="Mayor",80%,IF(Z196="Catastrófico",100%,0))))))</f>
        <v>0.4</v>
      </c>
      <c r="AB196" s="444"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447"/>
      <c r="AD196" s="450"/>
      <c r="AE196" s="453" t="str">
        <f t="shared" ref="AE196" si="679">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206" t="s">
        <v>1381</v>
      </c>
      <c r="AH196" s="234" t="str">
        <f t="shared" si="658"/>
        <v>Probabilidad</v>
      </c>
      <c r="AI196" s="340" t="s">
        <v>314</v>
      </c>
      <c r="AJ196" s="340" t="s">
        <v>319</v>
      </c>
      <c r="AK196" s="235" t="str">
        <f t="shared" si="659"/>
        <v>40%</v>
      </c>
      <c r="AL196" s="341" t="s">
        <v>323</v>
      </c>
      <c r="AM196" s="341" t="s">
        <v>327</v>
      </c>
      <c r="AN196" s="342" t="s">
        <v>330</v>
      </c>
      <c r="AO196" s="236">
        <f t="shared" ref="AO196" si="680">IF(ISBLANK(AD196),(IFERROR(IF(AH196="Probabilidad",(W196-(+W196*AK196)),IF(AH196="Impacto",W196,"")),""))," ")</f>
        <v>0.36</v>
      </c>
      <c r="AP196" s="174" t="str">
        <f t="shared" ref="AP196" si="681">IF(ISBLANK(AD196), (IFERROR(IF(AO196="","",IF(AO196&lt;=0.2,"Muy Baja",IF(AO196&lt;=0.4,"Baja",IF(AO196&lt;=0.6,"Media",IF(AO196&lt;=0.8,"Alta","Muy Alta"))))),""))," ")</f>
        <v>Baja</v>
      </c>
      <c r="AQ196" s="237">
        <f t="shared" si="527"/>
        <v>0.36</v>
      </c>
      <c r="AR196" s="283" t="str">
        <f t="shared" si="528"/>
        <v>Menor</v>
      </c>
      <c r="AS196" s="237">
        <f t="shared" ref="AS196" si="682">IFERROR(IF(AH196="Impacto",(AA196-(+AA196*AK196)),IF(AH196="Probabilidad",AA196,"")),"")</f>
        <v>0.4</v>
      </c>
      <c r="AT196" s="239" t="str">
        <f t="shared" si="530"/>
        <v>Moderado</v>
      </c>
      <c r="AU196" s="456"/>
      <c r="AV196" s="459" t="str">
        <f>IF(ISBLANK(AD196), " ", AD196)</f>
        <v xml:space="preserve"> </v>
      </c>
      <c r="AW196" s="453" t="str">
        <f t="shared" ref="AW196" si="683">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462" t="s">
        <v>337</v>
      </c>
      <c r="AY196" s="343" t="s">
        <v>1528</v>
      </c>
      <c r="AZ196" s="209" t="s">
        <v>1524</v>
      </c>
      <c r="BA196" s="207" t="s">
        <v>975</v>
      </c>
      <c r="BB196" s="207" t="s">
        <v>1210</v>
      </c>
      <c r="BC196" s="208">
        <v>44562</v>
      </c>
      <c r="BD196" s="208">
        <v>44926</v>
      </c>
      <c r="BE196" s="208" t="s">
        <v>1537</v>
      </c>
      <c r="BF196" s="208" t="s">
        <v>1536</v>
      </c>
      <c r="BG196" s="465" t="s">
        <v>1211</v>
      </c>
      <c r="BH196" s="215"/>
      <c r="BI196" s="210"/>
      <c r="BJ196" s="210"/>
      <c r="BK196" s="210"/>
      <c r="BL196" s="207"/>
      <c r="BM196" s="207"/>
      <c r="BN196" s="207"/>
      <c r="BO196" s="282"/>
      <c r="BP196" s="282"/>
      <c r="BQ196" s="284"/>
      <c r="BR196" s="213"/>
      <c r="BS196" s="213" t="str">
        <f>IF(AND('MAPA DE RIESGOS'!$AP196="Muy Alta",'MAPA DE RIESGOS'!$AR196="Leve"),CONCATENATE("R",'MAPA DE RIESGOS'!$H196,"C",'MAPA DE RIESGOS'!$AF196),"")</f>
        <v/>
      </c>
      <c r="BT196" s="213"/>
      <c r="BU196" s="213"/>
      <c r="BV196" s="213"/>
      <c r="BW196" s="213"/>
      <c r="BX196" s="213"/>
      <c r="BY196" s="213"/>
      <c r="BZ196" s="213"/>
      <c r="CA196" s="213"/>
      <c r="CB196" s="213"/>
      <c r="CC196" s="213"/>
      <c r="CD196" s="213"/>
      <c r="CE196" s="213"/>
      <c r="CF196" s="213"/>
      <c r="CG196" s="213"/>
      <c r="CH196" s="213"/>
      <c r="CI196" s="213"/>
      <c r="CJ196" s="213"/>
      <c r="CK196" s="213"/>
    </row>
    <row r="197" spans="1:89" s="214" customFormat="1" ht="28.5" hidden="1" customHeight="1">
      <c r="A197" s="649"/>
      <c r="B197" s="520"/>
      <c r="C197" s="523"/>
      <c r="D197" s="523"/>
      <c r="E197" s="472"/>
      <c r="F197" s="472"/>
      <c r="G197" s="492"/>
      <c r="H197" s="384">
        <v>31</v>
      </c>
      <c r="I197" s="469"/>
      <c r="J197" s="466"/>
      <c r="K197" s="466"/>
      <c r="L197" s="466"/>
      <c r="M197" s="472"/>
      <c r="N197" s="472"/>
      <c r="O197" s="472"/>
      <c r="P197" s="475"/>
      <c r="Q197" s="478"/>
      <c r="R197" s="481"/>
      <c r="S197" s="481"/>
      <c r="T197" s="481"/>
      <c r="U197" s="481"/>
      <c r="V197" s="484"/>
      <c r="W197" s="442"/>
      <c r="X197" s="487"/>
      <c r="Y197" s="490"/>
      <c r="Z197" s="439"/>
      <c r="AA197" s="442"/>
      <c r="AB197" s="445"/>
      <c r="AC197" s="448"/>
      <c r="AD197" s="451"/>
      <c r="AE197" s="454"/>
      <c r="AF197" s="205">
        <v>2</v>
      </c>
      <c r="AG197" s="206"/>
      <c r="AH197" s="234" t="str">
        <f t="shared" si="658"/>
        <v/>
      </c>
      <c r="AI197" s="340"/>
      <c r="AJ197" s="340"/>
      <c r="AK197" s="235" t="str">
        <f t="shared" si="659"/>
        <v/>
      </c>
      <c r="AL197" s="341"/>
      <c r="AM197" s="341"/>
      <c r="AN197" s="342"/>
      <c r="AO197" s="236" t="str">
        <f t="shared" ref="AO197" si="684">IF(ISBLANK(AD196),(IFERROR(IF(AND(AH196="Probabilidad",AH197="Probabilidad"),(AQ196-(+AQ196*AK197)),IF(AH197="Probabilidad",(W196-(+W196*AK197)),IF(AH197="Impacto",AQ196,""))),""))," ")</f>
        <v/>
      </c>
      <c r="AP197" s="174" t="str">
        <f t="shared" ref="AP197" si="685">IF(ISBLANK(AD196),(IFERROR(IF(AO197="","",IF(AO197&lt;=0.2,"Muy Baja",IF(AO197&lt;=0.4,"Baja",IF(AO197&lt;=0.6,"Media",IF(AO197&lt;=0.8,"Alta","Muy Alta"))))),""))," ")</f>
        <v/>
      </c>
      <c r="AQ197" s="237" t="str">
        <f t="shared" si="527"/>
        <v/>
      </c>
      <c r="AR197" s="283" t="str">
        <f t="shared" si="528"/>
        <v/>
      </c>
      <c r="AS197" s="237" t="str">
        <f t="shared" ref="AS197" si="686">IFERROR(IF(AND(AH196="Impacto",AH197="Impacto"),(AS196-(+AS196*AK197)),IF(AH197="Impacto",(AA196-(+AA196*AK197)),IF(AH197="Probabilidad",AS196,""))),"")</f>
        <v/>
      </c>
      <c r="AT197" s="239" t="str">
        <f t="shared" si="530"/>
        <v/>
      </c>
      <c r="AU197" s="457"/>
      <c r="AV197" s="460"/>
      <c r="AW197" s="454"/>
      <c r="AX197" s="463"/>
      <c r="AY197" s="343"/>
      <c r="AZ197" s="209"/>
      <c r="BA197" s="207"/>
      <c r="BB197" s="207"/>
      <c r="BC197" s="208"/>
      <c r="BD197" s="208"/>
      <c r="BE197" s="208"/>
      <c r="BF197" s="209"/>
      <c r="BG197" s="466"/>
      <c r="BH197" s="215"/>
      <c r="BI197" s="210"/>
      <c r="BJ197" s="210"/>
      <c r="BK197" s="210"/>
      <c r="BL197" s="207"/>
      <c r="BM197" s="207"/>
      <c r="BN197" s="207"/>
      <c r="BO197" s="282"/>
      <c r="BP197" s="282"/>
      <c r="BQ197" s="284"/>
      <c r="BR197" s="213"/>
      <c r="BS197" s="213" t="str">
        <f>IF(AND('MAPA DE RIESGOS'!$AP197="Muy Alta",'MAPA DE RIESGOS'!$AR197="Leve"),CONCATENATE("R",'MAPA DE RIESGOS'!$H197,"C",'MAPA DE RIESGOS'!$AF197),"")</f>
        <v/>
      </c>
      <c r="BT197" s="213"/>
      <c r="BU197" s="213"/>
      <c r="BV197" s="213"/>
      <c r="BW197" s="213"/>
      <c r="BX197" s="213"/>
      <c r="BY197" s="213"/>
      <c r="BZ197" s="213"/>
      <c r="CA197" s="213"/>
      <c r="CB197" s="213"/>
      <c r="CC197" s="213"/>
      <c r="CD197" s="213"/>
      <c r="CE197" s="213"/>
      <c r="CF197" s="213"/>
      <c r="CG197" s="213"/>
      <c r="CH197" s="213"/>
      <c r="CI197" s="213"/>
      <c r="CJ197" s="213"/>
      <c r="CK197" s="213"/>
    </row>
    <row r="198" spans="1:89" s="214" customFormat="1" ht="28.5" hidden="1" customHeight="1">
      <c r="A198" s="649"/>
      <c r="B198" s="520"/>
      <c r="C198" s="523"/>
      <c r="D198" s="523"/>
      <c r="E198" s="472"/>
      <c r="F198" s="472"/>
      <c r="G198" s="492"/>
      <c r="H198" s="384">
        <v>31</v>
      </c>
      <c r="I198" s="469"/>
      <c r="J198" s="466"/>
      <c r="K198" s="466"/>
      <c r="L198" s="466"/>
      <c r="M198" s="472"/>
      <c r="N198" s="472"/>
      <c r="O198" s="472"/>
      <c r="P198" s="475"/>
      <c r="Q198" s="478"/>
      <c r="R198" s="481"/>
      <c r="S198" s="481"/>
      <c r="T198" s="481"/>
      <c r="U198" s="481"/>
      <c r="V198" s="484"/>
      <c r="W198" s="442"/>
      <c r="X198" s="487"/>
      <c r="Y198" s="490"/>
      <c r="Z198" s="439"/>
      <c r="AA198" s="442"/>
      <c r="AB198" s="445"/>
      <c r="AC198" s="448"/>
      <c r="AD198" s="451"/>
      <c r="AE198" s="454"/>
      <c r="AF198" s="205">
        <v>3</v>
      </c>
      <c r="AG198" s="206"/>
      <c r="AH198" s="234" t="str">
        <f t="shared" si="658"/>
        <v/>
      </c>
      <c r="AI198" s="340"/>
      <c r="AJ198" s="340"/>
      <c r="AK198" s="235" t="str">
        <f t="shared" si="659"/>
        <v/>
      </c>
      <c r="AL198" s="341"/>
      <c r="AM198" s="341"/>
      <c r="AN198" s="342"/>
      <c r="AO198" s="236" t="str">
        <f t="shared" ref="AO198" si="687">IF(ISBLANK(AD196),(IFERROR(IF(AND(AH197="Probabilidad",AH198="Probabilidad"),(AQ197-(+AQ197*AK198)),IF(AND(AH197="Impacto",AH198="Probabilidad"),(AQ196-(+AQ196*AK198)),IF(AH198="Impacto",AQ197,""))),""))," ")</f>
        <v/>
      </c>
      <c r="AP198" s="174" t="str">
        <f t="shared" ref="AP198" si="688">IF(ISBLANK(AD196),(IFERROR(IF(AO198="","",IF(AO198&lt;=0.2,"Muy Baja",IF(AO198&lt;=0.4,"Baja",IF(AO198&lt;=0.6,"Media",IF(AO198&lt;=0.8,"Alta","Muy Alta"))))),""))," ")</f>
        <v/>
      </c>
      <c r="AQ198" s="237" t="str">
        <f t="shared" si="527"/>
        <v/>
      </c>
      <c r="AR198" s="283" t="str">
        <f t="shared" si="528"/>
        <v/>
      </c>
      <c r="AS198" s="237" t="str">
        <f t="shared" ref="AS198:AS201" si="689">IFERROR(IF(AND(AH197="Impacto",AH198="Impacto"),(AS197-(+AS197*AK198)),IF(AND(AH197="Probabilidad",AH198="Impacto"),(AS196-(+AS196*AK198)),IF(AH198="Probabilidad",AS197,""))),"")</f>
        <v/>
      </c>
      <c r="AT198" s="239" t="str">
        <f t="shared" si="530"/>
        <v/>
      </c>
      <c r="AU198" s="457"/>
      <c r="AV198" s="460"/>
      <c r="AW198" s="454"/>
      <c r="AX198" s="463"/>
      <c r="AY198" s="343"/>
      <c r="AZ198" s="209"/>
      <c r="BA198" s="207"/>
      <c r="BB198" s="207"/>
      <c r="BC198" s="208"/>
      <c r="BD198" s="208"/>
      <c r="BE198" s="208"/>
      <c r="BF198" s="209"/>
      <c r="BG198" s="466"/>
      <c r="BH198" s="215"/>
      <c r="BI198" s="210"/>
      <c r="BJ198" s="210"/>
      <c r="BK198" s="210"/>
      <c r="BL198" s="207"/>
      <c r="BM198" s="207"/>
      <c r="BN198" s="207"/>
      <c r="BO198" s="282"/>
      <c r="BP198" s="282"/>
      <c r="BQ198" s="284"/>
      <c r="BR198" s="213"/>
      <c r="BS198" s="213" t="str">
        <f>IF(AND('MAPA DE RIESGOS'!$AP198="Muy Alta",'MAPA DE RIESGOS'!$AR198="Leve"),CONCATENATE("R",'MAPA DE RIESGOS'!$H198,"C",'MAPA DE RIESGOS'!$AF198),"")</f>
        <v/>
      </c>
      <c r="BT198" s="213"/>
      <c r="BU198" s="213"/>
      <c r="BV198" s="213"/>
      <c r="BW198" s="213"/>
      <c r="BX198" s="213"/>
      <c r="BY198" s="213"/>
      <c r="BZ198" s="213"/>
      <c r="CA198" s="213"/>
      <c r="CB198" s="213"/>
      <c r="CC198" s="213"/>
      <c r="CD198" s="213"/>
      <c r="CE198" s="213"/>
      <c r="CF198" s="213"/>
      <c r="CG198" s="213"/>
      <c r="CH198" s="213"/>
      <c r="CI198" s="213"/>
      <c r="CJ198" s="213"/>
      <c r="CK198" s="213"/>
    </row>
    <row r="199" spans="1:89" s="214" customFormat="1" ht="28.5" hidden="1" customHeight="1">
      <c r="A199" s="649"/>
      <c r="B199" s="520"/>
      <c r="C199" s="523"/>
      <c r="D199" s="523"/>
      <c r="E199" s="472"/>
      <c r="F199" s="472"/>
      <c r="G199" s="492"/>
      <c r="H199" s="384">
        <v>31</v>
      </c>
      <c r="I199" s="469"/>
      <c r="J199" s="466"/>
      <c r="K199" s="466"/>
      <c r="L199" s="466"/>
      <c r="M199" s="472"/>
      <c r="N199" s="472"/>
      <c r="O199" s="472"/>
      <c r="P199" s="475"/>
      <c r="Q199" s="478"/>
      <c r="R199" s="481"/>
      <c r="S199" s="481"/>
      <c r="T199" s="481"/>
      <c r="U199" s="481"/>
      <c r="V199" s="484"/>
      <c r="W199" s="442"/>
      <c r="X199" s="487"/>
      <c r="Y199" s="490"/>
      <c r="Z199" s="439"/>
      <c r="AA199" s="442"/>
      <c r="AB199" s="445"/>
      <c r="AC199" s="448"/>
      <c r="AD199" s="451"/>
      <c r="AE199" s="454"/>
      <c r="AF199" s="205">
        <v>4</v>
      </c>
      <c r="AG199" s="206"/>
      <c r="AH199" s="234" t="str">
        <f t="shared" si="658"/>
        <v/>
      </c>
      <c r="AI199" s="340"/>
      <c r="AJ199" s="340"/>
      <c r="AK199" s="235" t="str">
        <f t="shared" si="659"/>
        <v/>
      </c>
      <c r="AL199" s="341"/>
      <c r="AM199" s="341"/>
      <c r="AN199" s="342"/>
      <c r="AO199" s="236" t="str">
        <f t="shared" ref="AO199" si="690">IF(ISBLANK(AD196),(IFERROR(IF(AND(AH198="Probabilidad",AH199="Probabilidad"),(AQ198-(+AQ198*AK199)),IF(AND(AH198="Impacto",AH199="Probabilidad"),(AQ197-(+AQ197*AK199)),IF(AH199="Impacto",AQ198,""))),""))," ")</f>
        <v/>
      </c>
      <c r="AP199" s="174" t="str">
        <f t="shared" ref="AP199" si="691">IF(ISBLANK(AD196),(IFERROR(IF(AO199="","",IF(AO199&lt;=0.2,"Muy Baja",IF(AO199&lt;=0.4,"Baja",IF(AO199&lt;=0.6,"Media",IF(AO199&lt;=0.8,"Alta","Muy Alta"))))),""))," ")</f>
        <v/>
      </c>
      <c r="AQ199" s="237" t="str">
        <f t="shared" si="527"/>
        <v/>
      </c>
      <c r="AR199" s="283" t="str">
        <f t="shared" si="528"/>
        <v/>
      </c>
      <c r="AS199" s="237" t="str">
        <f t="shared" si="689"/>
        <v/>
      </c>
      <c r="AT199" s="239" t="str">
        <f t="shared" si="530"/>
        <v/>
      </c>
      <c r="AU199" s="457"/>
      <c r="AV199" s="460"/>
      <c r="AW199" s="454"/>
      <c r="AX199" s="463"/>
      <c r="AY199" s="343"/>
      <c r="AZ199" s="209"/>
      <c r="BA199" s="207"/>
      <c r="BB199" s="207"/>
      <c r="BC199" s="208"/>
      <c r="BD199" s="208"/>
      <c r="BE199" s="208"/>
      <c r="BF199" s="209"/>
      <c r="BG199" s="466"/>
      <c r="BH199" s="215"/>
      <c r="BI199" s="210"/>
      <c r="BJ199" s="210"/>
      <c r="BK199" s="210"/>
      <c r="BL199" s="207"/>
      <c r="BM199" s="207"/>
      <c r="BN199" s="207"/>
      <c r="BO199" s="282"/>
      <c r="BP199" s="282"/>
      <c r="BQ199" s="284"/>
      <c r="BR199" s="213"/>
      <c r="BS199" s="213" t="str">
        <f>IF(AND('MAPA DE RIESGOS'!$AP199="Muy Alta",'MAPA DE RIESGOS'!$AR199="Leve"),CONCATENATE("R",'MAPA DE RIESGOS'!$H199,"C",'MAPA DE RIESGOS'!$AF199),"")</f>
        <v/>
      </c>
      <c r="BT199" s="213"/>
      <c r="BU199" s="213"/>
      <c r="BV199" s="213"/>
      <c r="BW199" s="213"/>
      <c r="BX199" s="213"/>
      <c r="BY199" s="213"/>
      <c r="BZ199" s="213"/>
      <c r="CA199" s="213"/>
      <c r="CB199" s="213"/>
      <c r="CC199" s="213"/>
      <c r="CD199" s="213"/>
      <c r="CE199" s="213"/>
      <c r="CF199" s="213"/>
      <c r="CG199" s="213"/>
      <c r="CH199" s="213"/>
      <c r="CI199" s="213"/>
      <c r="CJ199" s="213"/>
      <c r="CK199" s="213"/>
    </row>
    <row r="200" spans="1:89" s="214" customFormat="1" ht="28.5" hidden="1" customHeight="1">
      <c r="A200" s="649"/>
      <c r="B200" s="520"/>
      <c r="C200" s="523"/>
      <c r="D200" s="523"/>
      <c r="E200" s="472"/>
      <c r="F200" s="472"/>
      <c r="G200" s="492"/>
      <c r="H200" s="384">
        <v>31</v>
      </c>
      <c r="I200" s="469"/>
      <c r="J200" s="466"/>
      <c r="K200" s="466"/>
      <c r="L200" s="466"/>
      <c r="M200" s="472"/>
      <c r="N200" s="472"/>
      <c r="O200" s="472"/>
      <c r="P200" s="475"/>
      <c r="Q200" s="478"/>
      <c r="R200" s="481"/>
      <c r="S200" s="481"/>
      <c r="T200" s="481"/>
      <c r="U200" s="481"/>
      <c r="V200" s="484"/>
      <c r="W200" s="442"/>
      <c r="X200" s="487"/>
      <c r="Y200" s="490"/>
      <c r="Z200" s="439"/>
      <c r="AA200" s="442"/>
      <c r="AB200" s="445"/>
      <c r="AC200" s="448"/>
      <c r="AD200" s="451"/>
      <c r="AE200" s="454"/>
      <c r="AF200" s="205">
        <v>5</v>
      </c>
      <c r="AG200" s="206"/>
      <c r="AH200" s="234" t="str">
        <f t="shared" si="658"/>
        <v/>
      </c>
      <c r="AI200" s="340"/>
      <c r="AJ200" s="340"/>
      <c r="AK200" s="235" t="str">
        <f t="shared" si="659"/>
        <v/>
      </c>
      <c r="AL200" s="341"/>
      <c r="AM200" s="341"/>
      <c r="AN200" s="342"/>
      <c r="AO200" s="236" t="str">
        <f t="shared" ref="AO200" si="692">IF(ISBLANK(AD196),(IFERROR(IF(AND(AH199="Probabilidad",AH200="Probabilidad"),(AQ199-(+AQ199*AK200)),IF(AND(AH199="Impacto",AH200="Probabilidad"),(AQ198-(+AQ198*AK200)),IF(AH200="Impacto",AQ199,""))),""))," ")</f>
        <v/>
      </c>
      <c r="AP200" s="174" t="str">
        <f t="shared" ref="AP200" si="693">IF(ISBLANK(AD196),(IFERROR(IF(AO200="","",IF(AO200&lt;=0.2,"Muy Baja",IF(AO200&lt;=0.4,"Baja",IF(AO200&lt;=0.6,"Media",IF(AO200&lt;=0.8,"Alta","Muy Alta"))))),""))," ")</f>
        <v/>
      </c>
      <c r="AQ200" s="237" t="str">
        <f t="shared" si="527"/>
        <v/>
      </c>
      <c r="AR200" s="283" t="str">
        <f t="shared" si="528"/>
        <v/>
      </c>
      <c r="AS200" s="237" t="str">
        <f t="shared" si="689"/>
        <v/>
      </c>
      <c r="AT200" s="239" t="str">
        <f t="shared" si="530"/>
        <v/>
      </c>
      <c r="AU200" s="457"/>
      <c r="AV200" s="460"/>
      <c r="AW200" s="454"/>
      <c r="AX200" s="463"/>
      <c r="AY200" s="343"/>
      <c r="AZ200" s="209"/>
      <c r="BA200" s="207"/>
      <c r="BB200" s="207"/>
      <c r="BC200" s="208"/>
      <c r="BD200" s="208"/>
      <c r="BE200" s="208"/>
      <c r="BF200" s="209"/>
      <c r="BG200" s="466"/>
      <c r="BH200" s="215"/>
      <c r="BI200" s="210"/>
      <c r="BJ200" s="210"/>
      <c r="BK200" s="210"/>
      <c r="BL200" s="207"/>
      <c r="BM200" s="207"/>
      <c r="BN200" s="207"/>
      <c r="BO200" s="282"/>
      <c r="BP200" s="282"/>
      <c r="BQ200" s="284"/>
      <c r="BR200" s="213"/>
      <c r="BS200" s="213" t="str">
        <f>IF(AND('MAPA DE RIESGOS'!$AP200="Muy Alta",'MAPA DE RIESGOS'!$AR200="Leve"),CONCATENATE("R",'MAPA DE RIESGOS'!$H200,"C",'MAPA DE RIESGOS'!$AF200),"")</f>
        <v/>
      </c>
      <c r="BT200" s="213"/>
      <c r="BU200" s="213"/>
      <c r="BV200" s="213"/>
      <c r="BW200" s="213"/>
      <c r="BX200" s="213"/>
      <c r="BY200" s="213"/>
      <c r="BZ200" s="213"/>
      <c r="CA200" s="213"/>
      <c r="CB200" s="213"/>
      <c r="CC200" s="213"/>
      <c r="CD200" s="213"/>
      <c r="CE200" s="213"/>
      <c r="CF200" s="213"/>
      <c r="CG200" s="213"/>
      <c r="CH200" s="213"/>
      <c r="CI200" s="213"/>
      <c r="CJ200" s="213"/>
      <c r="CK200" s="213"/>
    </row>
    <row r="201" spans="1:89" s="214" customFormat="1" ht="28.5" hidden="1" customHeight="1">
      <c r="A201" s="649"/>
      <c r="B201" s="520"/>
      <c r="C201" s="523"/>
      <c r="D201" s="523"/>
      <c r="E201" s="472"/>
      <c r="F201" s="472"/>
      <c r="G201" s="492"/>
      <c r="H201" s="384">
        <v>31</v>
      </c>
      <c r="I201" s="470"/>
      <c r="J201" s="467"/>
      <c r="K201" s="467"/>
      <c r="L201" s="467"/>
      <c r="M201" s="473"/>
      <c r="N201" s="473"/>
      <c r="O201" s="473"/>
      <c r="P201" s="476"/>
      <c r="Q201" s="479"/>
      <c r="R201" s="482"/>
      <c r="S201" s="482"/>
      <c r="T201" s="482"/>
      <c r="U201" s="482"/>
      <c r="V201" s="485"/>
      <c r="W201" s="443"/>
      <c r="X201" s="488"/>
      <c r="Y201" s="491"/>
      <c r="Z201" s="440"/>
      <c r="AA201" s="443"/>
      <c r="AB201" s="446"/>
      <c r="AC201" s="449"/>
      <c r="AD201" s="452"/>
      <c r="AE201" s="455"/>
      <c r="AF201" s="205">
        <v>6</v>
      </c>
      <c r="AG201" s="206"/>
      <c r="AH201" s="234" t="str">
        <f t="shared" si="658"/>
        <v/>
      </c>
      <c r="AI201" s="340"/>
      <c r="AJ201" s="340"/>
      <c r="AK201" s="235" t="str">
        <f t="shared" si="659"/>
        <v/>
      </c>
      <c r="AL201" s="341"/>
      <c r="AM201" s="341"/>
      <c r="AN201" s="342"/>
      <c r="AO201" s="236" t="str">
        <f t="shared" ref="AO201" si="694">IF(ISBLANK(AD196),(IFERROR(IF(AND(AH200="Probabilidad",AH201="Probabilidad"),(AQ200-(+AQ200*AK201)),IF(AND(AH200="Impacto",AH201="Probabilidad"),(AQ199-(+AQ199*AK201)),IF(AH201="Impacto",AQ200,""))),""))," ")</f>
        <v/>
      </c>
      <c r="AP201" s="174" t="str">
        <f t="shared" ref="AP201" si="695">IF(ISBLANK(AD196),(IFERROR(IF(AO201="","",IF(AO201&lt;=0.2,"Muy Baja",IF(AO201&lt;=0.4,"Baja",IF(AO201&lt;=0.6,"Media",IF(AO201&lt;=0.8,"Alta","Muy Alta"))))),""))," ")</f>
        <v/>
      </c>
      <c r="AQ201" s="237" t="str">
        <f t="shared" si="527"/>
        <v/>
      </c>
      <c r="AR201" s="283" t="str">
        <f t="shared" si="528"/>
        <v/>
      </c>
      <c r="AS201" s="237" t="str">
        <f t="shared" si="689"/>
        <v/>
      </c>
      <c r="AT201" s="239" t="str">
        <f t="shared" si="530"/>
        <v/>
      </c>
      <c r="AU201" s="458"/>
      <c r="AV201" s="461"/>
      <c r="AW201" s="455"/>
      <c r="AX201" s="464"/>
      <c r="AY201" s="343"/>
      <c r="AZ201" s="209"/>
      <c r="BA201" s="207"/>
      <c r="BB201" s="207"/>
      <c r="BC201" s="208"/>
      <c r="BD201" s="208"/>
      <c r="BE201" s="208"/>
      <c r="BF201" s="209"/>
      <c r="BG201" s="467"/>
      <c r="BH201" s="215"/>
      <c r="BI201" s="210"/>
      <c r="BJ201" s="210"/>
      <c r="BK201" s="210"/>
      <c r="BL201" s="207"/>
      <c r="BM201" s="207"/>
      <c r="BN201" s="207"/>
      <c r="BO201" s="282"/>
      <c r="BP201" s="282"/>
      <c r="BQ201" s="284"/>
      <c r="BR201" s="213"/>
      <c r="BS201" s="213" t="str">
        <f>IF(AND('MAPA DE RIESGOS'!$AP201="Muy Alta",'MAPA DE RIESGOS'!$AR201="Leve"),CONCATENATE("R",'MAPA DE RIESGOS'!$H201,"C",'MAPA DE RIESGOS'!$AF201),"")</f>
        <v/>
      </c>
      <c r="BT201" s="213"/>
      <c r="BU201" s="213"/>
      <c r="BV201" s="213"/>
      <c r="BW201" s="213"/>
      <c r="BX201" s="213"/>
      <c r="BY201" s="213"/>
      <c r="BZ201" s="213"/>
      <c r="CA201" s="213"/>
      <c r="CB201" s="213"/>
      <c r="CC201" s="213"/>
      <c r="CD201" s="213"/>
      <c r="CE201" s="213"/>
      <c r="CF201" s="213"/>
      <c r="CG201" s="213"/>
      <c r="CH201" s="213"/>
      <c r="CI201" s="213"/>
      <c r="CJ201" s="213"/>
      <c r="CK201" s="213"/>
    </row>
    <row r="202" spans="1:89" s="214" customFormat="1" ht="115.5" customHeight="1">
      <c r="A202" s="649"/>
      <c r="B202" s="520"/>
      <c r="C202" s="523"/>
      <c r="D202" s="523" t="str">
        <f>IFERROR((VLOOKUP($B202,'Listados Datos'!$D$3:$F$18,3,FALSE))," ")</f>
        <v xml:space="preserve"> </v>
      </c>
      <c r="E202" s="472"/>
      <c r="F202" s="472" t="s">
        <v>975</v>
      </c>
      <c r="G202" s="492">
        <v>32</v>
      </c>
      <c r="H202" s="384">
        <v>32</v>
      </c>
      <c r="I202" s="468" t="s">
        <v>1643</v>
      </c>
      <c r="J202" s="465" t="s">
        <v>243</v>
      </c>
      <c r="K202" s="465" t="s">
        <v>1377</v>
      </c>
      <c r="L202" s="465" t="s">
        <v>1378</v>
      </c>
      <c r="M202" s="471" t="str">
        <f t="shared" ref="M202:M207" si="696">+I202</f>
        <v>Posibilidad de recibir o solicitar cualquier dádiva o beneficio a nombre propio o de terceros con el fin de por alterar, ocultar, manipular o dar información a terceros interesados en ocupar, invadir o aprovechar el espacio publico.</v>
      </c>
      <c r="N202" s="471" t="s">
        <v>109</v>
      </c>
      <c r="O202" s="471" t="s">
        <v>247</v>
      </c>
      <c r="P202" s="474">
        <v>228</v>
      </c>
      <c r="Q202" s="477"/>
      <c r="R202" s="480"/>
      <c r="S202" s="480"/>
      <c r="T202" s="480"/>
      <c r="U202" s="480"/>
      <c r="V202" s="483" t="str">
        <f t="shared" ref="V202" si="697">IF(ISBLANK(AC202),(IF(P202&lt;=0,"",IF(P202&lt;=2,"Muy Baja",IF(P202&lt;=24,"Baja",IF(P202&lt;=500,"Media",IF(P202&lt;=5000,"Alta","Muy Alta"))))))," ")</f>
        <v xml:space="preserve"> </v>
      </c>
      <c r="W202" s="441" t="str">
        <f t="shared" ref="W202" si="698">IF(ISBLANK(AC202),(IF(V202="","",IF(V202="Muy Baja",20%,IF(V202="Baja",40%,IF(V202="Media",60%,IF(V202="Alta",80%,IF(V202="Muy Alta",100%,0)))))))," ")</f>
        <v xml:space="preserve"> </v>
      </c>
      <c r="X202" s="486"/>
      <c r="Y202" s="489" t="str">
        <f>IF(X202&gt;0,IF(NOT(ISERROR(MATCH(X202,'Listados Datos'!$N$3:$N$4,0))),'Listados Datos'!$N$6&amp;"Por favor no seleccionar este criterios de impacto (Afectación Económica o presupuestal y/o Pérdida Reputacional)",'Listados Datos'!$N$7),"")</f>
        <v/>
      </c>
      <c r="Z202" s="438" t="str">
        <f>IF(OR(X202='Listados Datos'!$R$3,X202='Listados Datos'!$S$3),"Leve",IF(OR(X202='Listados Datos'!$R$4,X202='Listados Datos'!$S$4),"Menor",IF(OR(X202='Listados Datos'!$R$5,X202='Listados Datos'!$S$5),"Moderado",IF(OR(X202='Listados Datos'!$R$6,X202='Listados Datos'!$S$6),"Mayor",IF(OR(X202='Listados Datos'!$R$7,X202='Listados Datos'!$S$7),"Catastrófico","")))))</f>
        <v/>
      </c>
      <c r="AA202" s="441" t="str">
        <f>IF(Z202="","",IF(Z202="Leve",20%,IF(Z202="Menor",40%,IF(Z202="Moderado",60%,IF(Z202="Mayor",80%,IF(Z202="Catastrófico",100%,0))))))</f>
        <v/>
      </c>
      <c r="AB202" s="444"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447" t="s">
        <v>348</v>
      </c>
      <c r="AD202" s="450" t="s">
        <v>12</v>
      </c>
      <c r="AE202" s="453" t="str">
        <f t="shared" ref="AE202" si="699">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206" t="s">
        <v>1382</v>
      </c>
      <c r="AH202" s="234" t="str">
        <f t="shared" si="658"/>
        <v>Probabilidad</v>
      </c>
      <c r="AI202" s="340" t="s">
        <v>314</v>
      </c>
      <c r="AJ202" s="340" t="s">
        <v>319</v>
      </c>
      <c r="AK202" s="235" t="str">
        <f t="shared" si="659"/>
        <v>40%</v>
      </c>
      <c r="AL202" s="341" t="s">
        <v>323</v>
      </c>
      <c r="AM202" s="341" t="s">
        <v>327</v>
      </c>
      <c r="AN202" s="342" t="s">
        <v>330</v>
      </c>
      <c r="AO202" s="236" t="str">
        <f t="shared" ref="AO202" si="700">IF(ISBLANK(AD202),(IFERROR(IF(AH202="Probabilidad",(W202-(+W202*AK202)),IF(AH202="Impacto",W202,"")),""))," ")</f>
        <v xml:space="preserve"> </v>
      </c>
      <c r="AP202" s="174" t="str">
        <f t="shared" ref="AP202" si="701">IF(ISBLANK(AD202), (IFERROR(IF(AO202="","",IF(AO202&lt;=0.2,"Muy Baja",IF(AO202&lt;=0.4,"Baja",IF(AO202&lt;=0.6,"Media",IF(AO202&lt;=0.8,"Alta","Muy Alta"))))),""))," ")</f>
        <v xml:space="preserve"> </v>
      </c>
      <c r="AQ202" s="237" t="str">
        <f t="shared" si="527"/>
        <v xml:space="preserve"> </v>
      </c>
      <c r="AR202" s="283" t="str">
        <f t="shared" si="528"/>
        <v/>
      </c>
      <c r="AS202" s="237" t="str">
        <f t="shared" ref="AS202" si="702">IFERROR(IF(AH202="Impacto",(AA202-(+AA202*AK202)),IF(AH202="Probabilidad",AA202,"")),"")</f>
        <v/>
      </c>
      <c r="AT202" s="239" t="str">
        <f t="shared" si="530"/>
        <v/>
      </c>
      <c r="AU202" s="456" t="s">
        <v>348</v>
      </c>
      <c r="AV202" s="459" t="str">
        <f>IF(ISBLANK(AD202), " ", AD202)</f>
        <v>Moderado</v>
      </c>
      <c r="AW202" s="453" t="str">
        <f t="shared" ref="AW202" si="703">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462" t="s">
        <v>337</v>
      </c>
      <c r="AY202" s="343" t="s">
        <v>1527</v>
      </c>
      <c r="AZ202" s="209" t="s">
        <v>1525</v>
      </c>
      <c r="BA202" s="207" t="s">
        <v>975</v>
      </c>
      <c r="BB202" s="207" t="s">
        <v>1068</v>
      </c>
      <c r="BC202" s="208">
        <v>44562</v>
      </c>
      <c r="BD202" s="208">
        <v>44926</v>
      </c>
      <c r="BE202" s="208" t="s">
        <v>1538</v>
      </c>
      <c r="BF202" s="208" t="s">
        <v>1539</v>
      </c>
      <c r="BG202" s="465" t="s">
        <v>1212</v>
      </c>
      <c r="BH202" s="215"/>
      <c r="BI202" s="210"/>
      <c r="BJ202" s="210"/>
      <c r="BK202" s="210"/>
      <c r="BL202" s="207"/>
      <c r="BM202" s="207"/>
      <c r="BN202" s="207"/>
      <c r="BO202" s="282"/>
      <c r="BP202" s="282"/>
      <c r="BQ202" s="284"/>
      <c r="BR202" s="213"/>
      <c r="BS202" s="213" t="str">
        <f>IF(AND('MAPA DE RIESGOS'!$AP202="Muy Alta",'MAPA DE RIESGOS'!$AR202="Leve"),CONCATENATE("R",'MAPA DE RIESGOS'!$H202,"C",'MAPA DE RIESGOS'!$AF202),"")</f>
        <v/>
      </c>
      <c r="BT202" s="213"/>
      <c r="BU202" s="213"/>
      <c r="BV202" s="213"/>
      <c r="BW202" s="213"/>
      <c r="BX202" s="213"/>
      <c r="BY202" s="213"/>
      <c r="BZ202" s="213"/>
      <c r="CA202" s="213"/>
      <c r="CB202" s="213"/>
      <c r="CC202" s="213"/>
      <c r="CD202" s="213"/>
      <c r="CE202" s="213"/>
      <c r="CF202" s="213"/>
      <c r="CG202" s="213"/>
      <c r="CH202" s="213"/>
      <c r="CI202" s="213"/>
      <c r="CJ202" s="213"/>
      <c r="CK202" s="213"/>
    </row>
    <row r="203" spans="1:89" s="214" customFormat="1" ht="87" customHeight="1">
      <c r="A203" s="649"/>
      <c r="B203" s="520"/>
      <c r="C203" s="523"/>
      <c r="D203" s="523"/>
      <c r="E203" s="472"/>
      <c r="F203" s="472"/>
      <c r="G203" s="492"/>
      <c r="H203" s="384">
        <v>32</v>
      </c>
      <c r="I203" s="469"/>
      <c r="J203" s="466"/>
      <c r="K203" s="466"/>
      <c r="L203" s="466"/>
      <c r="M203" s="472">
        <f t="shared" si="696"/>
        <v>0</v>
      </c>
      <c r="N203" s="472"/>
      <c r="O203" s="472"/>
      <c r="P203" s="475"/>
      <c r="Q203" s="478"/>
      <c r="R203" s="481"/>
      <c r="S203" s="481"/>
      <c r="T203" s="481"/>
      <c r="U203" s="481"/>
      <c r="V203" s="484"/>
      <c r="W203" s="442"/>
      <c r="X203" s="487"/>
      <c r="Y203" s="490"/>
      <c r="Z203" s="439"/>
      <c r="AA203" s="442"/>
      <c r="AB203" s="445"/>
      <c r="AC203" s="448"/>
      <c r="AD203" s="451"/>
      <c r="AE203" s="454"/>
      <c r="AF203" s="205">
        <v>2</v>
      </c>
      <c r="AG203" s="206" t="s">
        <v>1383</v>
      </c>
      <c r="AH203" s="234" t="str">
        <f t="shared" si="658"/>
        <v>Probabilidad</v>
      </c>
      <c r="AI203" s="340" t="s">
        <v>314</v>
      </c>
      <c r="AJ203" s="340" t="s">
        <v>319</v>
      </c>
      <c r="AK203" s="235" t="str">
        <f t="shared" si="659"/>
        <v>40%</v>
      </c>
      <c r="AL203" s="341" t="s">
        <v>323</v>
      </c>
      <c r="AM203" s="341" t="s">
        <v>327</v>
      </c>
      <c r="AN203" s="342" t="s">
        <v>330</v>
      </c>
      <c r="AO203" s="236" t="str">
        <f t="shared" ref="AO203" si="704">IF(ISBLANK(AD202),(IFERROR(IF(AND(AH202="Probabilidad",AH203="Probabilidad"),(AQ202-(+AQ202*AK203)),IF(AH203="Probabilidad",(W202-(+W202*AK203)),IF(AH203="Impacto",AQ202,""))),""))," ")</f>
        <v xml:space="preserve"> </v>
      </c>
      <c r="AP203" s="174" t="str">
        <f t="shared" ref="AP203" si="705">IF(ISBLANK(AD202),(IFERROR(IF(AO203="","",IF(AO203&lt;=0.2,"Muy Baja",IF(AO203&lt;=0.4,"Baja",IF(AO203&lt;=0.6,"Media",IF(AO203&lt;=0.8,"Alta","Muy Alta"))))),""))," ")</f>
        <v xml:space="preserve"> </v>
      </c>
      <c r="AQ203" s="237" t="str">
        <f t="shared" si="527"/>
        <v xml:space="preserve"> </v>
      </c>
      <c r="AR203" s="283" t="str">
        <f t="shared" si="528"/>
        <v/>
      </c>
      <c r="AS203" s="237" t="str">
        <f t="shared" ref="AS203" si="706">IFERROR(IF(AND(AH202="Impacto",AH203="Impacto"),(AS202-(+AS202*AK203)),IF(AH203="Impacto",(AA202-(+AA202*AK203)),IF(AH203="Probabilidad",AS202,""))),"")</f>
        <v/>
      </c>
      <c r="AT203" s="239" t="str">
        <f t="shared" si="530"/>
        <v/>
      </c>
      <c r="AU203" s="457"/>
      <c r="AV203" s="460"/>
      <c r="AW203" s="454"/>
      <c r="AX203" s="463"/>
      <c r="AY203" s="497" t="s">
        <v>1542</v>
      </c>
      <c r="AZ203" s="500" t="s">
        <v>1526</v>
      </c>
      <c r="BA203" s="500" t="s">
        <v>975</v>
      </c>
      <c r="BB203" s="500" t="s">
        <v>1068</v>
      </c>
      <c r="BC203" s="503" t="s">
        <v>1543</v>
      </c>
      <c r="BD203" s="503" t="s">
        <v>1533</v>
      </c>
      <c r="BE203" s="500" t="s">
        <v>1540</v>
      </c>
      <c r="BF203" s="500" t="s">
        <v>1541</v>
      </c>
      <c r="BG203" s="466"/>
      <c r="BH203" s="215"/>
      <c r="BI203" s="210"/>
      <c r="BJ203" s="210"/>
      <c r="BK203" s="210"/>
      <c r="BL203" s="207"/>
      <c r="BM203" s="207"/>
      <c r="BN203" s="207"/>
      <c r="BO203" s="282"/>
      <c r="BP203" s="282"/>
      <c r="BQ203" s="284"/>
      <c r="BR203" s="213"/>
      <c r="BS203" s="213" t="str">
        <f>IF(AND('MAPA DE RIESGOS'!$AP203="Muy Alta",'MAPA DE RIESGOS'!$AR203="Leve"),CONCATENATE("R",'MAPA DE RIESGOS'!$H203,"C",'MAPA DE RIESGOS'!$AF203),"")</f>
        <v/>
      </c>
      <c r="BT203" s="213"/>
      <c r="BU203" s="213"/>
      <c r="BV203" s="213"/>
      <c r="BW203" s="213"/>
      <c r="BX203" s="213"/>
      <c r="BY203" s="213"/>
      <c r="BZ203" s="213"/>
      <c r="CA203" s="213"/>
      <c r="CB203" s="213"/>
      <c r="CC203" s="213"/>
      <c r="CD203" s="213"/>
      <c r="CE203" s="213"/>
      <c r="CF203" s="213"/>
      <c r="CG203" s="213"/>
      <c r="CH203" s="213"/>
      <c r="CI203" s="213"/>
      <c r="CJ203" s="213"/>
      <c r="CK203" s="213"/>
    </row>
    <row r="204" spans="1:89" s="214" customFormat="1" ht="68.25" customHeight="1">
      <c r="A204" s="649"/>
      <c r="B204" s="520"/>
      <c r="C204" s="523"/>
      <c r="D204" s="523"/>
      <c r="E204" s="472"/>
      <c r="F204" s="472"/>
      <c r="G204" s="492"/>
      <c r="H204" s="384">
        <v>32</v>
      </c>
      <c r="I204" s="469"/>
      <c r="J204" s="466"/>
      <c r="K204" s="466"/>
      <c r="L204" s="466"/>
      <c r="M204" s="472">
        <f t="shared" si="696"/>
        <v>0</v>
      </c>
      <c r="N204" s="472"/>
      <c r="O204" s="472"/>
      <c r="P204" s="475"/>
      <c r="Q204" s="478"/>
      <c r="R204" s="481"/>
      <c r="S204" s="481"/>
      <c r="T204" s="481"/>
      <c r="U204" s="481"/>
      <c r="V204" s="484"/>
      <c r="W204" s="442"/>
      <c r="X204" s="487"/>
      <c r="Y204" s="490"/>
      <c r="Z204" s="439"/>
      <c r="AA204" s="442"/>
      <c r="AB204" s="445"/>
      <c r="AC204" s="448"/>
      <c r="AD204" s="451"/>
      <c r="AE204" s="454"/>
      <c r="AF204" s="205">
        <v>3</v>
      </c>
      <c r="AG204" s="206" t="s">
        <v>1384</v>
      </c>
      <c r="AH204" s="234" t="str">
        <f t="shared" si="658"/>
        <v>Probabilidad</v>
      </c>
      <c r="AI204" s="340" t="s">
        <v>314</v>
      </c>
      <c r="AJ204" s="340" t="s">
        <v>319</v>
      </c>
      <c r="AK204" s="235" t="str">
        <f t="shared" si="659"/>
        <v>40%</v>
      </c>
      <c r="AL204" s="341" t="s">
        <v>323</v>
      </c>
      <c r="AM204" s="341" t="s">
        <v>327</v>
      </c>
      <c r="AN204" s="342" t="s">
        <v>330</v>
      </c>
      <c r="AO204" s="236" t="str">
        <f t="shared" ref="AO204" si="707">IF(ISBLANK(AD202),(IFERROR(IF(AND(AH203="Probabilidad",AH204="Probabilidad"),(AQ203-(+AQ203*AK204)),IF(AND(AH203="Impacto",AH204="Probabilidad"),(AQ202-(+AQ202*AK204)),IF(AH204="Impacto",AQ203,""))),""))," ")</f>
        <v xml:space="preserve"> </v>
      </c>
      <c r="AP204" s="174" t="str">
        <f t="shared" ref="AP204" si="708">IF(ISBLANK(AD202),(IFERROR(IF(AO204="","",IF(AO204&lt;=0.2,"Muy Baja",IF(AO204&lt;=0.4,"Baja",IF(AO204&lt;=0.6,"Media",IF(AO204&lt;=0.8,"Alta","Muy Alta"))))),""))," ")</f>
        <v xml:space="preserve"> </v>
      </c>
      <c r="AQ204" s="237" t="str">
        <f t="shared" si="527"/>
        <v xml:space="preserve"> </v>
      </c>
      <c r="AR204" s="283" t="str">
        <f t="shared" si="528"/>
        <v/>
      </c>
      <c r="AS204" s="237" t="str">
        <f t="shared" ref="AS204:AS207" si="709">IFERROR(IF(AND(AH203="Impacto",AH204="Impacto"),(AS203-(+AS203*AK204)),IF(AND(AH203="Probabilidad",AH204="Impacto"),(AS202-(+AS202*AK204)),IF(AH204="Probabilidad",AS203,""))),"")</f>
        <v/>
      </c>
      <c r="AT204" s="239" t="str">
        <f t="shared" si="530"/>
        <v/>
      </c>
      <c r="AU204" s="457"/>
      <c r="AV204" s="460"/>
      <c r="AW204" s="454"/>
      <c r="AX204" s="463"/>
      <c r="AY204" s="499"/>
      <c r="AZ204" s="502"/>
      <c r="BA204" s="502"/>
      <c r="BB204" s="502"/>
      <c r="BC204" s="505"/>
      <c r="BD204" s="505"/>
      <c r="BE204" s="502"/>
      <c r="BF204" s="502"/>
      <c r="BG204" s="466"/>
      <c r="BH204" s="215"/>
      <c r="BI204" s="210"/>
      <c r="BJ204" s="210"/>
      <c r="BK204" s="210"/>
      <c r="BL204" s="207"/>
      <c r="BM204" s="207"/>
      <c r="BN204" s="207"/>
      <c r="BO204" s="282"/>
      <c r="BP204" s="282"/>
      <c r="BQ204" s="284"/>
      <c r="BR204" s="213"/>
      <c r="BS204" s="213" t="str">
        <f>IF(AND('MAPA DE RIESGOS'!$AP204="Muy Alta",'MAPA DE RIESGOS'!$AR204="Leve"),CONCATENATE("R",'MAPA DE RIESGOS'!$H204,"C",'MAPA DE RIESGOS'!$AF204),"")</f>
        <v/>
      </c>
      <c r="BT204" s="213"/>
      <c r="BU204" s="213"/>
      <c r="BV204" s="213"/>
      <c r="BW204" s="213"/>
      <c r="BX204" s="213"/>
      <c r="BY204" s="213"/>
      <c r="BZ204" s="213"/>
      <c r="CA204" s="213"/>
      <c r="CB204" s="213"/>
      <c r="CC204" s="213"/>
      <c r="CD204" s="213"/>
      <c r="CE204" s="213"/>
      <c r="CF204" s="213"/>
      <c r="CG204" s="213"/>
      <c r="CH204" s="213"/>
      <c r="CI204" s="213"/>
      <c r="CJ204" s="213"/>
      <c r="CK204" s="213"/>
    </row>
    <row r="205" spans="1:89" s="214" customFormat="1" ht="28.5" hidden="1" customHeight="1">
      <c r="A205" s="649"/>
      <c r="B205" s="520"/>
      <c r="C205" s="523"/>
      <c r="D205" s="523"/>
      <c r="E205" s="472"/>
      <c r="F205" s="472"/>
      <c r="G205" s="492"/>
      <c r="H205" s="384">
        <v>32</v>
      </c>
      <c r="I205" s="469"/>
      <c r="J205" s="466"/>
      <c r="K205" s="466"/>
      <c r="L205" s="466"/>
      <c r="M205" s="472">
        <f t="shared" si="696"/>
        <v>0</v>
      </c>
      <c r="N205" s="472"/>
      <c r="O205" s="472"/>
      <c r="P205" s="475"/>
      <c r="Q205" s="478"/>
      <c r="R205" s="481"/>
      <c r="S205" s="481"/>
      <c r="T205" s="481"/>
      <c r="U205" s="481"/>
      <c r="V205" s="484"/>
      <c r="W205" s="442"/>
      <c r="X205" s="487"/>
      <c r="Y205" s="490"/>
      <c r="Z205" s="439"/>
      <c r="AA205" s="442"/>
      <c r="AB205" s="445"/>
      <c r="AC205" s="448"/>
      <c r="AD205" s="451"/>
      <c r="AE205" s="454"/>
      <c r="AF205" s="205">
        <v>4</v>
      </c>
      <c r="AG205" s="206"/>
      <c r="AH205" s="234" t="str">
        <f t="shared" si="658"/>
        <v/>
      </c>
      <c r="AI205" s="340"/>
      <c r="AJ205" s="340"/>
      <c r="AK205" s="235" t="str">
        <f t="shared" si="659"/>
        <v/>
      </c>
      <c r="AL205" s="341"/>
      <c r="AM205" s="341"/>
      <c r="AN205" s="342"/>
      <c r="AO205" s="236" t="str">
        <f t="shared" ref="AO205" si="710">IF(ISBLANK(AD202),(IFERROR(IF(AND(AH204="Probabilidad",AH205="Probabilidad"),(AQ204-(+AQ204*AK205)),IF(AND(AH204="Impacto",AH205="Probabilidad"),(AQ203-(+AQ203*AK205)),IF(AH205="Impacto",AQ204,""))),""))," ")</f>
        <v xml:space="preserve"> </v>
      </c>
      <c r="AP205" s="174" t="str">
        <f t="shared" ref="AP205" si="711">IF(ISBLANK(AD202),(IFERROR(IF(AO205="","",IF(AO205&lt;=0.2,"Muy Baja",IF(AO205&lt;=0.4,"Baja",IF(AO205&lt;=0.6,"Media",IF(AO205&lt;=0.8,"Alta","Muy Alta"))))),""))," ")</f>
        <v xml:space="preserve"> </v>
      </c>
      <c r="AQ205" s="237" t="str">
        <f t="shared" si="527"/>
        <v xml:space="preserve"> </v>
      </c>
      <c r="AR205" s="283" t="str">
        <f t="shared" si="528"/>
        <v/>
      </c>
      <c r="AS205" s="237" t="str">
        <f t="shared" si="709"/>
        <v/>
      </c>
      <c r="AT205" s="239" t="str">
        <f t="shared" si="530"/>
        <v/>
      </c>
      <c r="AU205" s="457"/>
      <c r="AV205" s="460"/>
      <c r="AW205" s="454"/>
      <c r="AX205" s="463"/>
      <c r="AY205" s="343"/>
      <c r="AZ205" s="209"/>
      <c r="BA205" s="207"/>
      <c r="BB205" s="207"/>
      <c r="BC205" s="208"/>
      <c r="BD205" s="208"/>
      <c r="BE205" s="208"/>
      <c r="BF205" s="209"/>
      <c r="BG205" s="466"/>
      <c r="BH205" s="215"/>
      <c r="BI205" s="210"/>
      <c r="BJ205" s="210"/>
      <c r="BK205" s="210"/>
      <c r="BL205" s="207"/>
      <c r="BM205" s="207"/>
      <c r="BN205" s="207"/>
      <c r="BO205" s="282"/>
      <c r="BP205" s="282"/>
      <c r="BQ205" s="284"/>
      <c r="BR205" s="213"/>
      <c r="BS205" s="213" t="str">
        <f>IF(AND('MAPA DE RIESGOS'!$AP205="Muy Alta",'MAPA DE RIESGOS'!$AR205="Leve"),CONCATENATE("R",'MAPA DE RIESGOS'!$H205,"C",'MAPA DE RIESGOS'!$AF205),"")</f>
        <v/>
      </c>
      <c r="BT205" s="213"/>
      <c r="BU205" s="213"/>
      <c r="BV205" s="213"/>
      <c r="BW205" s="213"/>
      <c r="BX205" s="213"/>
      <c r="BY205" s="213"/>
      <c r="BZ205" s="213"/>
      <c r="CA205" s="213"/>
      <c r="CB205" s="213"/>
      <c r="CC205" s="213"/>
      <c r="CD205" s="213"/>
      <c r="CE205" s="213"/>
      <c r="CF205" s="213"/>
      <c r="CG205" s="213"/>
      <c r="CH205" s="213"/>
      <c r="CI205" s="213"/>
      <c r="CJ205" s="213"/>
      <c r="CK205" s="213"/>
    </row>
    <row r="206" spans="1:89" s="214" customFormat="1" ht="28.5" hidden="1" customHeight="1">
      <c r="A206" s="649"/>
      <c r="B206" s="520"/>
      <c r="C206" s="523"/>
      <c r="D206" s="523"/>
      <c r="E206" s="472"/>
      <c r="F206" s="472"/>
      <c r="G206" s="492"/>
      <c r="H206" s="384">
        <v>32</v>
      </c>
      <c r="I206" s="469"/>
      <c r="J206" s="466"/>
      <c r="K206" s="466"/>
      <c r="L206" s="466"/>
      <c r="M206" s="472">
        <f t="shared" si="696"/>
        <v>0</v>
      </c>
      <c r="N206" s="472"/>
      <c r="O206" s="472"/>
      <c r="P206" s="475"/>
      <c r="Q206" s="478"/>
      <c r="R206" s="481"/>
      <c r="S206" s="481"/>
      <c r="T206" s="481"/>
      <c r="U206" s="481"/>
      <c r="V206" s="484"/>
      <c r="W206" s="442"/>
      <c r="X206" s="487"/>
      <c r="Y206" s="490"/>
      <c r="Z206" s="439"/>
      <c r="AA206" s="442"/>
      <c r="AB206" s="445"/>
      <c r="AC206" s="448"/>
      <c r="AD206" s="451"/>
      <c r="AE206" s="454"/>
      <c r="AF206" s="205">
        <v>5</v>
      </c>
      <c r="AG206" s="206"/>
      <c r="AH206" s="234" t="str">
        <f t="shared" si="658"/>
        <v/>
      </c>
      <c r="AI206" s="340"/>
      <c r="AJ206" s="340"/>
      <c r="AK206" s="235" t="str">
        <f t="shared" si="659"/>
        <v/>
      </c>
      <c r="AL206" s="341"/>
      <c r="AM206" s="341"/>
      <c r="AN206" s="342"/>
      <c r="AO206" s="236" t="str">
        <f t="shared" ref="AO206" si="712">IF(ISBLANK(AD202),(IFERROR(IF(AND(AH205="Probabilidad",AH206="Probabilidad"),(AQ205-(+AQ205*AK206)),IF(AND(AH205="Impacto",AH206="Probabilidad"),(AQ204-(+AQ204*AK206)),IF(AH206="Impacto",AQ205,""))),""))," ")</f>
        <v xml:space="preserve"> </v>
      </c>
      <c r="AP206" s="174" t="str">
        <f t="shared" ref="AP206" si="713">IF(ISBLANK(AD202),(IFERROR(IF(AO206="","",IF(AO206&lt;=0.2,"Muy Baja",IF(AO206&lt;=0.4,"Baja",IF(AO206&lt;=0.6,"Media",IF(AO206&lt;=0.8,"Alta","Muy Alta"))))),""))," ")</f>
        <v xml:space="preserve"> </v>
      </c>
      <c r="AQ206" s="237" t="str">
        <f t="shared" si="527"/>
        <v xml:space="preserve"> </v>
      </c>
      <c r="AR206" s="283" t="str">
        <f t="shared" si="528"/>
        <v/>
      </c>
      <c r="AS206" s="237" t="str">
        <f t="shared" si="709"/>
        <v/>
      </c>
      <c r="AT206" s="239" t="str">
        <f t="shared" si="530"/>
        <v/>
      </c>
      <c r="AU206" s="457"/>
      <c r="AV206" s="460"/>
      <c r="AW206" s="454"/>
      <c r="AX206" s="463"/>
      <c r="AY206" s="343"/>
      <c r="AZ206" s="209"/>
      <c r="BA206" s="207"/>
      <c r="BB206" s="207"/>
      <c r="BC206" s="208"/>
      <c r="BD206" s="208"/>
      <c r="BE206" s="208"/>
      <c r="BF206" s="209"/>
      <c r="BG206" s="466"/>
      <c r="BH206" s="215"/>
      <c r="BI206" s="210"/>
      <c r="BJ206" s="210"/>
      <c r="BK206" s="210"/>
      <c r="BL206" s="207"/>
      <c r="BM206" s="207"/>
      <c r="BN206" s="207"/>
      <c r="BO206" s="282"/>
      <c r="BP206" s="282"/>
      <c r="BQ206" s="284"/>
      <c r="BR206" s="213"/>
      <c r="BS206" s="213" t="str">
        <f>IF(AND('MAPA DE RIESGOS'!$AP206="Muy Alta",'MAPA DE RIESGOS'!$AR206="Leve"),CONCATENATE("R",'MAPA DE RIESGOS'!$H206,"C",'MAPA DE RIESGOS'!$AF206),"")</f>
        <v/>
      </c>
      <c r="BT206" s="213"/>
      <c r="BU206" s="213"/>
      <c r="BV206" s="213"/>
      <c r="BW206" s="213"/>
      <c r="BX206" s="213"/>
      <c r="BY206" s="213"/>
      <c r="BZ206" s="213"/>
      <c r="CA206" s="213"/>
      <c r="CB206" s="213"/>
      <c r="CC206" s="213"/>
      <c r="CD206" s="213"/>
      <c r="CE206" s="213"/>
      <c r="CF206" s="213"/>
      <c r="CG206" s="213"/>
      <c r="CH206" s="213"/>
      <c r="CI206" s="213"/>
      <c r="CJ206" s="213"/>
      <c r="CK206" s="213"/>
    </row>
    <row r="207" spans="1:89" s="214" customFormat="1" ht="28.5" hidden="1" customHeight="1">
      <c r="A207" s="649"/>
      <c r="B207" s="520"/>
      <c r="C207" s="523"/>
      <c r="D207" s="523"/>
      <c r="E207" s="472"/>
      <c r="F207" s="472"/>
      <c r="G207" s="492"/>
      <c r="H207" s="384">
        <v>32</v>
      </c>
      <c r="I207" s="470"/>
      <c r="J207" s="467"/>
      <c r="K207" s="467"/>
      <c r="L207" s="467"/>
      <c r="M207" s="473">
        <f t="shared" si="696"/>
        <v>0</v>
      </c>
      <c r="N207" s="473"/>
      <c r="O207" s="473"/>
      <c r="P207" s="476"/>
      <c r="Q207" s="479"/>
      <c r="R207" s="482"/>
      <c r="S207" s="482"/>
      <c r="T207" s="482"/>
      <c r="U207" s="482"/>
      <c r="V207" s="485"/>
      <c r="W207" s="443"/>
      <c r="X207" s="488"/>
      <c r="Y207" s="491"/>
      <c r="Z207" s="440"/>
      <c r="AA207" s="443"/>
      <c r="AB207" s="446"/>
      <c r="AC207" s="449"/>
      <c r="AD207" s="452"/>
      <c r="AE207" s="455"/>
      <c r="AF207" s="205">
        <v>6</v>
      </c>
      <c r="AG207" s="206"/>
      <c r="AH207" s="234" t="str">
        <f t="shared" si="658"/>
        <v/>
      </c>
      <c r="AI207" s="340"/>
      <c r="AJ207" s="340"/>
      <c r="AK207" s="235" t="str">
        <f t="shared" si="659"/>
        <v/>
      </c>
      <c r="AL207" s="341"/>
      <c r="AM207" s="341"/>
      <c r="AN207" s="342"/>
      <c r="AO207" s="236" t="str">
        <f t="shared" ref="AO207" si="714">IF(ISBLANK(AD202),(IFERROR(IF(AND(AH206="Probabilidad",AH207="Probabilidad"),(AQ206-(+AQ206*AK207)),IF(AND(AH206="Impacto",AH207="Probabilidad"),(AQ205-(+AQ205*AK207)),IF(AH207="Impacto",AQ206,""))),""))," ")</f>
        <v xml:space="preserve"> </v>
      </c>
      <c r="AP207" s="174" t="str">
        <f t="shared" ref="AP207" si="715">IF(ISBLANK(AD202),(IFERROR(IF(AO207="","",IF(AO207&lt;=0.2,"Muy Baja",IF(AO207&lt;=0.4,"Baja",IF(AO207&lt;=0.6,"Media",IF(AO207&lt;=0.8,"Alta","Muy Alta"))))),""))," ")</f>
        <v xml:space="preserve"> </v>
      </c>
      <c r="AQ207" s="237" t="str">
        <f t="shared" si="527"/>
        <v xml:space="preserve"> </v>
      </c>
      <c r="AR207" s="283" t="str">
        <f t="shared" si="528"/>
        <v/>
      </c>
      <c r="AS207" s="237" t="str">
        <f t="shared" si="709"/>
        <v/>
      </c>
      <c r="AT207" s="239" t="str">
        <f t="shared" si="530"/>
        <v/>
      </c>
      <c r="AU207" s="458"/>
      <c r="AV207" s="461"/>
      <c r="AW207" s="455"/>
      <c r="AX207" s="464"/>
      <c r="AY207" s="343"/>
      <c r="AZ207" s="209"/>
      <c r="BA207" s="207"/>
      <c r="BB207" s="207"/>
      <c r="BC207" s="208"/>
      <c r="BD207" s="208"/>
      <c r="BE207" s="208"/>
      <c r="BF207" s="209"/>
      <c r="BG207" s="467"/>
      <c r="BH207" s="215"/>
      <c r="BI207" s="210"/>
      <c r="BJ207" s="210"/>
      <c r="BK207" s="210"/>
      <c r="BL207" s="207"/>
      <c r="BM207" s="207"/>
      <c r="BN207" s="207"/>
      <c r="BO207" s="282"/>
      <c r="BP207" s="282"/>
      <c r="BQ207" s="284"/>
      <c r="BR207" s="213"/>
      <c r="BS207" s="213" t="str">
        <f>IF(AND('MAPA DE RIESGOS'!$AP207="Muy Alta",'MAPA DE RIESGOS'!$AR207="Leve"),CONCATENATE("R",'MAPA DE RIESGOS'!$H207,"C",'MAPA DE RIESGOS'!$AF207),"")</f>
        <v/>
      </c>
      <c r="BT207" s="213"/>
      <c r="BU207" s="213"/>
      <c r="BV207" s="213"/>
      <c r="BW207" s="213"/>
      <c r="BX207" s="213"/>
      <c r="BY207" s="213"/>
      <c r="BZ207" s="213"/>
      <c r="CA207" s="213"/>
      <c r="CB207" s="213"/>
      <c r="CC207" s="213"/>
      <c r="CD207" s="213"/>
      <c r="CE207" s="213"/>
      <c r="CF207" s="213"/>
      <c r="CG207" s="213"/>
      <c r="CH207" s="213"/>
      <c r="CI207" s="213"/>
      <c r="CJ207" s="213"/>
      <c r="CK207" s="213"/>
    </row>
    <row r="208" spans="1:89" s="214" customFormat="1" ht="99" customHeight="1">
      <c r="A208" s="649"/>
      <c r="B208" s="520"/>
      <c r="C208" s="523"/>
      <c r="D208" s="523" t="str">
        <f>IFERROR((VLOOKUP($B208,'Listados Datos'!$D$3:$F$18,3,FALSE))," ")</f>
        <v xml:space="preserve"> </v>
      </c>
      <c r="E208" s="472"/>
      <c r="F208" s="472" t="s">
        <v>975</v>
      </c>
      <c r="G208" s="492">
        <v>33</v>
      </c>
      <c r="H208" s="384">
        <v>33</v>
      </c>
      <c r="I208" s="468" t="s">
        <v>1217</v>
      </c>
      <c r="J208" s="465" t="s">
        <v>243</v>
      </c>
      <c r="K208" s="465" t="s">
        <v>1217</v>
      </c>
      <c r="L208" s="465" t="s">
        <v>1205</v>
      </c>
      <c r="M208" s="471" t="str">
        <f t="shared" ref="M208:M213" si="716">+CONCATENATE("Posibilidad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471" t="s">
        <v>932</v>
      </c>
      <c r="O208" s="471" t="s">
        <v>837</v>
      </c>
      <c r="P208" s="474">
        <v>228</v>
      </c>
      <c r="Q208" s="477" t="s">
        <v>154</v>
      </c>
      <c r="R208" s="480" t="s">
        <v>1206</v>
      </c>
      <c r="S208" s="480" t="s">
        <v>1207</v>
      </c>
      <c r="T208" s="480"/>
      <c r="U208" s="480"/>
      <c r="V208" s="483" t="str">
        <f t="shared" ref="V208" si="717">IF(ISBLANK(AC208),(IF(P208&lt;=0,"",IF(P208&lt;=2,"Muy Baja",IF(P208&lt;=24,"Baja",IF(P208&lt;=500,"Media",IF(P208&lt;=5000,"Alta","Muy Alta"))))))," ")</f>
        <v>Media</v>
      </c>
      <c r="W208" s="441">
        <f t="shared" ref="W208" si="718">IF(ISBLANK(AC208),(IF(V208="","",IF(V208="Muy Baja",20%,IF(V208="Baja",40%,IF(V208="Media",60%,IF(V208="Alta",80%,IF(V208="Muy Alta",100%,0)))))))," ")</f>
        <v>0.6</v>
      </c>
      <c r="X208" s="486" t="s">
        <v>306</v>
      </c>
      <c r="Y208" s="489" t="str">
        <f>IF(X208&gt;0,IF(NOT(ISERROR(MATCH(X208,'Listados Datos'!$N$3:$N$4,0))),'Listados Datos'!$N$6&amp;"Por favor no seleccionar este criterios de impacto (Afectación Económica o presupuestal y/o Pérdida Reputacional)",'Listados Datos'!$N$7),"")</f>
        <v>✔</v>
      </c>
      <c r="Z208" s="438"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441">
        <f>IF(Z208="","",IF(Z208="Leve",20%,IF(Z208="Menor",40%,IF(Z208="Moderado",60%,IF(Z208="Mayor",80%,IF(Z208="Catastrófico",100%,0))))))</f>
        <v>0.4</v>
      </c>
      <c r="AB208" s="444"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447"/>
      <c r="AD208" s="450"/>
      <c r="AE208" s="453" t="str">
        <f t="shared" ref="AE208" si="71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206" t="s">
        <v>1208</v>
      </c>
      <c r="AH208" s="234" t="str">
        <f t="shared" si="658"/>
        <v>Probabilidad</v>
      </c>
      <c r="AI208" s="340" t="s">
        <v>314</v>
      </c>
      <c r="AJ208" s="340" t="s">
        <v>319</v>
      </c>
      <c r="AK208" s="235" t="str">
        <f t="shared" si="659"/>
        <v>40%</v>
      </c>
      <c r="AL208" s="341" t="s">
        <v>323</v>
      </c>
      <c r="AM208" s="341" t="s">
        <v>327</v>
      </c>
      <c r="AN208" s="342" t="s">
        <v>330</v>
      </c>
      <c r="AO208" s="236">
        <f t="shared" ref="AO208" si="720">IF(ISBLANK(AD208),(IFERROR(IF(AH208="Probabilidad",(W208-(+W208*AK208)),IF(AH208="Impacto",W208,"")),""))," ")</f>
        <v>0.36</v>
      </c>
      <c r="AP208" s="174" t="str">
        <f t="shared" ref="AP208" si="721">IF(ISBLANK(AD208), (IFERROR(IF(AO208="","",IF(AO208&lt;=0.2,"Muy Baja",IF(AO208&lt;=0.4,"Baja",IF(AO208&lt;=0.6,"Media",IF(AO208&lt;=0.8,"Alta","Muy Alta"))))),""))," ")</f>
        <v>Baja</v>
      </c>
      <c r="AQ208" s="237">
        <f t="shared" si="527"/>
        <v>0.36</v>
      </c>
      <c r="AR208" s="283" t="str">
        <f t="shared" si="528"/>
        <v>Menor</v>
      </c>
      <c r="AS208" s="237">
        <f t="shared" ref="AS208" si="722">IFERROR(IF(AH208="Impacto",(AA208-(+AA208*AK208)),IF(AH208="Probabilidad",AA208,"")),"")</f>
        <v>0.4</v>
      </c>
      <c r="AT208" s="239" t="str">
        <f t="shared" si="530"/>
        <v>Moderado</v>
      </c>
      <c r="AU208" s="456"/>
      <c r="AV208" s="459" t="str">
        <f>IF(ISBLANK(AD208), " ", AD208)</f>
        <v xml:space="preserve"> </v>
      </c>
      <c r="AW208" s="453" t="str">
        <f t="shared" ref="AW208" si="72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462" t="s">
        <v>337</v>
      </c>
      <c r="AY208" s="343" t="s">
        <v>1183</v>
      </c>
      <c r="AZ208" s="209" t="s">
        <v>1275</v>
      </c>
      <c r="BA208" s="207" t="s">
        <v>975</v>
      </c>
      <c r="BB208" s="207" t="s">
        <v>1068</v>
      </c>
      <c r="BC208" s="208">
        <v>44562</v>
      </c>
      <c r="BD208" s="208">
        <v>44926</v>
      </c>
      <c r="BE208" s="208" t="s">
        <v>1534</v>
      </c>
      <c r="BF208" s="208" t="s">
        <v>1544</v>
      </c>
      <c r="BG208" s="465" t="s">
        <v>1213</v>
      </c>
      <c r="BH208" s="215"/>
      <c r="BI208" s="210"/>
      <c r="BJ208" s="210"/>
      <c r="BK208" s="210"/>
      <c r="BL208" s="207"/>
      <c r="BM208" s="207"/>
      <c r="BN208" s="207"/>
      <c r="BO208" s="282"/>
      <c r="BP208" s="282"/>
      <c r="BQ208" s="284"/>
      <c r="BR208" s="213"/>
      <c r="BS208" s="213" t="str">
        <f>IF(AND('MAPA DE RIESGOS'!$AP208="Muy Alta",'MAPA DE RIESGOS'!$AR208="Leve"),CONCATENATE("R",'MAPA DE RIESGOS'!$H208,"C",'MAPA DE RIESGOS'!$AF208),"")</f>
        <v/>
      </c>
      <c r="BT208" s="213"/>
      <c r="BU208" s="213"/>
      <c r="BV208" s="213"/>
      <c r="BW208" s="213"/>
      <c r="BX208" s="213"/>
      <c r="BY208" s="213"/>
      <c r="BZ208" s="213"/>
      <c r="CA208" s="213"/>
      <c r="CB208" s="213"/>
      <c r="CC208" s="213"/>
      <c r="CD208" s="213"/>
      <c r="CE208" s="213"/>
      <c r="CF208" s="213"/>
      <c r="CG208" s="213"/>
      <c r="CH208" s="213"/>
      <c r="CI208" s="213"/>
      <c r="CJ208" s="213"/>
      <c r="CK208" s="213"/>
    </row>
    <row r="209" spans="1:89" s="214" customFormat="1" ht="84.75" customHeight="1">
      <c r="A209" s="649"/>
      <c r="B209" s="520"/>
      <c r="C209" s="523"/>
      <c r="D209" s="523"/>
      <c r="E209" s="472"/>
      <c r="F209" s="472"/>
      <c r="G209" s="492"/>
      <c r="H209" s="384">
        <v>33</v>
      </c>
      <c r="I209" s="469"/>
      <c r="J209" s="466"/>
      <c r="K209" s="466"/>
      <c r="L209" s="466"/>
      <c r="M209" s="472" t="str">
        <f t="shared" si="716"/>
        <v xml:space="preserve">Posibilidad de perdida de  debido a amenazas como y vulderabilidades, afectando a los activos de información de </v>
      </c>
      <c r="N209" s="472"/>
      <c r="O209" s="472"/>
      <c r="P209" s="475"/>
      <c r="Q209" s="478"/>
      <c r="R209" s="481"/>
      <c r="S209" s="481"/>
      <c r="T209" s="481"/>
      <c r="U209" s="481"/>
      <c r="V209" s="484"/>
      <c r="W209" s="442"/>
      <c r="X209" s="487"/>
      <c r="Y209" s="490"/>
      <c r="Z209" s="439"/>
      <c r="AA209" s="442"/>
      <c r="AB209" s="445"/>
      <c r="AC209" s="448"/>
      <c r="AD209" s="451"/>
      <c r="AE209" s="454"/>
      <c r="AF209" s="205">
        <v>2</v>
      </c>
      <c r="AG209" s="206" t="s">
        <v>1177</v>
      </c>
      <c r="AH209" s="234" t="str">
        <f t="shared" si="658"/>
        <v>Probabilidad</v>
      </c>
      <c r="AI209" s="340" t="s">
        <v>314</v>
      </c>
      <c r="AJ209" s="340" t="s">
        <v>319</v>
      </c>
      <c r="AK209" s="235" t="str">
        <f t="shared" si="659"/>
        <v>40%</v>
      </c>
      <c r="AL209" s="341" t="s">
        <v>323</v>
      </c>
      <c r="AM209" s="341" t="s">
        <v>327</v>
      </c>
      <c r="AN209" s="342" t="s">
        <v>330</v>
      </c>
      <c r="AO209" s="236">
        <f t="shared" ref="AO209" si="724">IF(ISBLANK(AD208),(IFERROR(IF(AND(AH208="Probabilidad",AH209="Probabilidad"),(AQ208-(+AQ208*AK209)),IF(AH209="Probabilidad",(W208-(+W208*AK209)),IF(AH209="Impacto",AQ208,""))),""))," ")</f>
        <v>0.216</v>
      </c>
      <c r="AP209" s="174" t="str">
        <f t="shared" ref="AP209" si="725">IF(ISBLANK(AD208),(IFERROR(IF(AO209="","",IF(AO209&lt;=0.2,"Muy Baja",IF(AO209&lt;=0.4,"Baja",IF(AO209&lt;=0.6,"Media",IF(AO209&lt;=0.8,"Alta","Muy Alta"))))),""))," ")</f>
        <v>Baja</v>
      </c>
      <c r="AQ209" s="237">
        <f t="shared" si="527"/>
        <v>0.216</v>
      </c>
      <c r="AR209" s="283" t="str">
        <f t="shared" si="528"/>
        <v>Menor</v>
      </c>
      <c r="AS209" s="237">
        <f t="shared" ref="AS209" si="726">IFERROR(IF(AND(AH208="Impacto",AH209="Impacto"),(AS208-(+AS208*AK209)),IF(AH209="Impacto",(AA208-(+AA208*AK209)),IF(AH209="Probabilidad",AS208,""))),"")</f>
        <v>0.4</v>
      </c>
      <c r="AT209" s="239" t="str">
        <f t="shared" si="530"/>
        <v>Moderado</v>
      </c>
      <c r="AU209" s="457"/>
      <c r="AV209" s="460"/>
      <c r="AW209" s="454"/>
      <c r="AX209" s="463"/>
      <c r="AY209" s="343" t="s">
        <v>1200</v>
      </c>
      <c r="AZ209" s="209" t="s">
        <v>1197</v>
      </c>
      <c r="BA209" s="207" t="s">
        <v>975</v>
      </c>
      <c r="BB209" s="207" t="s">
        <v>1068</v>
      </c>
      <c r="BC209" s="208">
        <v>44562</v>
      </c>
      <c r="BD209" s="208">
        <v>44926</v>
      </c>
      <c r="BE209" s="208" t="s">
        <v>1276</v>
      </c>
      <c r="BF209" s="208" t="s">
        <v>1545</v>
      </c>
      <c r="BG209" s="466"/>
      <c r="BH209" s="215"/>
      <c r="BI209" s="210"/>
      <c r="BJ209" s="210"/>
      <c r="BK209" s="210"/>
      <c r="BL209" s="207"/>
      <c r="BM209" s="207"/>
      <c r="BN209" s="207"/>
      <c r="BO209" s="282"/>
      <c r="BP209" s="282"/>
      <c r="BQ209" s="284"/>
      <c r="BR209" s="213"/>
      <c r="BS209" s="213" t="str">
        <f>IF(AND('MAPA DE RIESGOS'!$AP209="Muy Alta",'MAPA DE RIESGOS'!$AR209="Leve"),CONCATENATE("R",'MAPA DE RIESGOS'!$H209,"C",'MAPA DE RIESGOS'!$AF209),"")</f>
        <v/>
      </c>
      <c r="BT209" s="213"/>
      <c r="BU209" s="213"/>
      <c r="BV209" s="213"/>
      <c r="BW209" s="213"/>
      <c r="BX209" s="213"/>
      <c r="BY209" s="213"/>
      <c r="BZ209" s="213"/>
      <c r="CA209" s="213"/>
      <c r="CB209" s="213"/>
      <c r="CC209" s="213"/>
      <c r="CD209" s="213"/>
      <c r="CE209" s="213"/>
      <c r="CF209" s="213"/>
      <c r="CG209" s="213"/>
      <c r="CH209" s="213"/>
      <c r="CI209" s="213"/>
      <c r="CJ209" s="213"/>
      <c r="CK209" s="213"/>
    </row>
    <row r="210" spans="1:89" s="214" customFormat="1" ht="28.5" hidden="1" customHeight="1">
      <c r="A210" s="649"/>
      <c r="B210" s="520"/>
      <c r="C210" s="523"/>
      <c r="D210" s="523"/>
      <c r="E210" s="472"/>
      <c r="F210" s="472"/>
      <c r="G210" s="492"/>
      <c r="H210" s="384">
        <v>33</v>
      </c>
      <c r="I210" s="469"/>
      <c r="J210" s="466"/>
      <c r="K210" s="466"/>
      <c r="L210" s="466"/>
      <c r="M210" s="472" t="str">
        <f t="shared" si="716"/>
        <v xml:space="preserve">Posibilidad de perdida de  debido a amenazas como y vulderabilidades, afectando a los activos de información de </v>
      </c>
      <c r="N210" s="472"/>
      <c r="O210" s="472"/>
      <c r="P210" s="475"/>
      <c r="Q210" s="478"/>
      <c r="R210" s="481"/>
      <c r="S210" s="481"/>
      <c r="T210" s="481"/>
      <c r="U210" s="481"/>
      <c r="V210" s="484"/>
      <c r="W210" s="442"/>
      <c r="X210" s="487"/>
      <c r="Y210" s="490"/>
      <c r="Z210" s="439"/>
      <c r="AA210" s="442"/>
      <c r="AB210" s="445"/>
      <c r="AC210" s="448"/>
      <c r="AD210" s="451"/>
      <c r="AE210" s="454"/>
      <c r="AF210" s="205">
        <v>3</v>
      </c>
      <c r="AG210" s="206"/>
      <c r="AH210" s="234" t="str">
        <f t="shared" si="658"/>
        <v/>
      </c>
      <c r="AI210" s="340"/>
      <c r="AJ210" s="340"/>
      <c r="AK210" s="235" t="str">
        <f t="shared" si="659"/>
        <v/>
      </c>
      <c r="AL210" s="341"/>
      <c r="AM210" s="341"/>
      <c r="AN210" s="342"/>
      <c r="AO210" s="236" t="str">
        <f t="shared" ref="AO210" si="727">IF(ISBLANK(AD208),(IFERROR(IF(AND(AH209="Probabilidad",AH210="Probabilidad"),(AQ209-(+AQ209*AK210)),IF(AND(AH209="Impacto",AH210="Probabilidad"),(AQ208-(+AQ208*AK210)),IF(AH210="Impacto",AQ209,""))),""))," ")</f>
        <v/>
      </c>
      <c r="AP210" s="174" t="str">
        <f t="shared" ref="AP210" si="728">IF(ISBLANK(AD208),(IFERROR(IF(AO210="","",IF(AO210&lt;=0.2,"Muy Baja",IF(AO210&lt;=0.4,"Baja",IF(AO210&lt;=0.6,"Media",IF(AO210&lt;=0.8,"Alta","Muy Alta"))))),""))," ")</f>
        <v/>
      </c>
      <c r="AQ210" s="237" t="str">
        <f t="shared" si="527"/>
        <v/>
      </c>
      <c r="AR210" s="283" t="str">
        <f t="shared" si="528"/>
        <v/>
      </c>
      <c r="AS210" s="237" t="str">
        <f t="shared" ref="AS210:AS213" si="729">IFERROR(IF(AND(AH209="Impacto",AH210="Impacto"),(AS209-(+AS209*AK210)),IF(AND(AH209="Probabilidad",AH210="Impacto"),(AS208-(+AS208*AK210)),IF(AH210="Probabilidad",AS209,""))),"")</f>
        <v/>
      </c>
      <c r="AT210" s="239" t="str">
        <f t="shared" si="530"/>
        <v/>
      </c>
      <c r="AU210" s="457"/>
      <c r="AV210" s="460"/>
      <c r="AW210" s="454"/>
      <c r="AX210" s="463"/>
      <c r="AY210" s="343"/>
      <c r="AZ210" s="209"/>
      <c r="BA210" s="207"/>
      <c r="BB210" s="207"/>
      <c r="BC210" s="208"/>
      <c r="BD210" s="208"/>
      <c r="BE210" s="208"/>
      <c r="BF210" s="209"/>
      <c r="BG210" s="466"/>
      <c r="BH210" s="215"/>
      <c r="BI210" s="210"/>
      <c r="BJ210" s="210"/>
      <c r="BK210" s="210"/>
      <c r="BL210" s="207"/>
      <c r="BM210" s="207"/>
      <c r="BN210" s="207"/>
      <c r="BO210" s="282"/>
      <c r="BP210" s="282"/>
      <c r="BQ210" s="284"/>
      <c r="BR210" s="213"/>
      <c r="BS210" s="213" t="str">
        <f>IF(AND('MAPA DE RIESGOS'!$AP210="Muy Alta",'MAPA DE RIESGOS'!$AR210="Leve"),CONCATENATE("R",'MAPA DE RIESGOS'!$H210,"C",'MAPA DE RIESGOS'!$AF210),"")</f>
        <v/>
      </c>
      <c r="BT210" s="213"/>
      <c r="BU210" s="213"/>
      <c r="BV210" s="213"/>
      <c r="BW210" s="213"/>
      <c r="BX210" s="213"/>
      <c r="BY210" s="213"/>
      <c r="BZ210" s="213"/>
      <c r="CA210" s="213"/>
      <c r="CB210" s="213"/>
      <c r="CC210" s="213"/>
      <c r="CD210" s="213"/>
      <c r="CE210" s="213"/>
      <c r="CF210" s="213"/>
      <c r="CG210" s="213"/>
      <c r="CH210" s="213"/>
      <c r="CI210" s="213"/>
      <c r="CJ210" s="213"/>
      <c r="CK210" s="213"/>
    </row>
    <row r="211" spans="1:89" s="214" customFormat="1" ht="28.5" hidden="1" customHeight="1">
      <c r="A211" s="649"/>
      <c r="B211" s="520"/>
      <c r="C211" s="523"/>
      <c r="D211" s="523"/>
      <c r="E211" s="472"/>
      <c r="F211" s="472"/>
      <c r="G211" s="492"/>
      <c r="H211" s="384">
        <v>33</v>
      </c>
      <c r="I211" s="469"/>
      <c r="J211" s="466"/>
      <c r="K211" s="466"/>
      <c r="L211" s="466"/>
      <c r="M211" s="472" t="str">
        <f t="shared" si="716"/>
        <v xml:space="preserve">Posibilidad de perdida de  debido a amenazas como y vulderabilidades, afectando a los activos de información de </v>
      </c>
      <c r="N211" s="472"/>
      <c r="O211" s="472"/>
      <c r="P211" s="475"/>
      <c r="Q211" s="478"/>
      <c r="R211" s="481"/>
      <c r="S211" s="481"/>
      <c r="T211" s="481"/>
      <c r="U211" s="481"/>
      <c r="V211" s="484"/>
      <c r="W211" s="442"/>
      <c r="X211" s="487"/>
      <c r="Y211" s="490"/>
      <c r="Z211" s="439"/>
      <c r="AA211" s="442"/>
      <c r="AB211" s="445"/>
      <c r="AC211" s="448"/>
      <c r="AD211" s="451"/>
      <c r="AE211" s="454"/>
      <c r="AF211" s="205">
        <v>4</v>
      </c>
      <c r="AG211" s="206"/>
      <c r="AH211" s="234" t="str">
        <f t="shared" si="658"/>
        <v/>
      </c>
      <c r="AI211" s="340"/>
      <c r="AJ211" s="340"/>
      <c r="AK211" s="235" t="str">
        <f t="shared" si="659"/>
        <v/>
      </c>
      <c r="AL211" s="341"/>
      <c r="AM211" s="341"/>
      <c r="AN211" s="342"/>
      <c r="AO211" s="236" t="str">
        <f t="shared" ref="AO211" si="730">IF(ISBLANK(AD208),(IFERROR(IF(AND(AH210="Probabilidad",AH211="Probabilidad"),(AQ210-(+AQ210*AK211)),IF(AND(AH210="Impacto",AH211="Probabilidad"),(AQ209-(+AQ209*AK211)),IF(AH211="Impacto",AQ210,""))),""))," ")</f>
        <v/>
      </c>
      <c r="AP211" s="174" t="str">
        <f t="shared" ref="AP211" si="731">IF(ISBLANK(AD208),(IFERROR(IF(AO211="","",IF(AO211&lt;=0.2,"Muy Baja",IF(AO211&lt;=0.4,"Baja",IF(AO211&lt;=0.6,"Media",IF(AO211&lt;=0.8,"Alta","Muy Alta"))))),""))," ")</f>
        <v/>
      </c>
      <c r="AQ211" s="237" t="str">
        <f t="shared" si="527"/>
        <v/>
      </c>
      <c r="AR211" s="283" t="str">
        <f t="shared" si="528"/>
        <v/>
      </c>
      <c r="AS211" s="237" t="str">
        <f t="shared" si="729"/>
        <v/>
      </c>
      <c r="AT211" s="239" t="str">
        <f t="shared" si="530"/>
        <v/>
      </c>
      <c r="AU211" s="457"/>
      <c r="AV211" s="460"/>
      <c r="AW211" s="454"/>
      <c r="AX211" s="463"/>
      <c r="AY211" s="343"/>
      <c r="AZ211" s="209"/>
      <c r="BA211" s="207"/>
      <c r="BB211" s="207"/>
      <c r="BC211" s="208"/>
      <c r="BD211" s="208"/>
      <c r="BE211" s="208"/>
      <c r="BF211" s="209"/>
      <c r="BG211" s="466"/>
      <c r="BH211" s="215"/>
      <c r="BI211" s="210"/>
      <c r="BJ211" s="210"/>
      <c r="BK211" s="210"/>
      <c r="BL211" s="207"/>
      <c r="BM211" s="207"/>
      <c r="BN211" s="207"/>
      <c r="BO211" s="282"/>
      <c r="BP211" s="282"/>
      <c r="BQ211" s="284"/>
      <c r="BR211" s="213"/>
      <c r="BS211" s="213" t="str">
        <f>IF(AND('MAPA DE RIESGOS'!$AP211="Muy Alta",'MAPA DE RIESGOS'!$AR211="Leve"),CONCATENATE("R",'MAPA DE RIESGOS'!$H211,"C",'MAPA DE RIESGOS'!$AF211),"")</f>
        <v/>
      </c>
      <c r="BT211" s="213"/>
      <c r="BU211" s="213"/>
      <c r="BV211" s="213"/>
      <c r="BW211" s="213"/>
      <c r="BX211" s="213"/>
      <c r="BY211" s="213"/>
      <c r="BZ211" s="213"/>
      <c r="CA211" s="213"/>
      <c r="CB211" s="213"/>
      <c r="CC211" s="213"/>
      <c r="CD211" s="213"/>
      <c r="CE211" s="213"/>
      <c r="CF211" s="213"/>
      <c r="CG211" s="213"/>
      <c r="CH211" s="213"/>
      <c r="CI211" s="213"/>
      <c r="CJ211" s="213"/>
      <c r="CK211" s="213"/>
    </row>
    <row r="212" spans="1:89" s="214" customFormat="1" ht="28.5" hidden="1" customHeight="1">
      <c r="A212" s="649"/>
      <c r="B212" s="520"/>
      <c r="C212" s="523"/>
      <c r="D212" s="523"/>
      <c r="E212" s="472"/>
      <c r="F212" s="472"/>
      <c r="G212" s="492"/>
      <c r="H212" s="384">
        <v>33</v>
      </c>
      <c r="I212" s="469"/>
      <c r="J212" s="466"/>
      <c r="K212" s="466"/>
      <c r="L212" s="466"/>
      <c r="M212" s="472" t="str">
        <f t="shared" si="716"/>
        <v xml:space="preserve">Posibilidad de perdida de  debido a amenazas como y vulderabilidades, afectando a los activos de información de </v>
      </c>
      <c r="N212" s="472"/>
      <c r="O212" s="472"/>
      <c r="P212" s="475"/>
      <c r="Q212" s="478"/>
      <c r="R212" s="481"/>
      <c r="S212" s="481"/>
      <c r="T212" s="481"/>
      <c r="U212" s="481"/>
      <c r="V212" s="484"/>
      <c r="W212" s="442"/>
      <c r="X212" s="487"/>
      <c r="Y212" s="490"/>
      <c r="Z212" s="439"/>
      <c r="AA212" s="442"/>
      <c r="AB212" s="445"/>
      <c r="AC212" s="448"/>
      <c r="AD212" s="451"/>
      <c r="AE212" s="454"/>
      <c r="AF212" s="205">
        <v>5</v>
      </c>
      <c r="AG212" s="206"/>
      <c r="AH212" s="234" t="str">
        <f t="shared" si="658"/>
        <v/>
      </c>
      <c r="AI212" s="340"/>
      <c r="AJ212" s="340"/>
      <c r="AK212" s="235" t="str">
        <f t="shared" si="659"/>
        <v/>
      </c>
      <c r="AL212" s="341"/>
      <c r="AM212" s="341"/>
      <c r="AN212" s="342"/>
      <c r="AO212" s="236" t="str">
        <f t="shared" ref="AO212" si="732">IF(ISBLANK(AD208),(IFERROR(IF(AND(AH211="Probabilidad",AH212="Probabilidad"),(AQ211-(+AQ211*AK212)),IF(AND(AH211="Impacto",AH212="Probabilidad"),(AQ210-(+AQ210*AK212)),IF(AH212="Impacto",AQ211,""))),""))," ")</f>
        <v/>
      </c>
      <c r="AP212" s="174" t="str">
        <f t="shared" ref="AP212" si="733">IF(ISBLANK(AD208),(IFERROR(IF(AO212="","",IF(AO212&lt;=0.2,"Muy Baja",IF(AO212&lt;=0.4,"Baja",IF(AO212&lt;=0.6,"Media",IF(AO212&lt;=0.8,"Alta","Muy Alta"))))),""))," ")</f>
        <v/>
      </c>
      <c r="AQ212" s="237" t="str">
        <f t="shared" si="527"/>
        <v/>
      </c>
      <c r="AR212" s="283" t="str">
        <f t="shared" si="528"/>
        <v/>
      </c>
      <c r="AS212" s="237" t="str">
        <f t="shared" si="729"/>
        <v/>
      </c>
      <c r="AT212" s="239" t="str">
        <f t="shared" si="530"/>
        <v/>
      </c>
      <c r="AU212" s="457"/>
      <c r="AV212" s="460"/>
      <c r="AW212" s="454"/>
      <c r="AX212" s="463"/>
      <c r="AY212" s="343"/>
      <c r="AZ212" s="209"/>
      <c r="BA212" s="207"/>
      <c r="BB212" s="207"/>
      <c r="BC212" s="208"/>
      <c r="BD212" s="208"/>
      <c r="BE212" s="208"/>
      <c r="BF212" s="209"/>
      <c r="BG212" s="466"/>
      <c r="BH212" s="215"/>
      <c r="BI212" s="210"/>
      <c r="BJ212" s="210"/>
      <c r="BK212" s="210"/>
      <c r="BL212" s="207"/>
      <c r="BM212" s="207"/>
      <c r="BN212" s="207"/>
      <c r="BO212" s="282"/>
      <c r="BP212" s="282"/>
      <c r="BQ212" s="284"/>
      <c r="BR212" s="213"/>
      <c r="BS212" s="213" t="str">
        <f>IF(AND('MAPA DE RIESGOS'!$AP212="Muy Alta",'MAPA DE RIESGOS'!$AR212="Leve"),CONCATENATE("R",'MAPA DE RIESGOS'!$H212,"C",'MAPA DE RIESGOS'!$AF212),"")</f>
        <v/>
      </c>
      <c r="BT212" s="213"/>
      <c r="BU212" s="213"/>
      <c r="BV212" s="213"/>
      <c r="BW212" s="213"/>
      <c r="BX212" s="213"/>
      <c r="BY212" s="213"/>
      <c r="BZ212" s="213"/>
      <c r="CA212" s="213"/>
      <c r="CB212" s="213"/>
      <c r="CC212" s="213"/>
      <c r="CD212" s="213"/>
      <c r="CE212" s="213"/>
      <c r="CF212" s="213"/>
      <c r="CG212" s="213"/>
      <c r="CH212" s="213"/>
      <c r="CI212" s="213"/>
      <c r="CJ212" s="213"/>
      <c r="CK212" s="213"/>
    </row>
    <row r="213" spans="1:89" s="214" customFormat="1" ht="28.5" hidden="1" customHeight="1">
      <c r="A213" s="650"/>
      <c r="B213" s="521"/>
      <c r="C213" s="524"/>
      <c r="D213" s="524"/>
      <c r="E213" s="473"/>
      <c r="F213" s="473"/>
      <c r="G213" s="492"/>
      <c r="H213" s="384">
        <v>33</v>
      </c>
      <c r="I213" s="470"/>
      <c r="J213" s="467"/>
      <c r="K213" s="467"/>
      <c r="L213" s="467"/>
      <c r="M213" s="473" t="str">
        <f t="shared" si="716"/>
        <v xml:space="preserve">Posibilidad de perdida de  debido a amenazas como y vulderabilidades, afectando a los activos de información de </v>
      </c>
      <c r="N213" s="473"/>
      <c r="O213" s="473"/>
      <c r="P213" s="476"/>
      <c r="Q213" s="479"/>
      <c r="R213" s="482"/>
      <c r="S213" s="482"/>
      <c r="T213" s="482"/>
      <c r="U213" s="482"/>
      <c r="V213" s="485"/>
      <c r="W213" s="443"/>
      <c r="X213" s="488"/>
      <c r="Y213" s="491"/>
      <c r="Z213" s="440"/>
      <c r="AA213" s="443"/>
      <c r="AB213" s="446"/>
      <c r="AC213" s="449"/>
      <c r="AD213" s="452"/>
      <c r="AE213" s="455"/>
      <c r="AF213" s="205">
        <v>6</v>
      </c>
      <c r="AG213" s="206"/>
      <c r="AH213" s="234" t="str">
        <f t="shared" si="658"/>
        <v/>
      </c>
      <c r="AI213" s="340"/>
      <c r="AJ213" s="340"/>
      <c r="AK213" s="235" t="str">
        <f t="shared" si="659"/>
        <v/>
      </c>
      <c r="AL213" s="341"/>
      <c r="AM213" s="341"/>
      <c r="AN213" s="342"/>
      <c r="AO213" s="236" t="str">
        <f t="shared" ref="AO213" si="734">IF(ISBLANK(AD208),(IFERROR(IF(AND(AH212="Probabilidad",AH213="Probabilidad"),(AQ212-(+AQ212*AK213)),IF(AND(AH212="Impacto",AH213="Probabilidad"),(AQ211-(+AQ211*AK213)),IF(AH213="Impacto",AQ212,""))),""))," ")</f>
        <v/>
      </c>
      <c r="AP213" s="174" t="str">
        <f t="shared" ref="AP213" si="735">IF(ISBLANK(AD208),(IFERROR(IF(AO213="","",IF(AO213&lt;=0.2,"Muy Baja",IF(AO213&lt;=0.4,"Baja",IF(AO213&lt;=0.6,"Media",IF(AO213&lt;=0.8,"Alta","Muy Alta"))))),""))," ")</f>
        <v/>
      </c>
      <c r="AQ213" s="237" t="str">
        <f t="shared" ref="AQ213:AQ276" si="736">+AO213</f>
        <v/>
      </c>
      <c r="AR213" s="283" t="str">
        <f t="shared" ref="AR213:AR276" si="737">IFERROR(IF(AS213="","",IF(AS213&lt;=0.2,"Leve",IF(AS213&lt;=0.4,"Menor",IF(AS213&lt;=0.6,"Moderado",IF(AS213&lt;=0.8,"Mayor","Catastrófico"))))),"")</f>
        <v/>
      </c>
      <c r="AS213" s="237" t="str">
        <f t="shared" si="729"/>
        <v/>
      </c>
      <c r="AT213" s="239" t="str">
        <f t="shared" ref="AT213:AT276" si="73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458"/>
      <c r="AV213" s="461"/>
      <c r="AW213" s="455"/>
      <c r="AX213" s="464"/>
      <c r="AY213" s="343"/>
      <c r="AZ213" s="209"/>
      <c r="BA213" s="207"/>
      <c r="BB213" s="207"/>
      <c r="BC213" s="208"/>
      <c r="BD213" s="208"/>
      <c r="BE213" s="208"/>
      <c r="BF213" s="209"/>
      <c r="BG213" s="467"/>
      <c r="BH213" s="215"/>
      <c r="BI213" s="210"/>
      <c r="BJ213" s="210"/>
      <c r="BK213" s="210"/>
      <c r="BL213" s="207"/>
      <c r="BM213" s="207"/>
      <c r="BN213" s="207"/>
      <c r="BO213" s="282"/>
      <c r="BP213" s="282"/>
      <c r="BQ213" s="284"/>
      <c r="BR213" s="213"/>
      <c r="BS213" s="213" t="str">
        <f>IF(AND('MAPA DE RIESGOS'!$AP213="Muy Alta",'MAPA DE RIESGOS'!$AR213="Leve"),CONCATENATE("R",'MAPA DE RIESGOS'!$H213,"C",'MAPA DE RIESGOS'!$AF213),"")</f>
        <v/>
      </c>
      <c r="BT213" s="213"/>
      <c r="BU213" s="213"/>
      <c r="BV213" s="213"/>
      <c r="BW213" s="213"/>
      <c r="BX213" s="213"/>
      <c r="BY213" s="213"/>
      <c r="BZ213" s="213"/>
      <c r="CA213" s="213"/>
      <c r="CB213" s="213"/>
      <c r="CC213" s="213"/>
      <c r="CD213" s="213"/>
      <c r="CE213" s="213"/>
      <c r="CF213" s="213"/>
      <c r="CG213" s="213"/>
      <c r="CH213" s="213"/>
      <c r="CI213" s="213"/>
      <c r="CJ213" s="213"/>
      <c r="CK213" s="213"/>
    </row>
    <row r="214" spans="1:89" s="214" customFormat="1" ht="28.5" hidden="1" customHeight="1">
      <c r="A214" s="651">
        <v>7</v>
      </c>
      <c r="B214" s="633" t="s">
        <v>959</v>
      </c>
      <c r="C214" s="522" t="str">
        <f>IFERROR((VLOOKUP($B214,'Listados Datos'!$D$3:$E$18,2,FALSE))," ")</f>
        <v xml:space="preserve">Garantizar la disponibilidad de las Tecnologías de la Información y Comunicaciones -TIC's, manteniendo la integridad y confidencialidad de la información. </v>
      </c>
      <c r="D214" s="522" t="str">
        <f>IFERROR((VLOOKUP($B214,'Listados Datos'!$D$3:$F$18,3,FALSE))," ")</f>
        <v xml:space="preserve">Disponer de herramientas tecnológicas que apoyen de manera eficiente y oportuna las labores misionales y estrategicas de la entidad. Según lo establecido en el Plan Operativo Anual de la entidad. </v>
      </c>
      <c r="E214" s="471" t="s">
        <v>1227</v>
      </c>
      <c r="F214" s="471" t="s">
        <v>973</v>
      </c>
      <c r="G214" s="492">
        <v>34</v>
      </c>
      <c r="H214" s="384">
        <v>34</v>
      </c>
      <c r="I214" s="516" t="s">
        <v>1273</v>
      </c>
      <c r="J214" s="465"/>
      <c r="K214" s="465"/>
      <c r="L214" s="465"/>
      <c r="M214" s="471" t="str">
        <f t="shared" ref="M214" si="739">+CONCATENATE("Posibilidad de afectación ", J214, " por ", K214," debido a ", L214)</f>
        <v xml:space="preserve">Posibilidad de afectación  por  debido a </v>
      </c>
      <c r="N214" s="471" t="s">
        <v>108</v>
      </c>
      <c r="O214" s="471"/>
      <c r="P214" s="474"/>
      <c r="Q214" s="477"/>
      <c r="R214" s="480"/>
      <c r="S214" s="480"/>
      <c r="T214" s="480"/>
      <c r="U214" s="480"/>
      <c r="V214" s="483" t="str">
        <f t="shared" ref="V214" si="740">IF(ISBLANK(AC214),(IF(P214&lt;=0,"",IF(P214&lt;=2,"Muy Baja",IF(P214&lt;=24,"Baja",IF(P214&lt;=500,"Media",IF(P214&lt;=5000,"Alta","Muy Alta"))))))," ")</f>
        <v/>
      </c>
      <c r="W214" s="441" t="str">
        <f t="shared" ref="W214" si="741">IF(ISBLANK(AC214),(IF(V214="","",IF(V214="Muy Baja",20%,IF(V214="Baja",40%,IF(V214="Media",60%,IF(V214="Alta",80%,IF(V214="Muy Alta",100%,0)))))))," ")</f>
        <v/>
      </c>
      <c r="X214" s="486"/>
      <c r="Y214" s="489" t="str">
        <f>IF(X214&gt;0,IF(NOT(ISERROR(MATCH(X214,'Listados Datos'!$N$3:$N$4,0))),'Listados Datos'!$N$6&amp;"Por favor no seleccionar este criterios de impacto (Afectación Económica o presupuestal y/o Pérdida Reputacional)",'Listados Datos'!$N$7),"")</f>
        <v/>
      </c>
      <c r="Z214" s="438" t="str">
        <f>IF(OR(X214='Listados Datos'!$R$3,X214='Listados Datos'!$S$3),"Leve",IF(OR(X214='Listados Datos'!$R$4,X214='Listados Datos'!$S$4),"Menor",IF(OR(X214='Listados Datos'!$R$5,X214='Listados Datos'!$S$5),"Moderado",IF(OR(X214='Listados Datos'!$R$6,X214='Listados Datos'!$S$6),"Mayor",IF(OR(X214='Listados Datos'!$R$7,X214='Listados Datos'!$S$7),"Catastrófico","")))))</f>
        <v/>
      </c>
      <c r="AA214" s="441" t="str">
        <f>IF(Z214="","",IF(Z214="Leve",20%,IF(Z214="Menor",40%,IF(Z214="Moderado",60%,IF(Z214="Mayor",80%,IF(Z214="Catastrófico",100%,0))))))</f>
        <v/>
      </c>
      <c r="AB214" s="444"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447"/>
      <c r="AD214" s="450"/>
      <c r="AE214" s="453" t="str">
        <f t="shared" ref="AE214" si="74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206"/>
      <c r="AH214" s="234" t="str">
        <f t="shared" si="658"/>
        <v/>
      </c>
      <c r="AI214" s="340"/>
      <c r="AJ214" s="340"/>
      <c r="AK214" s="235" t="str">
        <f t="shared" si="659"/>
        <v/>
      </c>
      <c r="AL214" s="341"/>
      <c r="AM214" s="341"/>
      <c r="AN214" s="342"/>
      <c r="AO214" s="236" t="str">
        <f t="shared" ref="AO214" si="743">IF(ISBLANK(AD214),(IFERROR(IF(AH214="Probabilidad",(W214-(+W214*AK214)),IF(AH214="Impacto",W214,"")),""))," ")</f>
        <v/>
      </c>
      <c r="AP214" s="174" t="str">
        <f t="shared" ref="AP214" si="744">IF(ISBLANK(AD214), (IFERROR(IF(AO214="","",IF(AO214&lt;=0.2,"Muy Baja",IF(AO214&lt;=0.4,"Baja",IF(AO214&lt;=0.6,"Media",IF(AO214&lt;=0.8,"Alta","Muy Alta"))))),""))," ")</f>
        <v/>
      </c>
      <c r="AQ214" s="237" t="str">
        <f t="shared" si="736"/>
        <v/>
      </c>
      <c r="AR214" s="283" t="str">
        <f t="shared" si="737"/>
        <v/>
      </c>
      <c r="AS214" s="237" t="str">
        <f t="shared" ref="AS214" si="745">IFERROR(IF(AH214="Impacto",(AA214-(+AA214*AK214)),IF(AH214="Probabilidad",AA214,"")),"")</f>
        <v/>
      </c>
      <c r="AT214" s="239" t="str">
        <f t="shared" si="738"/>
        <v/>
      </c>
      <c r="AU214" s="456"/>
      <c r="AV214" s="459" t="str">
        <f>IF(ISBLANK(AD214), " ", AD214)</f>
        <v xml:space="preserve"> </v>
      </c>
      <c r="AW214" s="453" t="str">
        <f t="shared" ref="AW214" si="74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462" t="s">
        <v>337</v>
      </c>
      <c r="AY214" s="343"/>
      <c r="AZ214" s="209"/>
      <c r="BA214" s="207"/>
      <c r="BB214" s="207"/>
      <c r="BC214" s="208"/>
      <c r="BD214" s="208"/>
      <c r="BE214" s="208"/>
      <c r="BF214" s="209"/>
      <c r="BG214" s="465"/>
      <c r="BH214" s="215"/>
      <c r="BI214" s="210"/>
      <c r="BJ214" s="210"/>
      <c r="BK214" s="210"/>
      <c r="BL214" s="207"/>
      <c r="BM214" s="207"/>
      <c r="BN214" s="207"/>
      <c r="BO214" s="282"/>
      <c r="BP214" s="282"/>
      <c r="BQ214" s="284"/>
      <c r="BR214" s="213"/>
      <c r="BS214" s="213" t="str">
        <f>IF(AND('MAPA DE RIESGOS'!$AP214="Muy Alta",'MAPA DE RIESGOS'!$AR214="Leve"),CONCATENATE("R",'MAPA DE RIESGOS'!$H214,"C",'MAPA DE RIESGOS'!$AF214),"")</f>
        <v/>
      </c>
      <c r="BT214" s="213"/>
      <c r="BU214" s="213"/>
      <c r="BV214" s="213"/>
      <c r="BW214" s="213"/>
      <c r="BX214" s="213"/>
      <c r="BY214" s="213"/>
      <c r="BZ214" s="213"/>
      <c r="CA214" s="213"/>
      <c r="CB214" s="213"/>
      <c r="CC214" s="213"/>
      <c r="CD214" s="213"/>
      <c r="CE214" s="213"/>
      <c r="CF214" s="213"/>
      <c r="CG214" s="213"/>
      <c r="CH214" s="213"/>
      <c r="CI214" s="213"/>
      <c r="CJ214" s="213"/>
      <c r="CK214" s="213"/>
    </row>
    <row r="215" spans="1:89" s="214" customFormat="1" ht="28.5" hidden="1" customHeight="1">
      <c r="A215" s="652"/>
      <c r="B215" s="634"/>
      <c r="C215" s="523"/>
      <c r="D215" s="523"/>
      <c r="E215" s="472"/>
      <c r="F215" s="472"/>
      <c r="G215" s="492"/>
      <c r="H215" s="384">
        <v>34</v>
      </c>
      <c r="I215" s="517"/>
      <c r="J215" s="466"/>
      <c r="K215" s="466"/>
      <c r="L215" s="466"/>
      <c r="M215" s="472"/>
      <c r="N215" s="472"/>
      <c r="O215" s="472"/>
      <c r="P215" s="475"/>
      <c r="Q215" s="478"/>
      <c r="R215" s="481"/>
      <c r="S215" s="481"/>
      <c r="T215" s="481"/>
      <c r="U215" s="481"/>
      <c r="V215" s="484"/>
      <c r="W215" s="442"/>
      <c r="X215" s="487"/>
      <c r="Y215" s="490"/>
      <c r="Z215" s="439"/>
      <c r="AA215" s="442"/>
      <c r="AB215" s="445"/>
      <c r="AC215" s="448"/>
      <c r="AD215" s="451"/>
      <c r="AE215" s="454"/>
      <c r="AF215" s="205">
        <v>2</v>
      </c>
      <c r="AG215" s="206"/>
      <c r="AH215" s="234" t="str">
        <f t="shared" si="658"/>
        <v/>
      </c>
      <c r="AI215" s="340"/>
      <c r="AJ215" s="340"/>
      <c r="AK215" s="235" t="str">
        <f t="shared" si="659"/>
        <v/>
      </c>
      <c r="AL215" s="341"/>
      <c r="AM215" s="341"/>
      <c r="AN215" s="342"/>
      <c r="AO215" s="236" t="str">
        <f t="shared" ref="AO215" si="747">IF(ISBLANK(AD214),(IFERROR(IF(AND(AH214="Probabilidad",AH215="Probabilidad"),(AQ214-(+AQ214*AK215)),IF(AH215="Probabilidad",(W214-(+W214*AK215)),IF(AH215="Impacto",AQ214,""))),""))," ")</f>
        <v/>
      </c>
      <c r="AP215" s="174" t="str">
        <f t="shared" ref="AP215" si="748">IF(ISBLANK(AD214),(IFERROR(IF(AO215="","",IF(AO215&lt;=0.2,"Muy Baja",IF(AO215&lt;=0.4,"Baja",IF(AO215&lt;=0.6,"Media",IF(AO215&lt;=0.8,"Alta","Muy Alta"))))),""))," ")</f>
        <v/>
      </c>
      <c r="AQ215" s="237" t="str">
        <f t="shared" si="736"/>
        <v/>
      </c>
      <c r="AR215" s="283" t="str">
        <f t="shared" si="737"/>
        <v/>
      </c>
      <c r="AS215" s="237" t="str">
        <f t="shared" ref="AS215" si="749">IFERROR(IF(AND(AH214="Impacto",AH215="Impacto"),(AS214-(+AS214*AK215)),IF(AH215="Impacto",(AA214-(+AA214*AK215)),IF(AH215="Probabilidad",AS214,""))),"")</f>
        <v/>
      </c>
      <c r="AT215" s="239" t="str">
        <f t="shared" si="738"/>
        <v/>
      </c>
      <c r="AU215" s="457"/>
      <c r="AV215" s="460"/>
      <c r="AW215" s="454"/>
      <c r="AX215" s="463"/>
      <c r="AY215" s="343"/>
      <c r="AZ215" s="209"/>
      <c r="BA215" s="207"/>
      <c r="BB215" s="207"/>
      <c r="BC215" s="208"/>
      <c r="BD215" s="208"/>
      <c r="BE215" s="208"/>
      <c r="BF215" s="209"/>
      <c r="BG215" s="466"/>
      <c r="BH215" s="215"/>
      <c r="BI215" s="210"/>
      <c r="BJ215" s="210"/>
      <c r="BK215" s="210"/>
      <c r="BL215" s="207"/>
      <c r="BM215" s="207"/>
      <c r="BN215" s="207"/>
      <c r="BO215" s="282"/>
      <c r="BP215" s="282"/>
      <c r="BQ215" s="284"/>
      <c r="BR215" s="213"/>
      <c r="BS215" s="213" t="str">
        <f>IF(AND('MAPA DE RIESGOS'!$AP215="Muy Alta",'MAPA DE RIESGOS'!$AR215="Leve"),CONCATENATE("R",'MAPA DE RIESGOS'!$H215,"C",'MAPA DE RIESGOS'!$AF215),"")</f>
        <v/>
      </c>
      <c r="BT215" s="213"/>
      <c r="BU215" s="213"/>
      <c r="BV215" s="213"/>
      <c r="BW215" s="213"/>
      <c r="BX215" s="213"/>
      <c r="BY215" s="213"/>
      <c r="BZ215" s="213"/>
      <c r="CA215" s="213"/>
      <c r="CB215" s="213"/>
      <c r="CC215" s="213"/>
      <c r="CD215" s="213"/>
      <c r="CE215" s="213"/>
      <c r="CF215" s="213"/>
      <c r="CG215" s="213"/>
      <c r="CH215" s="213"/>
      <c r="CI215" s="213"/>
      <c r="CJ215" s="213"/>
      <c r="CK215" s="213"/>
    </row>
    <row r="216" spans="1:89" s="214" customFormat="1" ht="28.5" hidden="1" customHeight="1">
      <c r="A216" s="652"/>
      <c r="B216" s="634"/>
      <c r="C216" s="523"/>
      <c r="D216" s="523"/>
      <c r="E216" s="472"/>
      <c r="F216" s="472"/>
      <c r="G216" s="492"/>
      <c r="H216" s="384">
        <v>34</v>
      </c>
      <c r="I216" s="517"/>
      <c r="J216" s="466"/>
      <c r="K216" s="466"/>
      <c r="L216" s="466"/>
      <c r="M216" s="472"/>
      <c r="N216" s="472"/>
      <c r="O216" s="472"/>
      <c r="P216" s="475"/>
      <c r="Q216" s="478"/>
      <c r="R216" s="481"/>
      <c r="S216" s="481"/>
      <c r="T216" s="481"/>
      <c r="U216" s="481"/>
      <c r="V216" s="484"/>
      <c r="W216" s="442"/>
      <c r="X216" s="487"/>
      <c r="Y216" s="490"/>
      <c r="Z216" s="439"/>
      <c r="AA216" s="442"/>
      <c r="AB216" s="445"/>
      <c r="AC216" s="448"/>
      <c r="AD216" s="451"/>
      <c r="AE216" s="454"/>
      <c r="AF216" s="205">
        <v>3</v>
      </c>
      <c r="AG216" s="206"/>
      <c r="AH216" s="234" t="str">
        <f t="shared" si="658"/>
        <v/>
      </c>
      <c r="AI216" s="340"/>
      <c r="AJ216" s="340"/>
      <c r="AK216" s="235" t="str">
        <f t="shared" si="659"/>
        <v/>
      </c>
      <c r="AL216" s="341"/>
      <c r="AM216" s="341"/>
      <c r="AN216" s="342"/>
      <c r="AO216" s="236" t="str">
        <f t="shared" ref="AO216" si="750">IF(ISBLANK(AD214),(IFERROR(IF(AND(AH215="Probabilidad",AH216="Probabilidad"),(AQ215-(+AQ215*AK216)),IF(AND(AH215="Impacto",AH216="Probabilidad"),(AQ214-(+AQ214*AK216)),IF(AH216="Impacto",AQ215,""))),""))," ")</f>
        <v/>
      </c>
      <c r="AP216" s="174" t="str">
        <f t="shared" ref="AP216" si="751">IF(ISBLANK(AD214),(IFERROR(IF(AO216="","",IF(AO216&lt;=0.2,"Muy Baja",IF(AO216&lt;=0.4,"Baja",IF(AO216&lt;=0.6,"Media",IF(AO216&lt;=0.8,"Alta","Muy Alta"))))),""))," ")</f>
        <v/>
      </c>
      <c r="AQ216" s="237" t="str">
        <f t="shared" si="736"/>
        <v/>
      </c>
      <c r="AR216" s="283" t="str">
        <f t="shared" si="737"/>
        <v/>
      </c>
      <c r="AS216" s="237" t="str">
        <f t="shared" ref="AS216:AS219" si="752">IFERROR(IF(AND(AH215="Impacto",AH216="Impacto"),(AS215-(+AS215*AK216)),IF(AND(AH215="Probabilidad",AH216="Impacto"),(AS214-(+AS214*AK216)),IF(AH216="Probabilidad",AS215,""))),"")</f>
        <v/>
      </c>
      <c r="AT216" s="239" t="str">
        <f t="shared" si="738"/>
        <v/>
      </c>
      <c r="AU216" s="457"/>
      <c r="AV216" s="460"/>
      <c r="AW216" s="454"/>
      <c r="AX216" s="463"/>
      <c r="AY216" s="343"/>
      <c r="AZ216" s="209"/>
      <c r="BA216" s="207"/>
      <c r="BB216" s="207"/>
      <c r="BC216" s="208"/>
      <c r="BD216" s="208"/>
      <c r="BE216" s="208"/>
      <c r="BF216" s="209"/>
      <c r="BG216" s="466"/>
      <c r="BH216" s="215"/>
      <c r="BI216" s="210"/>
      <c r="BJ216" s="210"/>
      <c r="BK216" s="210"/>
      <c r="BL216" s="207"/>
      <c r="BM216" s="207"/>
      <c r="BN216" s="207"/>
      <c r="BO216" s="282"/>
      <c r="BP216" s="282"/>
      <c r="BQ216" s="284"/>
      <c r="BR216" s="213"/>
      <c r="BS216" s="213" t="str">
        <f>IF(AND('MAPA DE RIESGOS'!$AP216="Muy Alta",'MAPA DE RIESGOS'!$AR216="Leve"),CONCATENATE("R",'MAPA DE RIESGOS'!$H216,"C",'MAPA DE RIESGOS'!$AF216),"")</f>
        <v/>
      </c>
      <c r="BT216" s="213"/>
      <c r="BU216" s="213"/>
      <c r="BV216" s="213"/>
      <c r="BW216" s="213"/>
      <c r="BX216" s="213"/>
      <c r="BY216" s="213"/>
      <c r="BZ216" s="213"/>
      <c r="CA216" s="213"/>
      <c r="CB216" s="213"/>
      <c r="CC216" s="213"/>
      <c r="CD216" s="213"/>
      <c r="CE216" s="213"/>
      <c r="CF216" s="213"/>
      <c r="CG216" s="213"/>
      <c r="CH216" s="213"/>
      <c r="CI216" s="213"/>
      <c r="CJ216" s="213"/>
      <c r="CK216" s="213"/>
    </row>
    <row r="217" spans="1:89" s="214" customFormat="1" ht="28.5" hidden="1" customHeight="1">
      <c r="A217" s="652"/>
      <c r="B217" s="634"/>
      <c r="C217" s="523"/>
      <c r="D217" s="523"/>
      <c r="E217" s="472"/>
      <c r="F217" s="472"/>
      <c r="G217" s="492"/>
      <c r="H217" s="384">
        <v>34</v>
      </c>
      <c r="I217" s="517"/>
      <c r="J217" s="466"/>
      <c r="K217" s="466"/>
      <c r="L217" s="466"/>
      <c r="M217" s="472"/>
      <c r="N217" s="472"/>
      <c r="O217" s="472"/>
      <c r="P217" s="475"/>
      <c r="Q217" s="478"/>
      <c r="R217" s="481"/>
      <c r="S217" s="481"/>
      <c r="T217" s="481"/>
      <c r="U217" s="481"/>
      <c r="V217" s="484"/>
      <c r="W217" s="442"/>
      <c r="X217" s="487"/>
      <c r="Y217" s="490"/>
      <c r="Z217" s="439"/>
      <c r="AA217" s="442"/>
      <c r="AB217" s="445"/>
      <c r="AC217" s="448"/>
      <c r="AD217" s="451"/>
      <c r="AE217" s="454"/>
      <c r="AF217" s="205">
        <v>4</v>
      </c>
      <c r="AG217" s="206"/>
      <c r="AH217" s="234" t="str">
        <f t="shared" si="658"/>
        <v/>
      </c>
      <c r="AI217" s="340"/>
      <c r="AJ217" s="340"/>
      <c r="AK217" s="235" t="str">
        <f t="shared" si="659"/>
        <v/>
      </c>
      <c r="AL217" s="341"/>
      <c r="AM217" s="341"/>
      <c r="AN217" s="342"/>
      <c r="AO217" s="236" t="str">
        <f t="shared" ref="AO217" si="753">IF(ISBLANK(AD214),(IFERROR(IF(AND(AH216="Probabilidad",AH217="Probabilidad"),(AQ216-(+AQ216*AK217)),IF(AND(AH216="Impacto",AH217="Probabilidad"),(AQ215-(+AQ215*AK217)),IF(AH217="Impacto",AQ216,""))),""))," ")</f>
        <v/>
      </c>
      <c r="AP217" s="174" t="str">
        <f t="shared" ref="AP217" si="754">IF(ISBLANK(AD214),(IFERROR(IF(AO217="","",IF(AO217&lt;=0.2,"Muy Baja",IF(AO217&lt;=0.4,"Baja",IF(AO217&lt;=0.6,"Media",IF(AO217&lt;=0.8,"Alta","Muy Alta"))))),""))," ")</f>
        <v/>
      </c>
      <c r="AQ217" s="237" t="str">
        <f t="shared" si="736"/>
        <v/>
      </c>
      <c r="AR217" s="283" t="str">
        <f t="shared" si="737"/>
        <v/>
      </c>
      <c r="AS217" s="237" t="str">
        <f t="shared" si="752"/>
        <v/>
      </c>
      <c r="AT217" s="239" t="str">
        <f t="shared" si="738"/>
        <v/>
      </c>
      <c r="AU217" s="457"/>
      <c r="AV217" s="460"/>
      <c r="AW217" s="454"/>
      <c r="AX217" s="463"/>
      <c r="AY217" s="343"/>
      <c r="AZ217" s="209"/>
      <c r="BA217" s="207"/>
      <c r="BB217" s="207"/>
      <c r="BC217" s="208"/>
      <c r="BD217" s="208"/>
      <c r="BE217" s="208"/>
      <c r="BF217" s="209"/>
      <c r="BG217" s="466"/>
      <c r="BH217" s="215"/>
      <c r="BI217" s="210"/>
      <c r="BJ217" s="210"/>
      <c r="BK217" s="210"/>
      <c r="BL217" s="207"/>
      <c r="BM217" s="207"/>
      <c r="BN217" s="207"/>
      <c r="BO217" s="282"/>
      <c r="BP217" s="282"/>
      <c r="BQ217" s="284"/>
      <c r="BR217" s="213"/>
      <c r="BS217" s="213" t="str">
        <f>IF(AND('MAPA DE RIESGOS'!$AP217="Muy Alta",'MAPA DE RIESGOS'!$AR217="Leve"),CONCATENATE("R",'MAPA DE RIESGOS'!$H217,"C",'MAPA DE RIESGOS'!$AF217),"")</f>
        <v/>
      </c>
      <c r="BT217" s="213"/>
      <c r="BU217" s="213"/>
      <c r="BV217" s="213"/>
      <c r="BW217" s="213"/>
      <c r="BX217" s="213"/>
      <c r="BY217" s="213"/>
      <c r="BZ217" s="213"/>
      <c r="CA217" s="213"/>
      <c r="CB217" s="213"/>
      <c r="CC217" s="213"/>
      <c r="CD217" s="213"/>
      <c r="CE217" s="213"/>
      <c r="CF217" s="213"/>
      <c r="CG217" s="213"/>
      <c r="CH217" s="213"/>
      <c r="CI217" s="213"/>
      <c r="CJ217" s="213"/>
      <c r="CK217" s="213"/>
    </row>
    <row r="218" spans="1:89" s="214" customFormat="1" ht="28.5" hidden="1" customHeight="1">
      <c r="A218" s="652"/>
      <c r="B218" s="634"/>
      <c r="C218" s="523"/>
      <c r="D218" s="523"/>
      <c r="E218" s="472"/>
      <c r="F218" s="472"/>
      <c r="G218" s="492"/>
      <c r="H218" s="384">
        <v>34</v>
      </c>
      <c r="I218" s="517"/>
      <c r="J218" s="466"/>
      <c r="K218" s="466"/>
      <c r="L218" s="466"/>
      <c r="M218" s="472"/>
      <c r="N218" s="472"/>
      <c r="O218" s="472"/>
      <c r="P218" s="475"/>
      <c r="Q218" s="478"/>
      <c r="R218" s="481"/>
      <c r="S218" s="481"/>
      <c r="T218" s="481"/>
      <c r="U218" s="481"/>
      <c r="V218" s="484"/>
      <c r="W218" s="442"/>
      <c r="X218" s="487"/>
      <c r="Y218" s="490"/>
      <c r="Z218" s="439"/>
      <c r="AA218" s="442"/>
      <c r="AB218" s="445"/>
      <c r="AC218" s="448"/>
      <c r="AD218" s="451"/>
      <c r="AE218" s="454"/>
      <c r="AF218" s="205">
        <v>5</v>
      </c>
      <c r="AG218" s="206"/>
      <c r="AH218" s="234" t="str">
        <f t="shared" si="658"/>
        <v/>
      </c>
      <c r="AI218" s="340"/>
      <c r="AJ218" s="340"/>
      <c r="AK218" s="235" t="str">
        <f t="shared" si="659"/>
        <v/>
      </c>
      <c r="AL218" s="341"/>
      <c r="AM218" s="341"/>
      <c r="AN218" s="342"/>
      <c r="AO218" s="236" t="str">
        <f t="shared" ref="AO218" si="755">IF(ISBLANK(AD214),(IFERROR(IF(AND(AH217="Probabilidad",AH218="Probabilidad"),(AQ217-(+AQ217*AK218)),IF(AND(AH217="Impacto",AH218="Probabilidad"),(AQ216-(+AQ216*AK218)),IF(AH218="Impacto",AQ217,""))),""))," ")</f>
        <v/>
      </c>
      <c r="AP218" s="174" t="str">
        <f t="shared" ref="AP218" si="756">IF(ISBLANK(AD214),(IFERROR(IF(AO218="","",IF(AO218&lt;=0.2,"Muy Baja",IF(AO218&lt;=0.4,"Baja",IF(AO218&lt;=0.6,"Media",IF(AO218&lt;=0.8,"Alta","Muy Alta"))))),""))," ")</f>
        <v/>
      </c>
      <c r="AQ218" s="237" t="str">
        <f t="shared" si="736"/>
        <v/>
      </c>
      <c r="AR218" s="283" t="str">
        <f t="shared" si="737"/>
        <v/>
      </c>
      <c r="AS218" s="237" t="str">
        <f t="shared" si="752"/>
        <v/>
      </c>
      <c r="AT218" s="239" t="str">
        <f t="shared" si="738"/>
        <v/>
      </c>
      <c r="AU218" s="457"/>
      <c r="AV218" s="460"/>
      <c r="AW218" s="454"/>
      <c r="AX218" s="463"/>
      <c r="AY218" s="343"/>
      <c r="AZ218" s="209"/>
      <c r="BA218" s="207"/>
      <c r="BB218" s="207"/>
      <c r="BC218" s="208"/>
      <c r="BD218" s="208"/>
      <c r="BE218" s="208"/>
      <c r="BF218" s="209"/>
      <c r="BG218" s="466"/>
      <c r="BH218" s="215"/>
      <c r="BI218" s="210"/>
      <c r="BJ218" s="210"/>
      <c r="BK218" s="210"/>
      <c r="BL218" s="207"/>
      <c r="BM218" s="207"/>
      <c r="BN218" s="207"/>
      <c r="BO218" s="282"/>
      <c r="BP218" s="282"/>
      <c r="BQ218" s="284"/>
      <c r="BR218" s="213"/>
      <c r="BS218" s="213" t="str">
        <f>IF(AND('MAPA DE RIESGOS'!$AP218="Muy Alta",'MAPA DE RIESGOS'!$AR218="Leve"),CONCATENATE("R",'MAPA DE RIESGOS'!$H218,"C",'MAPA DE RIESGOS'!$AF218),"")</f>
        <v/>
      </c>
      <c r="BT218" s="213"/>
      <c r="BU218" s="213"/>
      <c r="BV218" s="213"/>
      <c r="BW218" s="213"/>
      <c r="BX218" s="213"/>
      <c r="BY218" s="213"/>
      <c r="BZ218" s="213"/>
      <c r="CA218" s="213"/>
      <c r="CB218" s="213"/>
      <c r="CC218" s="213"/>
      <c r="CD218" s="213"/>
      <c r="CE218" s="213"/>
      <c r="CF218" s="213"/>
      <c r="CG218" s="213"/>
      <c r="CH218" s="213"/>
      <c r="CI218" s="213"/>
      <c r="CJ218" s="213"/>
      <c r="CK218" s="213"/>
    </row>
    <row r="219" spans="1:89" s="214" customFormat="1" ht="28.5" hidden="1" customHeight="1">
      <c r="A219" s="652"/>
      <c r="B219" s="634"/>
      <c r="C219" s="523"/>
      <c r="D219" s="523"/>
      <c r="E219" s="472"/>
      <c r="F219" s="472"/>
      <c r="G219" s="492"/>
      <c r="H219" s="384">
        <v>34</v>
      </c>
      <c r="I219" s="518"/>
      <c r="J219" s="467"/>
      <c r="K219" s="467"/>
      <c r="L219" s="467"/>
      <c r="M219" s="473"/>
      <c r="N219" s="473"/>
      <c r="O219" s="473"/>
      <c r="P219" s="476"/>
      <c r="Q219" s="479"/>
      <c r="R219" s="482"/>
      <c r="S219" s="482"/>
      <c r="T219" s="482"/>
      <c r="U219" s="482"/>
      <c r="V219" s="485"/>
      <c r="W219" s="443"/>
      <c r="X219" s="488"/>
      <c r="Y219" s="491"/>
      <c r="Z219" s="440"/>
      <c r="AA219" s="443"/>
      <c r="AB219" s="446"/>
      <c r="AC219" s="449"/>
      <c r="AD219" s="452"/>
      <c r="AE219" s="455"/>
      <c r="AF219" s="205">
        <v>6</v>
      </c>
      <c r="AG219" s="206"/>
      <c r="AH219" s="234" t="str">
        <f t="shared" si="658"/>
        <v/>
      </c>
      <c r="AI219" s="340"/>
      <c r="AJ219" s="340"/>
      <c r="AK219" s="235" t="str">
        <f t="shared" si="659"/>
        <v/>
      </c>
      <c r="AL219" s="341"/>
      <c r="AM219" s="341"/>
      <c r="AN219" s="342"/>
      <c r="AO219" s="236" t="str">
        <f t="shared" ref="AO219" si="757">IF(ISBLANK(AD214),(IFERROR(IF(AND(AH218="Probabilidad",AH219="Probabilidad"),(AQ218-(+AQ218*AK219)),IF(AND(AH218="Impacto",AH219="Probabilidad"),(AQ217-(+AQ217*AK219)),IF(AH219="Impacto",AQ218,""))),""))," ")</f>
        <v/>
      </c>
      <c r="AP219" s="174" t="str">
        <f t="shared" ref="AP219" si="758">IF(ISBLANK(AD214),(IFERROR(IF(AO219="","",IF(AO219&lt;=0.2,"Muy Baja",IF(AO219&lt;=0.4,"Baja",IF(AO219&lt;=0.6,"Media",IF(AO219&lt;=0.8,"Alta","Muy Alta"))))),""))," ")</f>
        <v/>
      </c>
      <c r="AQ219" s="237" t="str">
        <f t="shared" si="736"/>
        <v/>
      </c>
      <c r="AR219" s="283" t="str">
        <f t="shared" si="737"/>
        <v/>
      </c>
      <c r="AS219" s="237" t="str">
        <f t="shared" si="752"/>
        <v/>
      </c>
      <c r="AT219" s="239" t="str">
        <f t="shared" si="738"/>
        <v/>
      </c>
      <c r="AU219" s="458"/>
      <c r="AV219" s="461"/>
      <c r="AW219" s="455"/>
      <c r="AX219" s="464"/>
      <c r="AY219" s="343"/>
      <c r="AZ219" s="209"/>
      <c r="BA219" s="207"/>
      <c r="BB219" s="207"/>
      <c r="BC219" s="208"/>
      <c r="BD219" s="208"/>
      <c r="BE219" s="208"/>
      <c r="BF219" s="209"/>
      <c r="BG219" s="467"/>
      <c r="BH219" s="215"/>
      <c r="BI219" s="210"/>
      <c r="BJ219" s="210"/>
      <c r="BK219" s="210"/>
      <c r="BL219" s="207"/>
      <c r="BM219" s="207"/>
      <c r="BN219" s="207"/>
      <c r="BO219" s="282"/>
      <c r="BP219" s="282"/>
      <c r="BQ219" s="284"/>
      <c r="BR219" s="213"/>
      <c r="BS219" s="213" t="str">
        <f>IF(AND('MAPA DE RIESGOS'!$AP219="Muy Alta",'MAPA DE RIESGOS'!$AR219="Leve"),CONCATENATE("R",'MAPA DE RIESGOS'!$H219,"C",'MAPA DE RIESGOS'!$AF219),"")</f>
        <v/>
      </c>
      <c r="BT219" s="213"/>
      <c r="BU219" s="213"/>
      <c r="BV219" s="213"/>
      <c r="BW219" s="213"/>
      <c r="BX219" s="213"/>
      <c r="BY219" s="213"/>
      <c r="BZ219" s="213"/>
      <c r="CA219" s="213"/>
      <c r="CB219" s="213"/>
      <c r="CC219" s="213"/>
      <c r="CD219" s="213"/>
      <c r="CE219" s="213"/>
      <c r="CF219" s="213"/>
      <c r="CG219" s="213"/>
      <c r="CH219" s="213"/>
      <c r="CI219" s="213"/>
      <c r="CJ219" s="213"/>
      <c r="CK219" s="213"/>
    </row>
    <row r="220" spans="1:89" s="214" customFormat="1" ht="28.5" hidden="1" customHeight="1">
      <c r="A220" s="652"/>
      <c r="B220" s="634" t="s">
        <v>959</v>
      </c>
      <c r="C220" s="523"/>
      <c r="D220" s="523" t="str">
        <f>IFERROR((VLOOKUP($B220,'Listados Datos'!$D$3:$F$18,3,FALSE))," ")</f>
        <v xml:space="preserve">Disponer de herramientas tecnológicas que apoyen de manera eficiente y oportuna las labores misionales y estrategicas de la entidad. Según lo establecido en el Plan Operativo Anual de la entidad. </v>
      </c>
      <c r="E220" s="472"/>
      <c r="F220" s="472" t="s">
        <v>973</v>
      </c>
      <c r="G220" s="492">
        <v>35</v>
      </c>
      <c r="H220" s="384">
        <v>35</v>
      </c>
      <c r="I220" s="516" t="s">
        <v>112</v>
      </c>
      <c r="J220" s="465"/>
      <c r="K220" s="465"/>
      <c r="L220" s="465"/>
      <c r="M220" s="471" t="str">
        <f t="shared" ref="M220:M225" si="759">+I220</f>
        <v>Corrupción</v>
      </c>
      <c r="N220" s="471" t="s">
        <v>109</v>
      </c>
      <c r="O220" s="471"/>
      <c r="P220" s="474"/>
      <c r="Q220" s="477"/>
      <c r="R220" s="480"/>
      <c r="S220" s="480"/>
      <c r="T220" s="480"/>
      <c r="U220" s="480"/>
      <c r="V220" s="483" t="str">
        <f t="shared" ref="V220" si="760">IF(ISBLANK(AC220),(IF(P220&lt;=0,"",IF(P220&lt;=2,"Muy Baja",IF(P220&lt;=24,"Baja",IF(P220&lt;=500,"Media",IF(P220&lt;=5000,"Alta","Muy Alta"))))))," ")</f>
        <v/>
      </c>
      <c r="W220" s="441" t="str">
        <f t="shared" ref="W220" si="761">IF(ISBLANK(AC220),(IF(V220="","",IF(V220="Muy Baja",20%,IF(V220="Baja",40%,IF(V220="Media",60%,IF(V220="Alta",80%,IF(V220="Muy Alta",100%,0)))))))," ")</f>
        <v/>
      </c>
      <c r="X220" s="486"/>
      <c r="Y220" s="489" t="str">
        <f>IF(X220&gt;0,IF(NOT(ISERROR(MATCH(X220,'Listados Datos'!$N$3:$N$4,0))),'Listados Datos'!$N$6&amp;"Por favor no seleccionar este criterios de impacto (Afectación Económica o presupuestal y/o Pérdida Reputacional)",'Listados Datos'!$N$7),"")</f>
        <v/>
      </c>
      <c r="Z220" s="438" t="str">
        <f>IF(OR(X220='Listados Datos'!$R$3,X220='Listados Datos'!$S$3),"Leve",IF(OR(X220='Listados Datos'!$R$4,X220='Listados Datos'!$S$4),"Menor",IF(OR(X220='Listados Datos'!$R$5,X220='Listados Datos'!$S$5),"Moderado",IF(OR(X220='Listados Datos'!$R$6,X220='Listados Datos'!$S$6),"Mayor",IF(OR(X220='Listados Datos'!$R$7,X220='Listados Datos'!$S$7),"Catastrófico","")))))</f>
        <v/>
      </c>
      <c r="AA220" s="441" t="str">
        <f>IF(Z220="","",IF(Z220="Leve",20%,IF(Z220="Menor",40%,IF(Z220="Moderado",60%,IF(Z220="Mayor",80%,IF(Z220="Catastrófico",100%,0))))))</f>
        <v/>
      </c>
      <c r="AB220" s="444"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447"/>
      <c r="AD220" s="450"/>
      <c r="AE220" s="453" t="str">
        <f t="shared" ref="AE220" si="76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206"/>
      <c r="AH220" s="234" t="str">
        <f t="shared" si="658"/>
        <v/>
      </c>
      <c r="AI220" s="340"/>
      <c r="AJ220" s="340"/>
      <c r="AK220" s="235" t="str">
        <f t="shared" si="659"/>
        <v/>
      </c>
      <c r="AL220" s="341"/>
      <c r="AM220" s="341"/>
      <c r="AN220" s="342"/>
      <c r="AO220" s="236" t="str">
        <f t="shared" ref="AO220" si="763">IF(ISBLANK(AD220),(IFERROR(IF(AH220="Probabilidad",(W220-(+W220*AK220)),IF(AH220="Impacto",W220,"")),""))," ")</f>
        <v/>
      </c>
      <c r="AP220" s="174" t="str">
        <f t="shared" ref="AP220" si="764">IF(ISBLANK(AD220), (IFERROR(IF(AO220="","",IF(AO220&lt;=0.2,"Muy Baja",IF(AO220&lt;=0.4,"Baja",IF(AO220&lt;=0.6,"Media",IF(AO220&lt;=0.8,"Alta","Muy Alta"))))),""))," ")</f>
        <v/>
      </c>
      <c r="AQ220" s="237" t="str">
        <f t="shared" si="736"/>
        <v/>
      </c>
      <c r="AR220" s="283" t="str">
        <f t="shared" si="737"/>
        <v/>
      </c>
      <c r="AS220" s="237" t="str">
        <f t="shared" ref="AS220" si="765">IFERROR(IF(AH220="Impacto",(AA220-(+AA220*AK220)),IF(AH220="Probabilidad",AA220,"")),"")</f>
        <v/>
      </c>
      <c r="AT220" s="239" t="str">
        <f t="shared" si="738"/>
        <v/>
      </c>
      <c r="AU220" s="456"/>
      <c r="AV220" s="459" t="str">
        <f>IF(ISBLANK(AD220), " ", AD220)</f>
        <v xml:space="preserve"> </v>
      </c>
      <c r="AW220" s="453" t="str">
        <f t="shared" ref="AW220" si="76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462" t="s">
        <v>337</v>
      </c>
      <c r="AY220" s="343"/>
      <c r="AZ220" s="209"/>
      <c r="BA220" s="207"/>
      <c r="BB220" s="207"/>
      <c r="BC220" s="208"/>
      <c r="BD220" s="208"/>
      <c r="BE220" s="208"/>
      <c r="BF220" s="209"/>
      <c r="BG220" s="465"/>
      <c r="BH220" s="215"/>
      <c r="BI220" s="210"/>
      <c r="BJ220" s="210"/>
      <c r="BK220" s="210"/>
      <c r="BL220" s="207"/>
      <c r="BM220" s="207"/>
      <c r="BN220" s="207"/>
      <c r="BO220" s="282"/>
      <c r="BP220" s="282"/>
      <c r="BQ220" s="284"/>
      <c r="BR220" s="213"/>
      <c r="BS220" s="213" t="str">
        <f>IF(AND('MAPA DE RIESGOS'!$AP220="Muy Alta",'MAPA DE RIESGOS'!$AR220="Leve"),CONCATENATE("R",'MAPA DE RIESGOS'!$H220,"C",'MAPA DE RIESGOS'!$AF220),"")</f>
        <v/>
      </c>
      <c r="BT220" s="213"/>
      <c r="BU220" s="213"/>
      <c r="BV220" s="213"/>
      <c r="BW220" s="213"/>
      <c r="BX220" s="213"/>
      <c r="BY220" s="213"/>
      <c r="BZ220" s="213"/>
      <c r="CA220" s="213"/>
      <c r="CB220" s="213"/>
      <c r="CC220" s="213"/>
      <c r="CD220" s="213"/>
      <c r="CE220" s="213"/>
      <c r="CF220" s="213"/>
      <c r="CG220" s="213"/>
      <c r="CH220" s="213"/>
      <c r="CI220" s="213"/>
      <c r="CJ220" s="213"/>
      <c r="CK220" s="213"/>
    </row>
    <row r="221" spans="1:89" s="214" customFormat="1" ht="28.5" hidden="1" customHeight="1">
      <c r="A221" s="652"/>
      <c r="B221" s="634"/>
      <c r="C221" s="523"/>
      <c r="D221" s="523"/>
      <c r="E221" s="472"/>
      <c r="F221" s="472"/>
      <c r="G221" s="492"/>
      <c r="H221" s="384">
        <v>35</v>
      </c>
      <c r="I221" s="517"/>
      <c r="J221" s="466"/>
      <c r="K221" s="466"/>
      <c r="L221" s="466"/>
      <c r="M221" s="472">
        <f t="shared" si="759"/>
        <v>0</v>
      </c>
      <c r="N221" s="472"/>
      <c r="O221" s="472"/>
      <c r="P221" s="475"/>
      <c r="Q221" s="478"/>
      <c r="R221" s="481"/>
      <c r="S221" s="481"/>
      <c r="T221" s="481"/>
      <c r="U221" s="481"/>
      <c r="V221" s="484"/>
      <c r="W221" s="442"/>
      <c r="X221" s="487"/>
      <c r="Y221" s="490"/>
      <c r="Z221" s="439"/>
      <c r="AA221" s="442"/>
      <c r="AB221" s="445"/>
      <c r="AC221" s="448"/>
      <c r="AD221" s="451"/>
      <c r="AE221" s="454"/>
      <c r="AF221" s="205">
        <v>2</v>
      </c>
      <c r="AG221" s="206"/>
      <c r="AH221" s="234" t="str">
        <f t="shared" si="658"/>
        <v/>
      </c>
      <c r="AI221" s="340"/>
      <c r="AJ221" s="340"/>
      <c r="AK221" s="235" t="str">
        <f t="shared" si="659"/>
        <v/>
      </c>
      <c r="AL221" s="341"/>
      <c r="AM221" s="341"/>
      <c r="AN221" s="342"/>
      <c r="AO221" s="236" t="str">
        <f t="shared" ref="AO221" si="767">IF(ISBLANK(AD220),(IFERROR(IF(AND(AH220="Probabilidad",AH221="Probabilidad"),(AQ220-(+AQ220*AK221)),IF(AH221="Probabilidad",(W220-(+W220*AK221)),IF(AH221="Impacto",AQ220,""))),""))," ")</f>
        <v/>
      </c>
      <c r="AP221" s="174" t="str">
        <f t="shared" ref="AP221" si="768">IF(ISBLANK(AD220),(IFERROR(IF(AO221="","",IF(AO221&lt;=0.2,"Muy Baja",IF(AO221&lt;=0.4,"Baja",IF(AO221&lt;=0.6,"Media",IF(AO221&lt;=0.8,"Alta","Muy Alta"))))),""))," ")</f>
        <v/>
      </c>
      <c r="AQ221" s="237" t="str">
        <f t="shared" si="736"/>
        <v/>
      </c>
      <c r="AR221" s="283" t="str">
        <f t="shared" si="737"/>
        <v/>
      </c>
      <c r="AS221" s="237" t="str">
        <f t="shared" ref="AS221" si="769">IFERROR(IF(AND(AH220="Impacto",AH221="Impacto"),(AS220-(+AS220*AK221)),IF(AH221="Impacto",(AA220-(+AA220*AK221)),IF(AH221="Probabilidad",AS220,""))),"")</f>
        <v/>
      </c>
      <c r="AT221" s="239" t="str">
        <f t="shared" si="738"/>
        <v/>
      </c>
      <c r="AU221" s="457"/>
      <c r="AV221" s="460"/>
      <c r="AW221" s="454"/>
      <c r="AX221" s="463"/>
      <c r="AY221" s="343"/>
      <c r="AZ221" s="209"/>
      <c r="BA221" s="207"/>
      <c r="BB221" s="207"/>
      <c r="BC221" s="208"/>
      <c r="BD221" s="208"/>
      <c r="BE221" s="208"/>
      <c r="BF221" s="209"/>
      <c r="BG221" s="466"/>
      <c r="BH221" s="215"/>
      <c r="BI221" s="210"/>
      <c r="BJ221" s="210"/>
      <c r="BK221" s="210"/>
      <c r="BL221" s="207"/>
      <c r="BM221" s="207"/>
      <c r="BN221" s="207"/>
      <c r="BO221" s="282"/>
      <c r="BP221" s="282"/>
      <c r="BQ221" s="284"/>
      <c r="BR221" s="213"/>
      <c r="BS221" s="213" t="str">
        <f>IF(AND('MAPA DE RIESGOS'!$AP221="Muy Alta",'MAPA DE RIESGOS'!$AR221="Leve"),CONCATENATE("R",'MAPA DE RIESGOS'!$H221,"C",'MAPA DE RIESGOS'!$AF221),"")</f>
        <v/>
      </c>
      <c r="BT221" s="213"/>
      <c r="BU221" s="213"/>
      <c r="BV221" s="213"/>
      <c r="BW221" s="213"/>
      <c r="BX221" s="213"/>
      <c r="BY221" s="213"/>
      <c r="BZ221" s="213"/>
      <c r="CA221" s="213"/>
      <c r="CB221" s="213"/>
      <c r="CC221" s="213"/>
      <c r="CD221" s="213"/>
      <c r="CE221" s="213"/>
      <c r="CF221" s="213"/>
      <c r="CG221" s="213"/>
      <c r="CH221" s="213"/>
      <c r="CI221" s="213"/>
      <c r="CJ221" s="213"/>
      <c r="CK221" s="213"/>
    </row>
    <row r="222" spans="1:89" s="214" customFormat="1" ht="28.5" hidden="1" customHeight="1">
      <c r="A222" s="652"/>
      <c r="B222" s="634"/>
      <c r="C222" s="523"/>
      <c r="D222" s="523"/>
      <c r="E222" s="472"/>
      <c r="F222" s="472"/>
      <c r="G222" s="492"/>
      <c r="H222" s="384">
        <v>35</v>
      </c>
      <c r="I222" s="517"/>
      <c r="J222" s="466"/>
      <c r="K222" s="466"/>
      <c r="L222" s="466"/>
      <c r="M222" s="472">
        <f t="shared" si="759"/>
        <v>0</v>
      </c>
      <c r="N222" s="472"/>
      <c r="O222" s="472"/>
      <c r="P222" s="475"/>
      <c r="Q222" s="478"/>
      <c r="R222" s="481"/>
      <c r="S222" s="481"/>
      <c r="T222" s="481"/>
      <c r="U222" s="481"/>
      <c r="V222" s="484"/>
      <c r="W222" s="442"/>
      <c r="X222" s="487"/>
      <c r="Y222" s="490"/>
      <c r="Z222" s="439"/>
      <c r="AA222" s="442"/>
      <c r="AB222" s="445"/>
      <c r="AC222" s="448"/>
      <c r="AD222" s="451"/>
      <c r="AE222" s="454"/>
      <c r="AF222" s="205">
        <v>3</v>
      </c>
      <c r="AG222" s="206"/>
      <c r="AH222" s="234" t="str">
        <f t="shared" si="658"/>
        <v/>
      </c>
      <c r="AI222" s="340"/>
      <c r="AJ222" s="340"/>
      <c r="AK222" s="235" t="str">
        <f t="shared" si="659"/>
        <v/>
      </c>
      <c r="AL222" s="341"/>
      <c r="AM222" s="341"/>
      <c r="AN222" s="342"/>
      <c r="AO222" s="236" t="str">
        <f t="shared" ref="AO222" si="770">IF(ISBLANK(AD220),(IFERROR(IF(AND(AH221="Probabilidad",AH222="Probabilidad"),(AQ221-(+AQ221*AK222)),IF(AND(AH221="Impacto",AH222="Probabilidad"),(AQ220-(+AQ220*AK222)),IF(AH222="Impacto",AQ221,""))),""))," ")</f>
        <v/>
      </c>
      <c r="AP222" s="174" t="str">
        <f t="shared" ref="AP222" si="771">IF(ISBLANK(AD220),(IFERROR(IF(AO222="","",IF(AO222&lt;=0.2,"Muy Baja",IF(AO222&lt;=0.4,"Baja",IF(AO222&lt;=0.6,"Media",IF(AO222&lt;=0.8,"Alta","Muy Alta"))))),""))," ")</f>
        <v/>
      </c>
      <c r="AQ222" s="237" t="str">
        <f t="shared" si="736"/>
        <v/>
      </c>
      <c r="AR222" s="283" t="str">
        <f t="shared" si="737"/>
        <v/>
      </c>
      <c r="AS222" s="237" t="str">
        <f t="shared" ref="AS222:AS225" si="772">IFERROR(IF(AND(AH221="Impacto",AH222="Impacto"),(AS221-(+AS221*AK222)),IF(AND(AH221="Probabilidad",AH222="Impacto"),(AS220-(+AS220*AK222)),IF(AH222="Probabilidad",AS221,""))),"")</f>
        <v/>
      </c>
      <c r="AT222" s="239" t="str">
        <f t="shared" si="738"/>
        <v/>
      </c>
      <c r="AU222" s="457"/>
      <c r="AV222" s="460"/>
      <c r="AW222" s="454"/>
      <c r="AX222" s="463"/>
      <c r="AY222" s="343"/>
      <c r="AZ222" s="209"/>
      <c r="BA222" s="207"/>
      <c r="BB222" s="207"/>
      <c r="BC222" s="208"/>
      <c r="BD222" s="208"/>
      <c r="BE222" s="208"/>
      <c r="BF222" s="209"/>
      <c r="BG222" s="466"/>
      <c r="BH222" s="215"/>
      <c r="BI222" s="210"/>
      <c r="BJ222" s="210"/>
      <c r="BK222" s="210"/>
      <c r="BL222" s="207"/>
      <c r="BM222" s="207"/>
      <c r="BN222" s="207"/>
      <c r="BO222" s="282"/>
      <c r="BP222" s="282"/>
      <c r="BQ222" s="284"/>
      <c r="BR222" s="213"/>
      <c r="BS222" s="213" t="str">
        <f>IF(AND('MAPA DE RIESGOS'!$AP222="Muy Alta",'MAPA DE RIESGOS'!$AR222="Leve"),CONCATENATE("R",'MAPA DE RIESGOS'!$H222,"C",'MAPA DE RIESGOS'!$AF222),"")</f>
        <v/>
      </c>
      <c r="BT222" s="213"/>
      <c r="BU222" s="213"/>
      <c r="BV222" s="213"/>
      <c r="BW222" s="213"/>
      <c r="BX222" s="213"/>
      <c r="BY222" s="213"/>
      <c r="BZ222" s="213"/>
      <c r="CA222" s="213"/>
      <c r="CB222" s="213"/>
      <c r="CC222" s="213"/>
      <c r="CD222" s="213"/>
      <c r="CE222" s="213"/>
      <c r="CF222" s="213"/>
      <c r="CG222" s="213"/>
      <c r="CH222" s="213"/>
      <c r="CI222" s="213"/>
      <c r="CJ222" s="213"/>
      <c r="CK222" s="213"/>
    </row>
    <row r="223" spans="1:89" s="214" customFormat="1" ht="28.5" hidden="1" customHeight="1">
      <c r="A223" s="652"/>
      <c r="B223" s="634"/>
      <c r="C223" s="523"/>
      <c r="D223" s="523"/>
      <c r="E223" s="472"/>
      <c r="F223" s="472"/>
      <c r="G223" s="492"/>
      <c r="H223" s="384">
        <v>35</v>
      </c>
      <c r="I223" s="517"/>
      <c r="J223" s="466"/>
      <c r="K223" s="466"/>
      <c r="L223" s="466"/>
      <c r="M223" s="472">
        <f t="shared" si="759"/>
        <v>0</v>
      </c>
      <c r="N223" s="472"/>
      <c r="O223" s="472"/>
      <c r="P223" s="475"/>
      <c r="Q223" s="478"/>
      <c r="R223" s="481"/>
      <c r="S223" s="481"/>
      <c r="T223" s="481"/>
      <c r="U223" s="481"/>
      <c r="V223" s="484"/>
      <c r="W223" s="442"/>
      <c r="X223" s="487"/>
      <c r="Y223" s="490"/>
      <c r="Z223" s="439"/>
      <c r="AA223" s="442"/>
      <c r="AB223" s="445"/>
      <c r="AC223" s="448"/>
      <c r="AD223" s="451"/>
      <c r="AE223" s="454"/>
      <c r="AF223" s="205">
        <v>4</v>
      </c>
      <c r="AG223" s="206"/>
      <c r="AH223" s="234" t="str">
        <f t="shared" si="658"/>
        <v/>
      </c>
      <c r="AI223" s="340"/>
      <c r="AJ223" s="340"/>
      <c r="AK223" s="235" t="str">
        <f t="shared" si="659"/>
        <v/>
      </c>
      <c r="AL223" s="341"/>
      <c r="AM223" s="341"/>
      <c r="AN223" s="342"/>
      <c r="AO223" s="236" t="str">
        <f t="shared" ref="AO223" si="773">IF(ISBLANK(AD220),(IFERROR(IF(AND(AH222="Probabilidad",AH223="Probabilidad"),(AQ222-(+AQ222*AK223)),IF(AND(AH222="Impacto",AH223="Probabilidad"),(AQ221-(+AQ221*AK223)),IF(AH223="Impacto",AQ222,""))),""))," ")</f>
        <v/>
      </c>
      <c r="AP223" s="174" t="str">
        <f t="shared" ref="AP223" si="774">IF(ISBLANK(AD220),(IFERROR(IF(AO223="","",IF(AO223&lt;=0.2,"Muy Baja",IF(AO223&lt;=0.4,"Baja",IF(AO223&lt;=0.6,"Media",IF(AO223&lt;=0.8,"Alta","Muy Alta"))))),""))," ")</f>
        <v/>
      </c>
      <c r="AQ223" s="237" t="str">
        <f t="shared" si="736"/>
        <v/>
      </c>
      <c r="AR223" s="283" t="str">
        <f t="shared" si="737"/>
        <v/>
      </c>
      <c r="AS223" s="237" t="str">
        <f t="shared" si="772"/>
        <v/>
      </c>
      <c r="AT223" s="239" t="str">
        <f t="shared" si="738"/>
        <v/>
      </c>
      <c r="AU223" s="457"/>
      <c r="AV223" s="460"/>
      <c r="AW223" s="454"/>
      <c r="AX223" s="463"/>
      <c r="AY223" s="343"/>
      <c r="AZ223" s="209"/>
      <c r="BA223" s="207"/>
      <c r="BB223" s="207"/>
      <c r="BC223" s="208"/>
      <c r="BD223" s="208"/>
      <c r="BE223" s="208"/>
      <c r="BF223" s="209"/>
      <c r="BG223" s="466"/>
      <c r="BH223" s="215"/>
      <c r="BI223" s="210"/>
      <c r="BJ223" s="210"/>
      <c r="BK223" s="210"/>
      <c r="BL223" s="207"/>
      <c r="BM223" s="207"/>
      <c r="BN223" s="207"/>
      <c r="BO223" s="282"/>
      <c r="BP223" s="282"/>
      <c r="BQ223" s="284"/>
      <c r="BR223" s="213"/>
      <c r="BS223" s="213" t="str">
        <f>IF(AND('MAPA DE RIESGOS'!$AP223="Muy Alta",'MAPA DE RIESGOS'!$AR223="Leve"),CONCATENATE("R",'MAPA DE RIESGOS'!$H223,"C",'MAPA DE RIESGOS'!$AF223),"")</f>
        <v/>
      </c>
      <c r="BT223" s="213"/>
      <c r="BU223" s="213"/>
      <c r="BV223" s="213"/>
      <c r="BW223" s="213"/>
      <c r="BX223" s="213"/>
      <c r="BY223" s="213"/>
      <c r="BZ223" s="213"/>
      <c r="CA223" s="213"/>
      <c r="CB223" s="213"/>
      <c r="CC223" s="213"/>
      <c r="CD223" s="213"/>
      <c r="CE223" s="213"/>
      <c r="CF223" s="213"/>
      <c r="CG223" s="213"/>
      <c r="CH223" s="213"/>
      <c r="CI223" s="213"/>
      <c r="CJ223" s="213"/>
      <c r="CK223" s="213"/>
    </row>
    <row r="224" spans="1:89" s="214" customFormat="1" ht="28.5" hidden="1" customHeight="1">
      <c r="A224" s="652"/>
      <c r="B224" s="634"/>
      <c r="C224" s="523"/>
      <c r="D224" s="523"/>
      <c r="E224" s="472"/>
      <c r="F224" s="472"/>
      <c r="G224" s="492"/>
      <c r="H224" s="384">
        <v>35</v>
      </c>
      <c r="I224" s="517"/>
      <c r="J224" s="466"/>
      <c r="K224" s="466"/>
      <c r="L224" s="466"/>
      <c r="M224" s="472">
        <f t="shared" si="759"/>
        <v>0</v>
      </c>
      <c r="N224" s="472"/>
      <c r="O224" s="472"/>
      <c r="P224" s="475"/>
      <c r="Q224" s="478"/>
      <c r="R224" s="481"/>
      <c r="S224" s="481"/>
      <c r="T224" s="481"/>
      <c r="U224" s="481"/>
      <c r="V224" s="484"/>
      <c r="W224" s="442"/>
      <c r="X224" s="487"/>
      <c r="Y224" s="490"/>
      <c r="Z224" s="439"/>
      <c r="AA224" s="442"/>
      <c r="AB224" s="445"/>
      <c r="AC224" s="448"/>
      <c r="AD224" s="451"/>
      <c r="AE224" s="454"/>
      <c r="AF224" s="205">
        <v>5</v>
      </c>
      <c r="AG224" s="206"/>
      <c r="AH224" s="234" t="str">
        <f t="shared" si="658"/>
        <v/>
      </c>
      <c r="AI224" s="340"/>
      <c r="AJ224" s="340"/>
      <c r="AK224" s="235" t="str">
        <f t="shared" si="659"/>
        <v/>
      </c>
      <c r="AL224" s="341"/>
      <c r="AM224" s="341"/>
      <c r="AN224" s="342"/>
      <c r="AO224" s="236" t="str">
        <f t="shared" ref="AO224" si="775">IF(ISBLANK(AD220),(IFERROR(IF(AND(AH223="Probabilidad",AH224="Probabilidad"),(AQ223-(+AQ223*AK224)),IF(AND(AH223="Impacto",AH224="Probabilidad"),(AQ222-(+AQ222*AK224)),IF(AH224="Impacto",AQ223,""))),""))," ")</f>
        <v/>
      </c>
      <c r="AP224" s="174" t="str">
        <f t="shared" ref="AP224" si="776">IF(ISBLANK(AD220),(IFERROR(IF(AO224="","",IF(AO224&lt;=0.2,"Muy Baja",IF(AO224&lt;=0.4,"Baja",IF(AO224&lt;=0.6,"Media",IF(AO224&lt;=0.8,"Alta","Muy Alta"))))),""))," ")</f>
        <v/>
      </c>
      <c r="AQ224" s="237" t="str">
        <f t="shared" si="736"/>
        <v/>
      </c>
      <c r="AR224" s="283" t="str">
        <f t="shared" si="737"/>
        <v/>
      </c>
      <c r="AS224" s="237" t="str">
        <f t="shared" si="772"/>
        <v/>
      </c>
      <c r="AT224" s="239" t="str">
        <f t="shared" si="738"/>
        <v/>
      </c>
      <c r="AU224" s="457"/>
      <c r="AV224" s="460"/>
      <c r="AW224" s="454"/>
      <c r="AX224" s="463"/>
      <c r="AY224" s="343"/>
      <c r="AZ224" s="209"/>
      <c r="BA224" s="207"/>
      <c r="BB224" s="207"/>
      <c r="BC224" s="208"/>
      <c r="BD224" s="208"/>
      <c r="BE224" s="208"/>
      <c r="BF224" s="209"/>
      <c r="BG224" s="466"/>
      <c r="BH224" s="215"/>
      <c r="BI224" s="210"/>
      <c r="BJ224" s="210"/>
      <c r="BK224" s="210"/>
      <c r="BL224" s="207"/>
      <c r="BM224" s="207"/>
      <c r="BN224" s="207"/>
      <c r="BO224" s="282"/>
      <c r="BP224" s="282"/>
      <c r="BQ224" s="284"/>
      <c r="BR224" s="213"/>
      <c r="BS224" s="213" t="str">
        <f>IF(AND('MAPA DE RIESGOS'!$AP224="Muy Alta",'MAPA DE RIESGOS'!$AR224="Leve"),CONCATENATE("R",'MAPA DE RIESGOS'!$H224,"C",'MAPA DE RIESGOS'!$AF224),"")</f>
        <v/>
      </c>
      <c r="BT224" s="213"/>
      <c r="BU224" s="213"/>
      <c r="BV224" s="213"/>
      <c r="BW224" s="213"/>
      <c r="BX224" s="213"/>
      <c r="BY224" s="213"/>
      <c r="BZ224" s="213"/>
      <c r="CA224" s="213"/>
      <c r="CB224" s="213"/>
      <c r="CC224" s="213"/>
      <c r="CD224" s="213"/>
      <c r="CE224" s="213"/>
      <c r="CF224" s="213"/>
      <c r="CG224" s="213"/>
      <c r="CH224" s="213"/>
      <c r="CI224" s="213"/>
      <c r="CJ224" s="213"/>
      <c r="CK224" s="213"/>
    </row>
    <row r="225" spans="1:89" s="214" customFormat="1" ht="28.5" hidden="1" customHeight="1">
      <c r="A225" s="652"/>
      <c r="B225" s="634"/>
      <c r="C225" s="523"/>
      <c r="D225" s="523"/>
      <c r="E225" s="472"/>
      <c r="F225" s="472"/>
      <c r="G225" s="492"/>
      <c r="H225" s="384">
        <v>35</v>
      </c>
      <c r="I225" s="518"/>
      <c r="J225" s="467"/>
      <c r="K225" s="467"/>
      <c r="L225" s="467"/>
      <c r="M225" s="473">
        <f t="shared" si="759"/>
        <v>0</v>
      </c>
      <c r="N225" s="473"/>
      <c r="O225" s="473"/>
      <c r="P225" s="476"/>
      <c r="Q225" s="479"/>
      <c r="R225" s="482"/>
      <c r="S225" s="482"/>
      <c r="T225" s="482"/>
      <c r="U225" s="482"/>
      <c r="V225" s="485"/>
      <c r="W225" s="443"/>
      <c r="X225" s="488"/>
      <c r="Y225" s="491"/>
      <c r="Z225" s="440"/>
      <c r="AA225" s="443"/>
      <c r="AB225" s="446"/>
      <c r="AC225" s="449"/>
      <c r="AD225" s="452"/>
      <c r="AE225" s="455"/>
      <c r="AF225" s="205">
        <v>6</v>
      </c>
      <c r="AG225" s="206"/>
      <c r="AH225" s="234" t="str">
        <f t="shared" si="658"/>
        <v/>
      </c>
      <c r="AI225" s="340"/>
      <c r="AJ225" s="340"/>
      <c r="AK225" s="235" t="str">
        <f t="shared" si="659"/>
        <v/>
      </c>
      <c r="AL225" s="341"/>
      <c r="AM225" s="341"/>
      <c r="AN225" s="342"/>
      <c r="AO225" s="236" t="str">
        <f t="shared" ref="AO225" si="777">IF(ISBLANK(AD220),(IFERROR(IF(AND(AH224="Probabilidad",AH225="Probabilidad"),(AQ224-(+AQ224*AK225)),IF(AND(AH224="Impacto",AH225="Probabilidad"),(AQ223-(+AQ223*AK225)),IF(AH225="Impacto",AQ224,""))),""))," ")</f>
        <v/>
      </c>
      <c r="AP225" s="174" t="str">
        <f t="shared" ref="AP225" si="778">IF(ISBLANK(AD220),(IFERROR(IF(AO225="","",IF(AO225&lt;=0.2,"Muy Baja",IF(AO225&lt;=0.4,"Baja",IF(AO225&lt;=0.6,"Media",IF(AO225&lt;=0.8,"Alta","Muy Alta"))))),""))," ")</f>
        <v/>
      </c>
      <c r="AQ225" s="237" t="str">
        <f t="shared" si="736"/>
        <v/>
      </c>
      <c r="AR225" s="283" t="str">
        <f t="shared" si="737"/>
        <v/>
      </c>
      <c r="AS225" s="237" t="str">
        <f t="shared" si="772"/>
        <v/>
      </c>
      <c r="AT225" s="239" t="str">
        <f t="shared" si="738"/>
        <v/>
      </c>
      <c r="AU225" s="458"/>
      <c r="AV225" s="461"/>
      <c r="AW225" s="455"/>
      <c r="AX225" s="464"/>
      <c r="AY225" s="343"/>
      <c r="AZ225" s="209"/>
      <c r="BA225" s="207"/>
      <c r="BB225" s="207"/>
      <c r="BC225" s="208"/>
      <c r="BD225" s="208"/>
      <c r="BE225" s="208"/>
      <c r="BF225" s="209"/>
      <c r="BG225" s="467"/>
      <c r="BH225" s="215"/>
      <c r="BI225" s="210"/>
      <c r="BJ225" s="210"/>
      <c r="BK225" s="210"/>
      <c r="BL225" s="207"/>
      <c r="BM225" s="207"/>
      <c r="BN225" s="207"/>
      <c r="BO225" s="282"/>
      <c r="BP225" s="282"/>
      <c r="BQ225" s="284"/>
      <c r="BR225" s="213"/>
      <c r="BS225" s="213" t="str">
        <f>IF(AND('MAPA DE RIESGOS'!$AP225="Muy Alta",'MAPA DE RIESGOS'!$AR225="Leve"),CONCATENATE("R",'MAPA DE RIESGOS'!$H225,"C",'MAPA DE RIESGOS'!$AF225),"")</f>
        <v/>
      </c>
      <c r="BT225" s="213"/>
      <c r="BU225" s="213"/>
      <c r="BV225" s="213"/>
      <c r="BW225" s="213"/>
      <c r="BX225" s="213"/>
      <c r="BY225" s="213"/>
      <c r="BZ225" s="213"/>
      <c r="CA225" s="213"/>
      <c r="CB225" s="213"/>
      <c r="CC225" s="213"/>
      <c r="CD225" s="213"/>
      <c r="CE225" s="213"/>
      <c r="CF225" s="213"/>
      <c r="CG225" s="213"/>
      <c r="CH225" s="213"/>
      <c r="CI225" s="213"/>
      <c r="CJ225" s="213"/>
      <c r="CK225" s="213"/>
    </row>
    <row r="226" spans="1:89" s="214" customFormat="1" ht="91" customHeight="1">
      <c r="A226" s="652"/>
      <c r="B226" s="634" t="s">
        <v>959</v>
      </c>
      <c r="C226" s="523"/>
      <c r="D226" s="523" t="str">
        <f>IFERROR((VLOOKUP($B226,'Listados Datos'!$D$3:$F$18,3,FALSE))," ")</f>
        <v xml:space="preserve">Disponer de herramientas tecnológicas que apoyen de manera eficiente y oportuna las labores misionales y estrategicas de la entidad. Según lo establecido en el Plan Operativo Anual de la entidad. </v>
      </c>
      <c r="E226" s="472"/>
      <c r="F226" s="472" t="s">
        <v>973</v>
      </c>
      <c r="G226" s="492">
        <v>36</v>
      </c>
      <c r="H226" s="384">
        <v>36</v>
      </c>
      <c r="I226" s="468" t="s">
        <v>1218</v>
      </c>
      <c r="J226" s="465" t="s">
        <v>243</v>
      </c>
      <c r="K226" s="465" t="s">
        <v>1218</v>
      </c>
      <c r="L226" s="465" t="s">
        <v>1385</v>
      </c>
      <c r="M226" s="471" t="str">
        <f t="shared" ref="M226:M279" si="779">+CONCATENATE("Posibilidad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471" t="s">
        <v>932</v>
      </c>
      <c r="O226" s="471" t="s">
        <v>837</v>
      </c>
      <c r="P226" s="474">
        <v>228</v>
      </c>
      <c r="Q226" s="477" t="s">
        <v>154</v>
      </c>
      <c r="R226" s="480" t="s">
        <v>1394</v>
      </c>
      <c r="S226" s="480" t="s">
        <v>1218</v>
      </c>
      <c r="T226" s="480"/>
      <c r="U226" s="480"/>
      <c r="V226" s="483" t="str">
        <f t="shared" ref="V226" si="780">IF(ISBLANK(AC226),(IF(P226&lt;=0,"",IF(P226&lt;=2,"Muy Baja",IF(P226&lt;=24,"Baja",IF(P226&lt;=500,"Media",IF(P226&lt;=5000,"Alta","Muy Alta"))))))," ")</f>
        <v>Media</v>
      </c>
      <c r="W226" s="441">
        <f t="shared" ref="W226" si="781">IF(ISBLANK(AC226),(IF(V226="","",IF(V226="Muy Baja",20%,IF(V226="Baja",40%,IF(V226="Media",60%,IF(V226="Alta",80%,IF(V226="Muy Alta",100%,0)))))))," ")</f>
        <v>0.6</v>
      </c>
      <c r="X226" s="486" t="s">
        <v>307</v>
      </c>
      <c r="Y226" s="489" t="str">
        <f>IF(X226&gt;0,IF(NOT(ISERROR(MATCH(X226,'Listados Datos'!$N$3:$N$4,0))),'Listados Datos'!$N$6&amp;"Por favor no seleccionar este criterios de impacto (Afectación Económica o presupuestal y/o Pérdida Reputacional)",'Listados Datos'!$N$7),"")</f>
        <v>✔</v>
      </c>
      <c r="Z226" s="438"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441">
        <f>IF(Z226="","",IF(Z226="Leve",20%,IF(Z226="Menor",40%,IF(Z226="Moderado",60%,IF(Z226="Mayor",80%,IF(Z226="Catastrófico",100%,0))))))</f>
        <v>0.6</v>
      </c>
      <c r="AB226" s="444"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447"/>
      <c r="AD226" s="450"/>
      <c r="AE226" s="453" t="str">
        <f t="shared" ref="AE226" si="78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5">
        <v>1</v>
      </c>
      <c r="AG226" s="206" t="s">
        <v>1422</v>
      </c>
      <c r="AH226" s="234" t="str">
        <f t="shared" si="658"/>
        <v>Probabilidad</v>
      </c>
      <c r="AI226" s="340" t="s">
        <v>314</v>
      </c>
      <c r="AJ226" s="340" t="s">
        <v>320</v>
      </c>
      <c r="AK226" s="235" t="str">
        <f t="shared" si="659"/>
        <v>50%</v>
      </c>
      <c r="AL226" s="341" t="s">
        <v>323</v>
      </c>
      <c r="AM226" s="341" t="s">
        <v>327</v>
      </c>
      <c r="AN226" s="342" t="s">
        <v>330</v>
      </c>
      <c r="AO226" s="236">
        <f t="shared" ref="AO226" si="783">IF(ISBLANK(AD226),(IFERROR(IF(AH226="Probabilidad",(W226-(+W226*AK226)),IF(AH226="Impacto",W226,"")),""))," ")</f>
        <v>0.3</v>
      </c>
      <c r="AP226" s="174" t="str">
        <f t="shared" ref="AP226" si="784">IF(ISBLANK(AD226), (IFERROR(IF(AO226="","",IF(AO226&lt;=0.2,"Muy Baja",IF(AO226&lt;=0.4,"Baja",IF(AO226&lt;=0.6,"Media",IF(AO226&lt;=0.8,"Alta","Muy Alta"))))),""))," ")</f>
        <v>Baja</v>
      </c>
      <c r="AQ226" s="237">
        <f t="shared" si="736"/>
        <v>0.3</v>
      </c>
      <c r="AR226" s="283" t="str">
        <f t="shared" si="737"/>
        <v>Moderado</v>
      </c>
      <c r="AS226" s="237">
        <f t="shared" ref="AS226" si="785">IFERROR(IF(AH226="Impacto",(AA226-(+AA226*AK226)),IF(AH226="Probabilidad",AA226,"")),"")</f>
        <v>0.6</v>
      </c>
      <c r="AT226" s="239" t="str">
        <f t="shared" si="738"/>
        <v>Moderado</v>
      </c>
      <c r="AU226" s="456"/>
      <c r="AV226" s="459" t="str">
        <f>IF(ISBLANK(AD226), " ", AD226)</f>
        <v xml:space="preserve"> </v>
      </c>
      <c r="AW226" s="453" t="str">
        <f t="shared" ref="AW226" si="7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462" t="s">
        <v>337</v>
      </c>
      <c r="AY226" s="497" t="s">
        <v>1550</v>
      </c>
      <c r="AZ226" s="500" t="s">
        <v>1549</v>
      </c>
      <c r="BA226" s="500" t="s">
        <v>973</v>
      </c>
      <c r="BB226" s="500" t="s">
        <v>1068</v>
      </c>
      <c r="BC226" s="503" t="s">
        <v>1546</v>
      </c>
      <c r="BD226" s="503" t="s">
        <v>1533</v>
      </c>
      <c r="BE226" s="500" t="s">
        <v>1547</v>
      </c>
      <c r="BF226" s="500" t="s">
        <v>1548</v>
      </c>
      <c r="BG226" s="465" t="s">
        <v>1279</v>
      </c>
      <c r="BH226" s="215"/>
      <c r="BI226" s="210"/>
      <c r="BJ226" s="210"/>
      <c r="BK226" s="210"/>
      <c r="BL226" s="207"/>
      <c r="BM226" s="207"/>
      <c r="BN226" s="207"/>
      <c r="BO226" s="282"/>
      <c r="BP226" s="282"/>
      <c r="BQ226" s="284"/>
      <c r="BR226" s="213"/>
      <c r="BS226" s="213" t="str">
        <f>IF(AND('MAPA DE RIESGOS'!$AP226="Muy Alta",'MAPA DE RIESGOS'!$AR226="Leve"),CONCATENATE("R",'MAPA DE RIESGOS'!$H226,"C",'MAPA DE RIESGOS'!$AF226),"")</f>
        <v/>
      </c>
      <c r="BT226" s="213"/>
      <c r="BU226" s="213"/>
      <c r="BV226" s="213"/>
      <c r="BW226" s="213"/>
      <c r="BX226" s="213"/>
      <c r="BY226" s="213"/>
      <c r="BZ226" s="213"/>
      <c r="CA226" s="213"/>
      <c r="CB226" s="213"/>
      <c r="CC226" s="213"/>
      <c r="CD226" s="213"/>
      <c r="CE226" s="213"/>
      <c r="CF226" s="213"/>
      <c r="CG226" s="213"/>
      <c r="CH226" s="213"/>
      <c r="CI226" s="213"/>
      <c r="CJ226" s="213"/>
      <c r="CK226" s="213"/>
    </row>
    <row r="227" spans="1:89" s="214" customFormat="1" ht="78.75" customHeight="1">
      <c r="A227" s="652"/>
      <c r="B227" s="634"/>
      <c r="C227" s="523"/>
      <c r="D227" s="523"/>
      <c r="E227" s="472"/>
      <c r="F227" s="472"/>
      <c r="G227" s="492"/>
      <c r="H227" s="384">
        <v>36</v>
      </c>
      <c r="I227" s="469"/>
      <c r="J227" s="466"/>
      <c r="K227" s="466"/>
      <c r="L227" s="466"/>
      <c r="M227" s="472" t="str">
        <f t="shared" si="779"/>
        <v xml:space="preserve">Posibilidad de perdida de  debido a amenazas como y vulderabilidades, afectando a los activos de información de </v>
      </c>
      <c r="N227" s="472"/>
      <c r="O227" s="472"/>
      <c r="P227" s="475"/>
      <c r="Q227" s="478"/>
      <c r="R227" s="481"/>
      <c r="S227" s="481"/>
      <c r="T227" s="481"/>
      <c r="U227" s="481"/>
      <c r="V227" s="484"/>
      <c r="W227" s="442"/>
      <c r="X227" s="487"/>
      <c r="Y227" s="490"/>
      <c r="Z227" s="439"/>
      <c r="AA227" s="442"/>
      <c r="AB227" s="445"/>
      <c r="AC227" s="448"/>
      <c r="AD227" s="451"/>
      <c r="AE227" s="454"/>
      <c r="AF227" s="205">
        <v>2</v>
      </c>
      <c r="AG227" s="206" t="s">
        <v>1398</v>
      </c>
      <c r="AH227" s="234" t="str">
        <f t="shared" si="658"/>
        <v>Probabilidad</v>
      </c>
      <c r="AI227" s="340" t="s">
        <v>314</v>
      </c>
      <c r="AJ227" s="340" t="s">
        <v>319</v>
      </c>
      <c r="AK227" s="235" t="str">
        <f t="shared" si="659"/>
        <v>40%</v>
      </c>
      <c r="AL227" s="341" t="s">
        <v>323</v>
      </c>
      <c r="AM227" s="341" t="s">
        <v>327</v>
      </c>
      <c r="AN227" s="342" t="s">
        <v>330</v>
      </c>
      <c r="AO227" s="236">
        <f t="shared" ref="AO227" si="787">IF(ISBLANK(AD226),(IFERROR(IF(AND(AH226="Probabilidad",AH227="Probabilidad"),(AQ226-(+AQ226*AK227)),IF(AH227="Probabilidad",(W226-(+W226*AK227)),IF(AH227="Impacto",AQ226,""))),""))," ")</f>
        <v>0.18</v>
      </c>
      <c r="AP227" s="174" t="str">
        <f t="shared" ref="AP227" si="788">IF(ISBLANK(AD226),(IFERROR(IF(AO227="","",IF(AO227&lt;=0.2,"Muy Baja",IF(AO227&lt;=0.4,"Baja",IF(AO227&lt;=0.6,"Media",IF(AO227&lt;=0.8,"Alta","Muy Alta"))))),""))," ")</f>
        <v>Muy Baja</v>
      </c>
      <c r="AQ227" s="237">
        <f t="shared" si="736"/>
        <v>0.18</v>
      </c>
      <c r="AR227" s="283" t="str">
        <f t="shared" si="737"/>
        <v>Moderado</v>
      </c>
      <c r="AS227" s="237">
        <f t="shared" ref="AS227" si="789">IFERROR(IF(AND(AH226="Impacto",AH227="Impacto"),(AS226-(+AS226*AK227)),IF(AH227="Impacto",(AA226-(+AA226*AK227)),IF(AH227="Probabilidad",AS226,""))),"")</f>
        <v>0.6</v>
      </c>
      <c r="AT227" s="239" t="str">
        <f t="shared" si="738"/>
        <v>Moderado</v>
      </c>
      <c r="AU227" s="457"/>
      <c r="AV227" s="460"/>
      <c r="AW227" s="454"/>
      <c r="AX227" s="463"/>
      <c r="AY227" s="498"/>
      <c r="AZ227" s="501"/>
      <c r="BA227" s="501"/>
      <c r="BB227" s="501"/>
      <c r="BC227" s="504"/>
      <c r="BD227" s="504"/>
      <c r="BE227" s="501"/>
      <c r="BF227" s="501"/>
      <c r="BG227" s="466"/>
      <c r="BH227" s="215"/>
      <c r="BI227" s="210"/>
      <c r="BJ227" s="210"/>
      <c r="BK227" s="210"/>
      <c r="BL227" s="207"/>
      <c r="BM227" s="207"/>
      <c r="BN227" s="207"/>
      <c r="BO227" s="282"/>
      <c r="BP227" s="282"/>
      <c r="BQ227" s="284"/>
      <c r="BR227" s="213"/>
      <c r="BS227" s="213" t="str">
        <f>IF(AND('MAPA DE RIESGOS'!$AP227="Muy Alta",'MAPA DE RIESGOS'!$AR227="Leve"),CONCATENATE("R",'MAPA DE RIESGOS'!$H227,"C",'MAPA DE RIESGOS'!$AF227),"")</f>
        <v/>
      </c>
      <c r="BT227" s="213"/>
      <c r="BU227" s="213"/>
      <c r="BV227" s="213"/>
      <c r="BW227" s="213"/>
      <c r="BX227" s="213"/>
      <c r="BY227" s="213"/>
      <c r="BZ227" s="213"/>
      <c r="CA227" s="213"/>
      <c r="CB227" s="213"/>
      <c r="CC227" s="213"/>
      <c r="CD227" s="213"/>
      <c r="CE227" s="213"/>
      <c r="CF227" s="213"/>
      <c r="CG227" s="213"/>
      <c r="CH227" s="213"/>
      <c r="CI227" s="213"/>
      <c r="CJ227" s="213"/>
      <c r="CK227" s="213"/>
    </row>
    <row r="228" spans="1:89" s="214" customFormat="1" ht="78.75" customHeight="1">
      <c r="A228" s="652"/>
      <c r="B228" s="634"/>
      <c r="C228" s="523"/>
      <c r="D228" s="523"/>
      <c r="E228" s="472"/>
      <c r="F228" s="472"/>
      <c r="G228" s="492"/>
      <c r="H228" s="384">
        <v>36</v>
      </c>
      <c r="I228" s="469"/>
      <c r="J228" s="466"/>
      <c r="K228" s="466"/>
      <c r="L228" s="466"/>
      <c r="M228" s="472" t="str">
        <f t="shared" si="779"/>
        <v xml:space="preserve">Posibilidad de perdida de  debido a amenazas como y vulderabilidades, afectando a los activos de información de </v>
      </c>
      <c r="N228" s="472"/>
      <c r="O228" s="472"/>
      <c r="P228" s="475"/>
      <c r="Q228" s="478"/>
      <c r="R228" s="481"/>
      <c r="S228" s="481"/>
      <c r="T228" s="481"/>
      <c r="U228" s="481"/>
      <c r="V228" s="484"/>
      <c r="W228" s="442"/>
      <c r="X228" s="487"/>
      <c r="Y228" s="490"/>
      <c r="Z228" s="439"/>
      <c r="AA228" s="442"/>
      <c r="AB228" s="445"/>
      <c r="AC228" s="448"/>
      <c r="AD228" s="451"/>
      <c r="AE228" s="454"/>
      <c r="AF228" s="205">
        <v>3</v>
      </c>
      <c r="AG228" s="206" t="s">
        <v>1399</v>
      </c>
      <c r="AH228" s="234" t="str">
        <f t="shared" si="658"/>
        <v>Probabilidad</v>
      </c>
      <c r="AI228" s="340" t="s">
        <v>314</v>
      </c>
      <c r="AJ228" s="340" t="s">
        <v>319</v>
      </c>
      <c r="AK228" s="235" t="str">
        <f t="shared" si="659"/>
        <v>40%</v>
      </c>
      <c r="AL228" s="341" t="s">
        <v>323</v>
      </c>
      <c r="AM228" s="341" t="s">
        <v>327</v>
      </c>
      <c r="AN228" s="342" t="s">
        <v>330</v>
      </c>
      <c r="AO228" s="236">
        <f t="shared" ref="AO228" si="790">IF(ISBLANK(AD226),(IFERROR(IF(AND(AH227="Probabilidad",AH228="Probabilidad"),(AQ227-(+AQ227*AK228)),IF(AND(AH227="Impacto",AH228="Probabilidad"),(AQ226-(+AQ226*AK228)),IF(AH228="Impacto",AQ227,""))),""))," ")</f>
        <v>0.108</v>
      </c>
      <c r="AP228" s="174" t="str">
        <f t="shared" ref="AP228" si="791">IF(ISBLANK(AD226),(IFERROR(IF(AO228="","",IF(AO228&lt;=0.2,"Muy Baja",IF(AO228&lt;=0.4,"Baja",IF(AO228&lt;=0.6,"Media",IF(AO228&lt;=0.8,"Alta","Muy Alta"))))),""))," ")</f>
        <v>Muy Baja</v>
      </c>
      <c r="AQ228" s="237">
        <f t="shared" si="736"/>
        <v>0.108</v>
      </c>
      <c r="AR228" s="283" t="str">
        <f t="shared" si="737"/>
        <v>Moderado</v>
      </c>
      <c r="AS228" s="237">
        <f t="shared" ref="AS228:AS231" si="792">IFERROR(IF(AND(AH227="Impacto",AH228="Impacto"),(AS227-(+AS227*AK228)),IF(AND(AH227="Probabilidad",AH228="Impacto"),(AS226-(+AS226*AK228)),IF(AH228="Probabilidad",AS227,""))),"")</f>
        <v>0.6</v>
      </c>
      <c r="AT228" s="239" t="str">
        <f t="shared" si="738"/>
        <v>Moderado</v>
      </c>
      <c r="AU228" s="457"/>
      <c r="AV228" s="460"/>
      <c r="AW228" s="454"/>
      <c r="AX228" s="463"/>
      <c r="AY228" s="498"/>
      <c r="AZ228" s="501"/>
      <c r="BA228" s="501"/>
      <c r="BB228" s="501"/>
      <c r="BC228" s="504"/>
      <c r="BD228" s="504"/>
      <c r="BE228" s="501"/>
      <c r="BF228" s="501"/>
      <c r="BG228" s="466"/>
      <c r="BH228" s="215"/>
      <c r="BI228" s="210"/>
      <c r="BJ228" s="210"/>
      <c r="BK228" s="210"/>
      <c r="BL228" s="207"/>
      <c r="BM228" s="207"/>
      <c r="BN228" s="207"/>
      <c r="BO228" s="282"/>
      <c r="BP228" s="282"/>
      <c r="BQ228" s="284"/>
      <c r="BR228" s="213"/>
      <c r="BS228" s="213" t="str">
        <f>IF(AND('MAPA DE RIESGOS'!$AP228="Muy Alta",'MAPA DE RIESGOS'!$AR228="Leve"),CONCATENATE("R",'MAPA DE RIESGOS'!$H228,"C",'MAPA DE RIESGOS'!$AF228),"")</f>
        <v/>
      </c>
      <c r="BT228" s="213"/>
      <c r="BU228" s="213"/>
      <c r="BV228" s="213"/>
      <c r="BW228" s="213"/>
      <c r="BX228" s="213"/>
      <c r="BY228" s="213"/>
      <c r="BZ228" s="213"/>
      <c r="CA228" s="213"/>
      <c r="CB228" s="213"/>
      <c r="CC228" s="213"/>
      <c r="CD228" s="213"/>
      <c r="CE228" s="213"/>
      <c r="CF228" s="213"/>
      <c r="CG228" s="213"/>
      <c r="CH228" s="213"/>
      <c r="CI228" s="213"/>
      <c r="CJ228" s="213"/>
      <c r="CK228" s="213"/>
    </row>
    <row r="229" spans="1:89" s="214" customFormat="1" ht="78.75" customHeight="1">
      <c r="A229" s="652"/>
      <c r="B229" s="634"/>
      <c r="C229" s="523"/>
      <c r="D229" s="523"/>
      <c r="E229" s="472"/>
      <c r="F229" s="472"/>
      <c r="G229" s="492"/>
      <c r="H229" s="384">
        <v>36</v>
      </c>
      <c r="I229" s="469"/>
      <c r="J229" s="466"/>
      <c r="K229" s="466"/>
      <c r="L229" s="466"/>
      <c r="M229" s="472" t="str">
        <f t="shared" si="779"/>
        <v xml:space="preserve">Posibilidad de perdida de  debido a amenazas como y vulderabilidades, afectando a los activos de información de </v>
      </c>
      <c r="N229" s="472"/>
      <c r="O229" s="472"/>
      <c r="P229" s="475"/>
      <c r="Q229" s="478"/>
      <c r="R229" s="481"/>
      <c r="S229" s="481"/>
      <c r="T229" s="481"/>
      <c r="U229" s="481"/>
      <c r="V229" s="484"/>
      <c r="W229" s="442"/>
      <c r="X229" s="487"/>
      <c r="Y229" s="490"/>
      <c r="Z229" s="439"/>
      <c r="AA229" s="442"/>
      <c r="AB229" s="445"/>
      <c r="AC229" s="448"/>
      <c r="AD229" s="451"/>
      <c r="AE229" s="454"/>
      <c r="AF229" s="205">
        <v>4</v>
      </c>
      <c r="AG229" s="206" t="s">
        <v>1400</v>
      </c>
      <c r="AH229" s="234" t="str">
        <f t="shared" si="658"/>
        <v>Probabilidad</v>
      </c>
      <c r="AI229" s="340" t="s">
        <v>314</v>
      </c>
      <c r="AJ229" s="340" t="s">
        <v>319</v>
      </c>
      <c r="AK229" s="235" t="str">
        <f t="shared" si="659"/>
        <v>40%</v>
      </c>
      <c r="AL229" s="341" t="s">
        <v>323</v>
      </c>
      <c r="AM229" s="341" t="s">
        <v>327</v>
      </c>
      <c r="AN229" s="342" t="s">
        <v>330</v>
      </c>
      <c r="AO229" s="236">
        <f t="shared" ref="AO229" si="793">IF(ISBLANK(AD226),(IFERROR(IF(AND(AH228="Probabilidad",AH229="Probabilidad"),(AQ228-(+AQ228*AK229)),IF(AND(AH228="Impacto",AH229="Probabilidad"),(AQ227-(+AQ227*AK229)),IF(AH229="Impacto",AQ228,""))),""))," ")</f>
        <v>6.4799999999999996E-2</v>
      </c>
      <c r="AP229" s="174" t="str">
        <f t="shared" ref="AP229" si="794">IF(ISBLANK(AD226),(IFERROR(IF(AO229="","",IF(AO229&lt;=0.2,"Muy Baja",IF(AO229&lt;=0.4,"Baja",IF(AO229&lt;=0.6,"Media",IF(AO229&lt;=0.8,"Alta","Muy Alta"))))),""))," ")</f>
        <v>Muy Baja</v>
      </c>
      <c r="AQ229" s="237">
        <f t="shared" si="736"/>
        <v>6.4799999999999996E-2</v>
      </c>
      <c r="AR229" s="283" t="str">
        <f t="shared" si="737"/>
        <v>Moderado</v>
      </c>
      <c r="AS229" s="237">
        <f t="shared" si="792"/>
        <v>0.6</v>
      </c>
      <c r="AT229" s="239" t="str">
        <f t="shared" si="738"/>
        <v>Moderado</v>
      </c>
      <c r="AU229" s="457"/>
      <c r="AV229" s="460"/>
      <c r="AW229" s="454"/>
      <c r="AX229" s="463"/>
      <c r="AY229" s="498"/>
      <c r="AZ229" s="501"/>
      <c r="BA229" s="501"/>
      <c r="BB229" s="501"/>
      <c r="BC229" s="504"/>
      <c r="BD229" s="504"/>
      <c r="BE229" s="501"/>
      <c r="BF229" s="501"/>
      <c r="BG229" s="466"/>
      <c r="BH229" s="215"/>
      <c r="BI229" s="210"/>
      <c r="BJ229" s="210"/>
      <c r="BK229" s="210"/>
      <c r="BL229" s="207"/>
      <c r="BM229" s="207"/>
      <c r="BN229" s="207"/>
      <c r="BO229" s="282"/>
      <c r="BP229" s="282"/>
      <c r="BQ229" s="284"/>
      <c r="BR229" s="213"/>
      <c r="BS229" s="213" t="str">
        <f>IF(AND('MAPA DE RIESGOS'!$AP229="Muy Alta",'MAPA DE RIESGOS'!$AR229="Leve"),CONCATENATE("R",'MAPA DE RIESGOS'!$H229,"C",'MAPA DE RIESGOS'!$AF229),"")</f>
        <v/>
      </c>
      <c r="BT229" s="213"/>
      <c r="BU229" s="213"/>
      <c r="BV229" s="213"/>
      <c r="BW229" s="213"/>
      <c r="BX229" s="213"/>
      <c r="BY229" s="213"/>
      <c r="BZ229" s="213"/>
      <c r="CA229" s="213"/>
      <c r="CB229" s="213"/>
      <c r="CC229" s="213"/>
      <c r="CD229" s="213"/>
      <c r="CE229" s="213"/>
      <c r="CF229" s="213"/>
      <c r="CG229" s="213"/>
      <c r="CH229" s="213"/>
      <c r="CI229" s="213"/>
      <c r="CJ229" s="213"/>
      <c r="CK229" s="213"/>
    </row>
    <row r="230" spans="1:89" s="214" customFormat="1" ht="78.75" customHeight="1">
      <c r="A230" s="652"/>
      <c r="B230" s="634"/>
      <c r="C230" s="523"/>
      <c r="D230" s="523"/>
      <c r="E230" s="472"/>
      <c r="F230" s="472"/>
      <c r="G230" s="492"/>
      <c r="H230" s="384">
        <v>36</v>
      </c>
      <c r="I230" s="469"/>
      <c r="J230" s="466"/>
      <c r="K230" s="466"/>
      <c r="L230" s="466"/>
      <c r="M230" s="472" t="str">
        <f t="shared" si="779"/>
        <v xml:space="preserve">Posibilidad de perdida de  debido a amenazas como y vulderabilidades, afectando a los activos de información de </v>
      </c>
      <c r="N230" s="472"/>
      <c r="O230" s="472"/>
      <c r="P230" s="475"/>
      <c r="Q230" s="478"/>
      <c r="R230" s="481"/>
      <c r="S230" s="481"/>
      <c r="T230" s="481"/>
      <c r="U230" s="481"/>
      <c r="V230" s="484"/>
      <c r="W230" s="442"/>
      <c r="X230" s="487"/>
      <c r="Y230" s="490"/>
      <c r="Z230" s="439"/>
      <c r="AA230" s="442"/>
      <c r="AB230" s="445"/>
      <c r="AC230" s="448"/>
      <c r="AD230" s="451"/>
      <c r="AE230" s="454"/>
      <c r="AF230" s="205">
        <v>5</v>
      </c>
      <c r="AG230" s="206" t="s">
        <v>1401</v>
      </c>
      <c r="AH230" s="234" t="str">
        <f t="shared" si="658"/>
        <v>Probabilidad</v>
      </c>
      <c r="AI230" s="340" t="s">
        <v>314</v>
      </c>
      <c r="AJ230" s="340" t="s">
        <v>319</v>
      </c>
      <c r="AK230" s="235" t="str">
        <f t="shared" si="659"/>
        <v>40%</v>
      </c>
      <c r="AL230" s="341" t="s">
        <v>323</v>
      </c>
      <c r="AM230" s="341" t="s">
        <v>327</v>
      </c>
      <c r="AN230" s="342" t="s">
        <v>330</v>
      </c>
      <c r="AO230" s="236">
        <f t="shared" ref="AO230" si="795">IF(ISBLANK(AD226),(IFERROR(IF(AND(AH229="Probabilidad",AH230="Probabilidad"),(AQ229-(+AQ229*AK230)),IF(AND(AH229="Impacto",AH230="Probabilidad"),(AQ228-(+AQ228*AK230)),IF(AH230="Impacto",AQ229,""))),""))," ")</f>
        <v>3.8879999999999998E-2</v>
      </c>
      <c r="AP230" s="174" t="str">
        <f t="shared" ref="AP230" si="796">IF(ISBLANK(AD226),(IFERROR(IF(AO230="","",IF(AO230&lt;=0.2,"Muy Baja",IF(AO230&lt;=0.4,"Baja",IF(AO230&lt;=0.6,"Media",IF(AO230&lt;=0.8,"Alta","Muy Alta"))))),""))," ")</f>
        <v>Muy Baja</v>
      </c>
      <c r="AQ230" s="237">
        <f t="shared" si="736"/>
        <v>3.8879999999999998E-2</v>
      </c>
      <c r="AR230" s="283" t="str">
        <f t="shared" si="737"/>
        <v>Moderado</v>
      </c>
      <c r="AS230" s="237">
        <f t="shared" si="792"/>
        <v>0.6</v>
      </c>
      <c r="AT230" s="239" t="str">
        <f t="shared" si="738"/>
        <v>Moderado</v>
      </c>
      <c r="AU230" s="457"/>
      <c r="AV230" s="460"/>
      <c r="AW230" s="454"/>
      <c r="AX230" s="463"/>
      <c r="AY230" s="499"/>
      <c r="AZ230" s="502"/>
      <c r="BA230" s="502"/>
      <c r="BB230" s="502"/>
      <c r="BC230" s="505"/>
      <c r="BD230" s="505"/>
      <c r="BE230" s="502"/>
      <c r="BF230" s="502"/>
      <c r="BG230" s="466"/>
      <c r="BH230" s="215"/>
      <c r="BI230" s="210"/>
      <c r="BJ230" s="210"/>
      <c r="BK230" s="210"/>
      <c r="BL230" s="207"/>
      <c r="BM230" s="207"/>
      <c r="BN230" s="207"/>
      <c r="BO230" s="282"/>
      <c r="BP230" s="282"/>
      <c r="BQ230" s="284"/>
      <c r="BR230" s="213"/>
      <c r="BS230" s="213" t="str">
        <f>IF(AND('MAPA DE RIESGOS'!$AP230="Muy Alta",'MAPA DE RIESGOS'!$AR230="Leve"),CONCATENATE("R",'MAPA DE RIESGOS'!$H230,"C",'MAPA DE RIESGOS'!$AF230),"")</f>
        <v/>
      </c>
      <c r="BT230" s="213"/>
      <c r="BU230" s="213"/>
      <c r="BV230" s="213"/>
      <c r="BW230" s="213"/>
      <c r="BX230" s="213"/>
      <c r="BY230" s="213"/>
      <c r="BZ230" s="213"/>
      <c r="CA230" s="213"/>
      <c r="CB230" s="213"/>
      <c r="CC230" s="213"/>
      <c r="CD230" s="213"/>
      <c r="CE230" s="213"/>
      <c r="CF230" s="213"/>
      <c r="CG230" s="213"/>
      <c r="CH230" s="213"/>
      <c r="CI230" s="213"/>
      <c r="CJ230" s="213"/>
      <c r="CK230" s="213"/>
    </row>
    <row r="231" spans="1:89" s="214" customFormat="1" ht="28.5" hidden="1" customHeight="1">
      <c r="A231" s="652"/>
      <c r="B231" s="634"/>
      <c r="C231" s="523"/>
      <c r="D231" s="523"/>
      <c r="E231" s="472"/>
      <c r="F231" s="472"/>
      <c r="G231" s="492"/>
      <c r="H231" s="384">
        <v>36</v>
      </c>
      <c r="I231" s="470"/>
      <c r="J231" s="467"/>
      <c r="K231" s="467"/>
      <c r="L231" s="467"/>
      <c r="M231" s="473" t="str">
        <f t="shared" si="779"/>
        <v xml:space="preserve">Posibilidad de perdida de  debido a amenazas como y vulderabilidades, afectando a los activos de información de </v>
      </c>
      <c r="N231" s="473"/>
      <c r="O231" s="473"/>
      <c r="P231" s="476"/>
      <c r="Q231" s="479"/>
      <c r="R231" s="482"/>
      <c r="S231" s="482"/>
      <c r="T231" s="482"/>
      <c r="U231" s="482"/>
      <c r="V231" s="485"/>
      <c r="W231" s="443"/>
      <c r="X231" s="488"/>
      <c r="Y231" s="491"/>
      <c r="Z231" s="440"/>
      <c r="AA231" s="443"/>
      <c r="AB231" s="446"/>
      <c r="AC231" s="449"/>
      <c r="AD231" s="452"/>
      <c r="AE231" s="455"/>
      <c r="AF231" s="205">
        <v>6</v>
      </c>
      <c r="AG231" s="206"/>
      <c r="AH231" s="234" t="str">
        <f t="shared" si="658"/>
        <v/>
      </c>
      <c r="AI231" s="340"/>
      <c r="AJ231" s="340"/>
      <c r="AK231" s="235" t="str">
        <f t="shared" si="659"/>
        <v/>
      </c>
      <c r="AL231" s="341"/>
      <c r="AM231" s="341"/>
      <c r="AN231" s="342"/>
      <c r="AO231" s="236" t="str">
        <f t="shared" ref="AO231" si="797">IF(ISBLANK(AD226),(IFERROR(IF(AND(AH230="Probabilidad",AH231="Probabilidad"),(AQ230-(+AQ230*AK231)),IF(AND(AH230="Impacto",AH231="Probabilidad"),(AQ229-(+AQ229*AK231)),IF(AH231="Impacto",AQ230,""))),""))," ")</f>
        <v/>
      </c>
      <c r="AP231" s="174" t="str">
        <f t="shared" ref="AP231" si="798">IF(ISBLANK(AD226),(IFERROR(IF(AO231="","",IF(AO231&lt;=0.2,"Muy Baja",IF(AO231&lt;=0.4,"Baja",IF(AO231&lt;=0.6,"Media",IF(AO231&lt;=0.8,"Alta","Muy Alta"))))),""))," ")</f>
        <v/>
      </c>
      <c r="AQ231" s="237" t="str">
        <f t="shared" si="736"/>
        <v/>
      </c>
      <c r="AR231" s="283" t="str">
        <f t="shared" si="737"/>
        <v/>
      </c>
      <c r="AS231" s="237" t="str">
        <f t="shared" si="792"/>
        <v/>
      </c>
      <c r="AT231" s="239" t="str">
        <f t="shared" si="738"/>
        <v/>
      </c>
      <c r="AU231" s="458"/>
      <c r="AV231" s="461"/>
      <c r="AW231" s="455"/>
      <c r="AX231" s="464"/>
      <c r="AY231" s="343"/>
      <c r="AZ231" s="209"/>
      <c r="BA231" s="207"/>
      <c r="BB231" s="207"/>
      <c r="BC231" s="208"/>
      <c r="BD231" s="208"/>
      <c r="BE231" s="208"/>
      <c r="BF231" s="209"/>
      <c r="BG231" s="467"/>
      <c r="BH231" s="215"/>
      <c r="BI231" s="210"/>
      <c r="BJ231" s="210"/>
      <c r="BK231" s="210"/>
      <c r="BL231" s="207"/>
      <c r="BM231" s="207"/>
      <c r="BN231" s="207"/>
      <c r="BO231" s="282"/>
      <c r="BP231" s="282"/>
      <c r="BQ231" s="284"/>
      <c r="BR231" s="213"/>
      <c r="BS231" s="213" t="str">
        <f>IF(AND('MAPA DE RIESGOS'!$AP231="Muy Alta",'MAPA DE RIESGOS'!$AR231="Leve"),CONCATENATE("R",'MAPA DE RIESGOS'!$H231,"C",'MAPA DE RIESGOS'!$AF231),"")</f>
        <v/>
      </c>
      <c r="BT231" s="213"/>
      <c r="BU231" s="213"/>
      <c r="BV231" s="213"/>
      <c r="BW231" s="213"/>
      <c r="BX231" s="213"/>
      <c r="BY231" s="213"/>
      <c r="BZ231" s="213"/>
      <c r="CA231" s="213"/>
      <c r="CB231" s="213"/>
      <c r="CC231" s="213"/>
      <c r="CD231" s="213"/>
      <c r="CE231" s="213"/>
      <c r="CF231" s="213"/>
      <c r="CG231" s="213"/>
      <c r="CH231" s="213"/>
      <c r="CI231" s="213"/>
      <c r="CJ231" s="213"/>
      <c r="CK231" s="213"/>
    </row>
    <row r="232" spans="1:89" s="214" customFormat="1" ht="93" customHeight="1">
      <c r="A232" s="652"/>
      <c r="B232" s="634" t="s">
        <v>959</v>
      </c>
      <c r="C232" s="523"/>
      <c r="D232" s="523" t="str">
        <f>IFERROR((VLOOKUP($B232,'Listados Datos'!$D$3:$F$18,3,FALSE))," ")</f>
        <v xml:space="preserve">Disponer de herramientas tecnológicas que apoyen de manera eficiente y oportuna las labores misionales y estrategicas de la entidad. Según lo establecido en el Plan Operativo Anual de la entidad. </v>
      </c>
      <c r="E232" s="472"/>
      <c r="F232" s="472" t="s">
        <v>973</v>
      </c>
      <c r="G232" s="492">
        <v>37</v>
      </c>
      <c r="H232" s="384">
        <v>37</v>
      </c>
      <c r="I232" s="468" t="s">
        <v>1219</v>
      </c>
      <c r="J232" s="465" t="s">
        <v>243</v>
      </c>
      <c r="K232" s="465" t="s">
        <v>1219</v>
      </c>
      <c r="L232" s="465" t="s">
        <v>1386</v>
      </c>
      <c r="M232" s="471" t="str">
        <f t="shared" si="779"/>
        <v>Posibilidad de perdida de Confidencialidad debido a amenazas como Fuga de informacióny vulderabilidades, afectando a los activos de información de Información física o digital</v>
      </c>
      <c r="N232" s="471" t="s">
        <v>932</v>
      </c>
      <c r="O232" s="471" t="s">
        <v>837</v>
      </c>
      <c r="P232" s="474">
        <v>228</v>
      </c>
      <c r="Q232" s="477" t="s">
        <v>87</v>
      </c>
      <c r="R232" s="480" t="s">
        <v>1394</v>
      </c>
      <c r="S232" s="480" t="s">
        <v>1219</v>
      </c>
      <c r="T232" s="480"/>
      <c r="U232" s="480"/>
      <c r="V232" s="483" t="str">
        <f t="shared" ref="V232" si="799">IF(ISBLANK(AC232),(IF(P232&lt;=0,"",IF(P232&lt;=2,"Muy Baja",IF(P232&lt;=24,"Baja",IF(P232&lt;=500,"Media",IF(P232&lt;=5000,"Alta","Muy Alta"))))))," ")</f>
        <v>Media</v>
      </c>
      <c r="W232" s="441">
        <f t="shared" ref="W232" si="800">IF(ISBLANK(AC232),(IF(V232="","",IF(V232="Muy Baja",20%,IF(V232="Baja",40%,IF(V232="Media",60%,IF(V232="Alta",80%,IF(V232="Muy Alta",100%,0)))))))," ")</f>
        <v>0.6</v>
      </c>
      <c r="X232" s="486" t="s">
        <v>307</v>
      </c>
      <c r="Y232" s="489" t="str">
        <f>IF(X232&gt;0,IF(NOT(ISERROR(MATCH(X232,'Listados Datos'!$N$3:$N$4,0))),'Listados Datos'!$N$6&amp;"Por favor no seleccionar este criterios de impacto (Afectación Económica o presupuestal y/o Pérdida Reputacional)",'Listados Datos'!$N$7),"")</f>
        <v>✔</v>
      </c>
      <c r="Z232" s="438"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441">
        <f>IF(Z232="","",IF(Z232="Leve",20%,IF(Z232="Menor",40%,IF(Z232="Moderado",60%,IF(Z232="Mayor",80%,IF(Z232="Catastrófico",100%,0))))))</f>
        <v>0.6</v>
      </c>
      <c r="AB232" s="444"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447"/>
      <c r="AD232" s="450"/>
      <c r="AE232" s="453" t="str">
        <f t="shared" ref="AE232" si="801">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206" t="s">
        <v>1402</v>
      </c>
      <c r="AH232" s="234" t="str">
        <f t="shared" si="658"/>
        <v>Probabilidad</v>
      </c>
      <c r="AI232" s="340" t="s">
        <v>314</v>
      </c>
      <c r="AJ232" s="340" t="s">
        <v>319</v>
      </c>
      <c r="AK232" s="235" t="str">
        <f t="shared" si="659"/>
        <v>40%</v>
      </c>
      <c r="AL232" s="341" t="s">
        <v>323</v>
      </c>
      <c r="AM232" s="341" t="s">
        <v>327</v>
      </c>
      <c r="AN232" s="342" t="s">
        <v>330</v>
      </c>
      <c r="AO232" s="236">
        <f t="shared" ref="AO232" si="802">IF(ISBLANK(AD232),(IFERROR(IF(AH232="Probabilidad",(W232-(+W232*AK232)),IF(AH232="Impacto",W232,"")),""))," ")</f>
        <v>0.36</v>
      </c>
      <c r="AP232" s="174" t="str">
        <f t="shared" ref="AP232" si="803">IF(ISBLANK(AD232), (IFERROR(IF(AO232="","",IF(AO232&lt;=0.2,"Muy Baja",IF(AO232&lt;=0.4,"Baja",IF(AO232&lt;=0.6,"Media",IF(AO232&lt;=0.8,"Alta","Muy Alta"))))),""))," ")</f>
        <v>Baja</v>
      </c>
      <c r="AQ232" s="237">
        <f t="shared" si="736"/>
        <v>0.36</v>
      </c>
      <c r="AR232" s="283" t="str">
        <f t="shared" si="737"/>
        <v>Moderado</v>
      </c>
      <c r="AS232" s="237">
        <f t="shared" ref="AS232" si="804">IFERROR(IF(AH232="Impacto",(AA232-(+AA232*AK232)),IF(AH232="Probabilidad",AA232,"")),"")</f>
        <v>0.6</v>
      </c>
      <c r="AT232" s="239" t="str">
        <f t="shared" si="738"/>
        <v>Moderado</v>
      </c>
      <c r="AU232" s="456"/>
      <c r="AV232" s="459" t="str">
        <f>IF(ISBLANK(AD232), " ", AD232)</f>
        <v xml:space="preserve"> </v>
      </c>
      <c r="AW232" s="453" t="str">
        <f t="shared" ref="AW232" si="80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462" t="s">
        <v>337</v>
      </c>
      <c r="AY232" s="343" t="s">
        <v>1551</v>
      </c>
      <c r="AZ232" s="209" t="s">
        <v>1552</v>
      </c>
      <c r="BA232" s="207" t="s">
        <v>973</v>
      </c>
      <c r="BB232" s="207" t="s">
        <v>1068</v>
      </c>
      <c r="BC232" s="208">
        <v>44562</v>
      </c>
      <c r="BD232" s="208">
        <v>44926</v>
      </c>
      <c r="BE232" s="208" t="s">
        <v>1278</v>
      </c>
      <c r="BF232" s="209" t="s">
        <v>1278</v>
      </c>
      <c r="BG232" s="465" t="s">
        <v>1279</v>
      </c>
      <c r="BH232" s="215"/>
      <c r="BI232" s="210"/>
      <c r="BJ232" s="210"/>
      <c r="BK232" s="210"/>
      <c r="BL232" s="207"/>
      <c r="BM232" s="207"/>
      <c r="BN232" s="207"/>
      <c r="BO232" s="282"/>
      <c r="BP232" s="282"/>
      <c r="BQ232" s="284"/>
      <c r="BR232" s="213"/>
      <c r="BS232" s="213" t="str">
        <f>IF(AND('MAPA DE RIESGOS'!$AP232="Muy Alta",'MAPA DE RIESGOS'!$AR232="Leve"),CONCATENATE("R",'MAPA DE RIESGOS'!$H232,"C",'MAPA DE RIESGOS'!$AF232),"")</f>
        <v/>
      </c>
      <c r="BT232" s="213"/>
      <c r="BU232" s="213"/>
      <c r="BV232" s="213"/>
      <c r="BW232" s="213"/>
      <c r="BX232" s="213"/>
      <c r="BY232" s="213"/>
      <c r="BZ232" s="213"/>
      <c r="CA232" s="213"/>
      <c r="CB232" s="213"/>
      <c r="CC232" s="213"/>
      <c r="CD232" s="213"/>
      <c r="CE232" s="213"/>
      <c r="CF232" s="213"/>
      <c r="CG232" s="213"/>
      <c r="CH232" s="213"/>
      <c r="CI232" s="213"/>
      <c r="CJ232" s="213"/>
      <c r="CK232" s="213"/>
    </row>
    <row r="233" spans="1:89" s="214" customFormat="1" ht="28.5" hidden="1" customHeight="1">
      <c r="A233" s="652"/>
      <c r="B233" s="634"/>
      <c r="C233" s="523"/>
      <c r="D233" s="523"/>
      <c r="E233" s="472"/>
      <c r="F233" s="472"/>
      <c r="G233" s="492"/>
      <c r="H233" s="384">
        <v>37</v>
      </c>
      <c r="I233" s="469"/>
      <c r="J233" s="466"/>
      <c r="K233" s="466"/>
      <c r="L233" s="466"/>
      <c r="M233" s="472" t="str">
        <f t="shared" si="779"/>
        <v xml:space="preserve">Posibilidad de perdida de  debido a amenazas como y vulderabilidades, afectando a los activos de información de </v>
      </c>
      <c r="N233" s="472"/>
      <c r="O233" s="472"/>
      <c r="P233" s="475"/>
      <c r="Q233" s="478"/>
      <c r="R233" s="481"/>
      <c r="S233" s="481"/>
      <c r="T233" s="481"/>
      <c r="U233" s="481"/>
      <c r="V233" s="484"/>
      <c r="W233" s="442"/>
      <c r="X233" s="487"/>
      <c r="Y233" s="490"/>
      <c r="Z233" s="439"/>
      <c r="AA233" s="442"/>
      <c r="AB233" s="445"/>
      <c r="AC233" s="448"/>
      <c r="AD233" s="451"/>
      <c r="AE233" s="454"/>
      <c r="AF233" s="205">
        <v>2</v>
      </c>
      <c r="AG233" s="206"/>
      <c r="AH233" s="234" t="str">
        <f t="shared" si="658"/>
        <v/>
      </c>
      <c r="AI233" s="340"/>
      <c r="AJ233" s="340"/>
      <c r="AK233" s="235" t="str">
        <f t="shared" si="659"/>
        <v/>
      </c>
      <c r="AL233" s="341"/>
      <c r="AM233" s="341"/>
      <c r="AN233" s="342"/>
      <c r="AO233" s="236" t="str">
        <f t="shared" ref="AO233" si="806">IF(ISBLANK(AD232),(IFERROR(IF(AND(AH232="Probabilidad",AH233="Probabilidad"),(AQ232-(+AQ232*AK233)),IF(AH233="Probabilidad",(W232-(+W232*AK233)),IF(AH233="Impacto",AQ232,""))),""))," ")</f>
        <v/>
      </c>
      <c r="AP233" s="174" t="str">
        <f t="shared" ref="AP233" si="807">IF(ISBLANK(AD232),(IFERROR(IF(AO233="","",IF(AO233&lt;=0.2,"Muy Baja",IF(AO233&lt;=0.4,"Baja",IF(AO233&lt;=0.6,"Media",IF(AO233&lt;=0.8,"Alta","Muy Alta"))))),""))," ")</f>
        <v/>
      </c>
      <c r="AQ233" s="237" t="str">
        <f t="shared" si="736"/>
        <v/>
      </c>
      <c r="AR233" s="283" t="str">
        <f t="shared" si="737"/>
        <v/>
      </c>
      <c r="AS233" s="237" t="str">
        <f t="shared" ref="AS233" si="808">IFERROR(IF(AND(AH232="Impacto",AH233="Impacto"),(AS232-(+AS232*AK233)),IF(AH233="Impacto",(AA232-(+AA232*AK233)),IF(AH233="Probabilidad",AS232,""))),"")</f>
        <v/>
      </c>
      <c r="AT233" s="239" t="str">
        <f t="shared" si="738"/>
        <v/>
      </c>
      <c r="AU233" s="457"/>
      <c r="AV233" s="460"/>
      <c r="AW233" s="454"/>
      <c r="AX233" s="463"/>
      <c r="AY233" s="343"/>
      <c r="AZ233" s="209"/>
      <c r="BA233" s="207"/>
      <c r="BB233" s="207"/>
      <c r="BC233" s="208"/>
      <c r="BD233" s="208"/>
      <c r="BE233" s="208"/>
      <c r="BF233" s="209"/>
      <c r="BG233" s="466"/>
      <c r="BH233" s="215"/>
      <c r="BI233" s="210"/>
      <c r="BJ233" s="210"/>
      <c r="BK233" s="210"/>
      <c r="BL233" s="207"/>
      <c r="BM233" s="207"/>
      <c r="BN233" s="207"/>
      <c r="BO233" s="282"/>
      <c r="BP233" s="282"/>
      <c r="BQ233" s="284"/>
      <c r="BR233" s="213"/>
      <c r="BS233" s="213" t="str">
        <f>IF(AND('MAPA DE RIESGOS'!$AP233="Muy Alta",'MAPA DE RIESGOS'!$AR233="Leve"),CONCATENATE("R",'MAPA DE RIESGOS'!$H233,"C",'MAPA DE RIESGOS'!$AF233),"")</f>
        <v/>
      </c>
      <c r="BT233" s="213"/>
      <c r="BU233" s="213"/>
      <c r="BV233" s="213"/>
      <c r="BW233" s="213"/>
      <c r="BX233" s="213"/>
      <c r="BY233" s="213"/>
      <c r="BZ233" s="213"/>
      <c r="CA233" s="213"/>
      <c r="CB233" s="213"/>
      <c r="CC233" s="213"/>
      <c r="CD233" s="213"/>
      <c r="CE233" s="213"/>
      <c r="CF233" s="213"/>
      <c r="CG233" s="213"/>
      <c r="CH233" s="213"/>
      <c r="CI233" s="213"/>
      <c r="CJ233" s="213"/>
      <c r="CK233" s="213"/>
    </row>
    <row r="234" spans="1:89" s="214" customFormat="1" ht="28.5" hidden="1" customHeight="1">
      <c r="A234" s="652"/>
      <c r="B234" s="634"/>
      <c r="C234" s="523"/>
      <c r="D234" s="523"/>
      <c r="E234" s="472"/>
      <c r="F234" s="472"/>
      <c r="G234" s="492"/>
      <c r="H234" s="384">
        <v>37</v>
      </c>
      <c r="I234" s="469"/>
      <c r="J234" s="466"/>
      <c r="K234" s="466"/>
      <c r="L234" s="466"/>
      <c r="M234" s="472" t="str">
        <f t="shared" si="779"/>
        <v xml:space="preserve">Posibilidad de perdida de  debido a amenazas como y vulderabilidades, afectando a los activos de información de </v>
      </c>
      <c r="N234" s="472"/>
      <c r="O234" s="472"/>
      <c r="P234" s="475"/>
      <c r="Q234" s="478"/>
      <c r="R234" s="481"/>
      <c r="S234" s="481"/>
      <c r="T234" s="481"/>
      <c r="U234" s="481"/>
      <c r="V234" s="484"/>
      <c r="W234" s="442"/>
      <c r="X234" s="487"/>
      <c r="Y234" s="490"/>
      <c r="Z234" s="439"/>
      <c r="AA234" s="442"/>
      <c r="AB234" s="445"/>
      <c r="AC234" s="448"/>
      <c r="AD234" s="451"/>
      <c r="AE234" s="454"/>
      <c r="AF234" s="205">
        <v>3</v>
      </c>
      <c r="AG234" s="206"/>
      <c r="AH234" s="234" t="str">
        <f t="shared" si="658"/>
        <v/>
      </c>
      <c r="AI234" s="340"/>
      <c r="AJ234" s="340"/>
      <c r="AK234" s="235" t="str">
        <f t="shared" si="659"/>
        <v/>
      </c>
      <c r="AL234" s="341"/>
      <c r="AM234" s="341"/>
      <c r="AN234" s="342"/>
      <c r="AO234" s="236" t="str">
        <f t="shared" ref="AO234" si="809">IF(ISBLANK(AD232),(IFERROR(IF(AND(AH233="Probabilidad",AH234="Probabilidad"),(AQ233-(+AQ233*AK234)),IF(AND(AH233="Impacto",AH234="Probabilidad"),(AQ232-(+AQ232*AK234)),IF(AH234="Impacto",AQ233,""))),""))," ")</f>
        <v/>
      </c>
      <c r="AP234" s="174" t="str">
        <f t="shared" ref="AP234" si="810">IF(ISBLANK(AD232),(IFERROR(IF(AO234="","",IF(AO234&lt;=0.2,"Muy Baja",IF(AO234&lt;=0.4,"Baja",IF(AO234&lt;=0.6,"Media",IF(AO234&lt;=0.8,"Alta","Muy Alta"))))),""))," ")</f>
        <v/>
      </c>
      <c r="AQ234" s="237" t="str">
        <f t="shared" si="736"/>
        <v/>
      </c>
      <c r="AR234" s="283" t="str">
        <f t="shared" si="737"/>
        <v/>
      </c>
      <c r="AS234" s="237" t="str">
        <f t="shared" ref="AS234:AS237" si="811">IFERROR(IF(AND(AH233="Impacto",AH234="Impacto"),(AS233-(+AS233*AK234)),IF(AND(AH233="Probabilidad",AH234="Impacto"),(AS232-(+AS232*AK234)),IF(AH234="Probabilidad",AS233,""))),"")</f>
        <v/>
      </c>
      <c r="AT234" s="239" t="str">
        <f t="shared" si="738"/>
        <v/>
      </c>
      <c r="AU234" s="457"/>
      <c r="AV234" s="460"/>
      <c r="AW234" s="454"/>
      <c r="AX234" s="463"/>
      <c r="AY234" s="343"/>
      <c r="AZ234" s="209"/>
      <c r="BA234" s="207"/>
      <c r="BB234" s="207"/>
      <c r="BC234" s="208"/>
      <c r="BD234" s="208"/>
      <c r="BE234" s="208"/>
      <c r="BF234" s="209"/>
      <c r="BG234" s="466"/>
      <c r="BH234" s="215"/>
      <c r="BI234" s="210"/>
      <c r="BJ234" s="210"/>
      <c r="BK234" s="210"/>
      <c r="BL234" s="207"/>
      <c r="BM234" s="207"/>
      <c r="BN234" s="207"/>
      <c r="BO234" s="282"/>
      <c r="BP234" s="282"/>
      <c r="BQ234" s="284"/>
      <c r="BR234" s="213"/>
      <c r="BS234" s="213" t="str">
        <f>IF(AND('MAPA DE RIESGOS'!$AP234="Muy Alta",'MAPA DE RIESGOS'!$AR234="Leve"),CONCATENATE("R",'MAPA DE RIESGOS'!$H234,"C",'MAPA DE RIESGOS'!$AF234),"")</f>
        <v/>
      </c>
      <c r="BT234" s="213"/>
      <c r="BU234" s="213"/>
      <c r="BV234" s="213"/>
      <c r="BW234" s="213"/>
      <c r="BX234" s="213"/>
      <c r="BY234" s="213"/>
      <c r="BZ234" s="213"/>
      <c r="CA234" s="213"/>
      <c r="CB234" s="213"/>
      <c r="CC234" s="213"/>
      <c r="CD234" s="213"/>
      <c r="CE234" s="213"/>
      <c r="CF234" s="213"/>
      <c r="CG234" s="213"/>
      <c r="CH234" s="213"/>
      <c r="CI234" s="213"/>
      <c r="CJ234" s="213"/>
      <c r="CK234" s="213"/>
    </row>
    <row r="235" spans="1:89" s="214" customFormat="1" ht="28.5" hidden="1" customHeight="1">
      <c r="A235" s="652"/>
      <c r="B235" s="634"/>
      <c r="C235" s="523"/>
      <c r="D235" s="523"/>
      <c r="E235" s="472"/>
      <c r="F235" s="472"/>
      <c r="G235" s="492"/>
      <c r="H235" s="384">
        <v>37</v>
      </c>
      <c r="I235" s="469"/>
      <c r="J235" s="466"/>
      <c r="K235" s="466"/>
      <c r="L235" s="466"/>
      <c r="M235" s="472" t="str">
        <f t="shared" si="779"/>
        <v xml:space="preserve">Posibilidad de perdida de  debido a amenazas como y vulderabilidades, afectando a los activos de información de </v>
      </c>
      <c r="N235" s="472"/>
      <c r="O235" s="472"/>
      <c r="P235" s="475"/>
      <c r="Q235" s="478"/>
      <c r="R235" s="481"/>
      <c r="S235" s="481"/>
      <c r="T235" s="481"/>
      <c r="U235" s="481"/>
      <c r="V235" s="484"/>
      <c r="W235" s="442"/>
      <c r="X235" s="487"/>
      <c r="Y235" s="490"/>
      <c r="Z235" s="439"/>
      <c r="AA235" s="442"/>
      <c r="AB235" s="445"/>
      <c r="AC235" s="448"/>
      <c r="AD235" s="451"/>
      <c r="AE235" s="454"/>
      <c r="AF235" s="205">
        <v>4</v>
      </c>
      <c r="AG235" s="206"/>
      <c r="AH235" s="234" t="str">
        <f t="shared" si="658"/>
        <v/>
      </c>
      <c r="AI235" s="340"/>
      <c r="AJ235" s="340"/>
      <c r="AK235" s="235" t="str">
        <f t="shared" si="659"/>
        <v/>
      </c>
      <c r="AL235" s="341"/>
      <c r="AM235" s="341"/>
      <c r="AN235" s="342"/>
      <c r="AO235" s="236" t="str">
        <f t="shared" ref="AO235" si="812">IF(ISBLANK(AD232),(IFERROR(IF(AND(AH234="Probabilidad",AH235="Probabilidad"),(AQ234-(+AQ234*AK235)),IF(AND(AH234="Impacto",AH235="Probabilidad"),(AQ233-(+AQ233*AK235)),IF(AH235="Impacto",AQ234,""))),""))," ")</f>
        <v/>
      </c>
      <c r="AP235" s="174" t="str">
        <f t="shared" ref="AP235" si="813">IF(ISBLANK(AD232),(IFERROR(IF(AO235="","",IF(AO235&lt;=0.2,"Muy Baja",IF(AO235&lt;=0.4,"Baja",IF(AO235&lt;=0.6,"Media",IF(AO235&lt;=0.8,"Alta","Muy Alta"))))),""))," ")</f>
        <v/>
      </c>
      <c r="AQ235" s="237" t="str">
        <f t="shared" si="736"/>
        <v/>
      </c>
      <c r="AR235" s="283" t="str">
        <f t="shared" si="737"/>
        <v/>
      </c>
      <c r="AS235" s="237" t="str">
        <f t="shared" si="811"/>
        <v/>
      </c>
      <c r="AT235" s="239" t="str">
        <f t="shared" si="738"/>
        <v/>
      </c>
      <c r="AU235" s="457"/>
      <c r="AV235" s="460"/>
      <c r="AW235" s="454"/>
      <c r="AX235" s="463"/>
      <c r="AY235" s="343"/>
      <c r="AZ235" s="209"/>
      <c r="BA235" s="207"/>
      <c r="BB235" s="207"/>
      <c r="BC235" s="208"/>
      <c r="BD235" s="208"/>
      <c r="BE235" s="208"/>
      <c r="BF235" s="209"/>
      <c r="BG235" s="466"/>
      <c r="BH235" s="215"/>
      <c r="BI235" s="210"/>
      <c r="BJ235" s="210"/>
      <c r="BK235" s="210"/>
      <c r="BL235" s="207"/>
      <c r="BM235" s="207"/>
      <c r="BN235" s="207"/>
      <c r="BO235" s="282"/>
      <c r="BP235" s="282"/>
      <c r="BQ235" s="284"/>
      <c r="BR235" s="213"/>
      <c r="BS235" s="213" t="str">
        <f>IF(AND('MAPA DE RIESGOS'!$AP235="Muy Alta",'MAPA DE RIESGOS'!$AR235="Leve"),CONCATENATE("R",'MAPA DE RIESGOS'!$H235,"C",'MAPA DE RIESGOS'!$AF235),"")</f>
        <v/>
      </c>
      <c r="BT235" s="213"/>
      <c r="BU235" s="213"/>
      <c r="BV235" s="213"/>
      <c r="BW235" s="213"/>
      <c r="BX235" s="213"/>
      <c r="BY235" s="213"/>
      <c r="BZ235" s="213"/>
      <c r="CA235" s="213"/>
      <c r="CB235" s="213"/>
      <c r="CC235" s="213"/>
      <c r="CD235" s="213"/>
      <c r="CE235" s="213"/>
      <c r="CF235" s="213"/>
      <c r="CG235" s="213"/>
      <c r="CH235" s="213"/>
      <c r="CI235" s="213"/>
      <c r="CJ235" s="213"/>
      <c r="CK235" s="213"/>
    </row>
    <row r="236" spans="1:89" s="214" customFormat="1" ht="28.5" hidden="1" customHeight="1">
      <c r="A236" s="652"/>
      <c r="B236" s="634"/>
      <c r="C236" s="523"/>
      <c r="D236" s="523"/>
      <c r="E236" s="472"/>
      <c r="F236" s="472"/>
      <c r="G236" s="492"/>
      <c r="H236" s="384">
        <v>37</v>
      </c>
      <c r="I236" s="469"/>
      <c r="J236" s="466"/>
      <c r="K236" s="466"/>
      <c r="L236" s="466"/>
      <c r="M236" s="472" t="str">
        <f t="shared" si="779"/>
        <v xml:space="preserve">Posibilidad de perdida de  debido a amenazas como y vulderabilidades, afectando a los activos de información de </v>
      </c>
      <c r="N236" s="472"/>
      <c r="O236" s="472"/>
      <c r="P236" s="475"/>
      <c r="Q236" s="478"/>
      <c r="R236" s="481"/>
      <c r="S236" s="481"/>
      <c r="T236" s="481"/>
      <c r="U236" s="481"/>
      <c r="V236" s="484"/>
      <c r="W236" s="442"/>
      <c r="X236" s="487"/>
      <c r="Y236" s="490"/>
      <c r="Z236" s="439"/>
      <c r="AA236" s="442"/>
      <c r="AB236" s="445"/>
      <c r="AC236" s="448"/>
      <c r="AD236" s="451"/>
      <c r="AE236" s="454"/>
      <c r="AF236" s="205">
        <v>5</v>
      </c>
      <c r="AG236" s="206"/>
      <c r="AH236" s="234" t="str">
        <f t="shared" si="658"/>
        <v/>
      </c>
      <c r="AI236" s="340"/>
      <c r="AJ236" s="340"/>
      <c r="AK236" s="235" t="str">
        <f t="shared" si="659"/>
        <v/>
      </c>
      <c r="AL236" s="341"/>
      <c r="AM236" s="341"/>
      <c r="AN236" s="342"/>
      <c r="AO236" s="236" t="str">
        <f t="shared" ref="AO236" si="814">IF(ISBLANK(AD232),(IFERROR(IF(AND(AH235="Probabilidad",AH236="Probabilidad"),(AQ235-(+AQ235*AK236)),IF(AND(AH235="Impacto",AH236="Probabilidad"),(AQ234-(+AQ234*AK236)),IF(AH236="Impacto",AQ235,""))),""))," ")</f>
        <v/>
      </c>
      <c r="AP236" s="174" t="str">
        <f t="shared" ref="AP236" si="815">IF(ISBLANK(AD232),(IFERROR(IF(AO236="","",IF(AO236&lt;=0.2,"Muy Baja",IF(AO236&lt;=0.4,"Baja",IF(AO236&lt;=0.6,"Media",IF(AO236&lt;=0.8,"Alta","Muy Alta"))))),""))," ")</f>
        <v/>
      </c>
      <c r="AQ236" s="237" t="str">
        <f t="shared" si="736"/>
        <v/>
      </c>
      <c r="AR236" s="283" t="str">
        <f t="shared" si="737"/>
        <v/>
      </c>
      <c r="AS236" s="237" t="str">
        <f t="shared" si="811"/>
        <v/>
      </c>
      <c r="AT236" s="239" t="str">
        <f t="shared" si="738"/>
        <v/>
      </c>
      <c r="AU236" s="457"/>
      <c r="AV236" s="460"/>
      <c r="AW236" s="454"/>
      <c r="AX236" s="463"/>
      <c r="AY236" s="343"/>
      <c r="AZ236" s="209"/>
      <c r="BA236" s="207"/>
      <c r="BB236" s="207"/>
      <c r="BC236" s="208"/>
      <c r="BD236" s="208"/>
      <c r="BE236" s="208"/>
      <c r="BF236" s="209"/>
      <c r="BG236" s="466"/>
      <c r="BH236" s="215"/>
      <c r="BI236" s="210"/>
      <c r="BJ236" s="210"/>
      <c r="BK236" s="210"/>
      <c r="BL236" s="207"/>
      <c r="BM236" s="207"/>
      <c r="BN236" s="207"/>
      <c r="BO236" s="282"/>
      <c r="BP236" s="282"/>
      <c r="BQ236" s="284"/>
      <c r="BR236" s="213"/>
      <c r="BS236" s="213" t="str">
        <f>IF(AND('MAPA DE RIESGOS'!$AP236="Muy Alta",'MAPA DE RIESGOS'!$AR236="Leve"),CONCATENATE("R",'MAPA DE RIESGOS'!$H236,"C",'MAPA DE RIESGOS'!$AF236),"")</f>
        <v/>
      </c>
      <c r="BT236" s="213"/>
      <c r="BU236" s="213"/>
      <c r="BV236" s="213"/>
      <c r="BW236" s="213"/>
      <c r="BX236" s="213"/>
      <c r="BY236" s="213"/>
      <c r="BZ236" s="213"/>
      <c r="CA236" s="213"/>
      <c r="CB236" s="213"/>
      <c r="CC236" s="213"/>
      <c r="CD236" s="213"/>
      <c r="CE236" s="213"/>
      <c r="CF236" s="213"/>
      <c r="CG236" s="213"/>
      <c r="CH236" s="213"/>
      <c r="CI236" s="213"/>
      <c r="CJ236" s="213"/>
      <c r="CK236" s="213"/>
    </row>
    <row r="237" spans="1:89" s="214" customFormat="1" ht="28.5" hidden="1" customHeight="1">
      <c r="A237" s="652"/>
      <c r="B237" s="634"/>
      <c r="C237" s="523"/>
      <c r="D237" s="523"/>
      <c r="E237" s="472"/>
      <c r="F237" s="472"/>
      <c r="G237" s="492"/>
      <c r="H237" s="384">
        <v>37</v>
      </c>
      <c r="I237" s="470"/>
      <c r="J237" s="467"/>
      <c r="K237" s="467"/>
      <c r="L237" s="467"/>
      <c r="M237" s="473" t="str">
        <f t="shared" si="779"/>
        <v xml:space="preserve">Posibilidad de perdida de  debido a amenazas como y vulderabilidades, afectando a los activos de información de </v>
      </c>
      <c r="N237" s="473"/>
      <c r="O237" s="473"/>
      <c r="P237" s="476"/>
      <c r="Q237" s="479"/>
      <c r="R237" s="482"/>
      <c r="S237" s="482"/>
      <c r="T237" s="482"/>
      <c r="U237" s="482"/>
      <c r="V237" s="485"/>
      <c r="W237" s="443"/>
      <c r="X237" s="488"/>
      <c r="Y237" s="491"/>
      <c r="Z237" s="440"/>
      <c r="AA237" s="443"/>
      <c r="AB237" s="446"/>
      <c r="AC237" s="449"/>
      <c r="AD237" s="452"/>
      <c r="AE237" s="455"/>
      <c r="AF237" s="205">
        <v>6</v>
      </c>
      <c r="AG237" s="206"/>
      <c r="AH237" s="234" t="str">
        <f t="shared" si="658"/>
        <v/>
      </c>
      <c r="AI237" s="340"/>
      <c r="AJ237" s="340"/>
      <c r="AK237" s="235" t="str">
        <f t="shared" si="659"/>
        <v/>
      </c>
      <c r="AL237" s="341"/>
      <c r="AM237" s="341"/>
      <c r="AN237" s="342"/>
      <c r="AO237" s="236" t="str">
        <f t="shared" ref="AO237" si="816">IF(ISBLANK(AD232),(IFERROR(IF(AND(AH236="Probabilidad",AH237="Probabilidad"),(AQ236-(+AQ236*AK237)),IF(AND(AH236="Impacto",AH237="Probabilidad"),(AQ235-(+AQ235*AK237)),IF(AH237="Impacto",AQ236,""))),""))," ")</f>
        <v/>
      </c>
      <c r="AP237" s="174" t="str">
        <f t="shared" ref="AP237" si="817">IF(ISBLANK(AD232),(IFERROR(IF(AO237="","",IF(AO237&lt;=0.2,"Muy Baja",IF(AO237&lt;=0.4,"Baja",IF(AO237&lt;=0.6,"Media",IF(AO237&lt;=0.8,"Alta","Muy Alta"))))),""))," ")</f>
        <v/>
      </c>
      <c r="AQ237" s="237" t="str">
        <f t="shared" si="736"/>
        <v/>
      </c>
      <c r="AR237" s="283" t="str">
        <f t="shared" si="737"/>
        <v/>
      </c>
      <c r="AS237" s="237" t="str">
        <f t="shared" si="811"/>
        <v/>
      </c>
      <c r="AT237" s="239" t="str">
        <f t="shared" si="738"/>
        <v/>
      </c>
      <c r="AU237" s="458"/>
      <c r="AV237" s="461"/>
      <c r="AW237" s="455"/>
      <c r="AX237" s="464"/>
      <c r="AY237" s="343"/>
      <c r="AZ237" s="209"/>
      <c r="BA237" s="207"/>
      <c r="BB237" s="207"/>
      <c r="BC237" s="208"/>
      <c r="BD237" s="208"/>
      <c r="BE237" s="208"/>
      <c r="BF237" s="209"/>
      <c r="BG237" s="467"/>
      <c r="BH237" s="215"/>
      <c r="BI237" s="210"/>
      <c r="BJ237" s="210"/>
      <c r="BK237" s="210"/>
      <c r="BL237" s="207"/>
      <c r="BM237" s="207"/>
      <c r="BN237" s="207"/>
      <c r="BO237" s="282"/>
      <c r="BP237" s="282"/>
      <c r="BQ237" s="284"/>
      <c r="BR237" s="213"/>
      <c r="BS237" s="213" t="str">
        <f>IF(AND('MAPA DE RIESGOS'!$AP237="Muy Alta",'MAPA DE RIESGOS'!$AR237="Leve"),CONCATENATE("R",'MAPA DE RIESGOS'!$H237,"C",'MAPA DE RIESGOS'!$AF237),"")</f>
        <v/>
      </c>
      <c r="BT237" s="213"/>
      <c r="BU237" s="213"/>
      <c r="BV237" s="213"/>
      <c r="BW237" s="213"/>
      <c r="BX237" s="213"/>
      <c r="BY237" s="213"/>
      <c r="BZ237" s="213"/>
      <c r="CA237" s="213"/>
      <c r="CB237" s="213"/>
      <c r="CC237" s="213"/>
      <c r="CD237" s="213"/>
      <c r="CE237" s="213"/>
      <c r="CF237" s="213"/>
      <c r="CG237" s="213"/>
      <c r="CH237" s="213"/>
      <c r="CI237" s="213"/>
      <c r="CJ237" s="213"/>
      <c r="CK237" s="213"/>
    </row>
    <row r="238" spans="1:89" s="214" customFormat="1" ht="84" customHeight="1">
      <c r="A238" s="652"/>
      <c r="B238" s="634" t="s">
        <v>959</v>
      </c>
      <c r="C238" s="523"/>
      <c r="D238" s="523" t="str">
        <f>IFERROR((VLOOKUP($B238,'Listados Datos'!$D$3:$F$18,3,FALSE))," ")</f>
        <v xml:space="preserve">Disponer de herramientas tecnológicas que apoyen de manera eficiente y oportuna las labores misionales y estrategicas de la entidad. Según lo establecido en el Plan Operativo Anual de la entidad. </v>
      </c>
      <c r="E238" s="472"/>
      <c r="F238" s="472" t="s">
        <v>973</v>
      </c>
      <c r="G238" s="492">
        <v>38</v>
      </c>
      <c r="H238" s="384">
        <v>38</v>
      </c>
      <c r="I238" s="468" t="s">
        <v>1220</v>
      </c>
      <c r="J238" s="465" t="s">
        <v>243</v>
      </c>
      <c r="K238" s="465" t="s">
        <v>1220</v>
      </c>
      <c r="L238" s="465" t="s">
        <v>1387</v>
      </c>
      <c r="M238" s="471" t="str">
        <f t="shared" si="779"/>
        <v>Posibilidad de perdida de Confidencialidad debido a amenazas como Hurto de la informacióny vulderabilidades, afectando a los activos de información de Información física o digital</v>
      </c>
      <c r="N238" s="471" t="s">
        <v>932</v>
      </c>
      <c r="O238" s="471" t="s">
        <v>837</v>
      </c>
      <c r="P238" s="474">
        <v>228</v>
      </c>
      <c r="Q238" s="477" t="s">
        <v>87</v>
      </c>
      <c r="R238" s="480" t="s">
        <v>1394</v>
      </c>
      <c r="S238" s="480" t="s">
        <v>1220</v>
      </c>
      <c r="T238" s="480"/>
      <c r="U238" s="480"/>
      <c r="V238" s="483" t="str">
        <f t="shared" ref="V238" si="818">IF(ISBLANK(AC238),(IF(P238&lt;=0,"",IF(P238&lt;=2,"Muy Baja",IF(P238&lt;=24,"Baja",IF(P238&lt;=500,"Media",IF(P238&lt;=5000,"Alta","Muy Alta"))))))," ")</f>
        <v>Media</v>
      </c>
      <c r="W238" s="441">
        <f t="shared" ref="W238" si="819">IF(ISBLANK(AC238),(IF(V238="","",IF(V238="Muy Baja",20%,IF(V238="Baja",40%,IF(V238="Media",60%,IF(V238="Alta",80%,IF(V238="Muy Alta",100%,0)))))))," ")</f>
        <v>0.6</v>
      </c>
      <c r="X238" s="486" t="s">
        <v>307</v>
      </c>
      <c r="Y238" s="489" t="str">
        <f>IF(X238&gt;0,IF(NOT(ISERROR(MATCH(X238,'Listados Datos'!$N$3:$N$4,0))),'Listados Datos'!$N$6&amp;"Por favor no seleccionar este criterios de impacto (Afectación Económica o presupuestal y/o Pérdida Reputacional)",'Listados Datos'!$N$7),"")</f>
        <v>✔</v>
      </c>
      <c r="Z238" s="438"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441">
        <f>IF(Z238="","",IF(Z238="Leve",20%,IF(Z238="Menor",40%,IF(Z238="Moderado",60%,IF(Z238="Mayor",80%,IF(Z238="Catastrófico",100%,0))))))</f>
        <v>0.6</v>
      </c>
      <c r="AB238" s="444"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447"/>
      <c r="AD238" s="450"/>
      <c r="AE238" s="453" t="str">
        <f t="shared" ref="AE238" si="820">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206" t="s">
        <v>1403</v>
      </c>
      <c r="AH238" s="234" t="str">
        <f t="shared" si="658"/>
        <v>Probabilidad</v>
      </c>
      <c r="AI238" s="340" t="s">
        <v>314</v>
      </c>
      <c r="AJ238" s="340" t="s">
        <v>319</v>
      </c>
      <c r="AK238" s="235" t="str">
        <f t="shared" si="659"/>
        <v>40%</v>
      </c>
      <c r="AL238" s="341" t="s">
        <v>323</v>
      </c>
      <c r="AM238" s="341" t="s">
        <v>327</v>
      </c>
      <c r="AN238" s="342" t="s">
        <v>330</v>
      </c>
      <c r="AO238" s="236">
        <f t="shared" ref="AO238" si="821">IF(ISBLANK(AD238),(IFERROR(IF(AH238="Probabilidad",(W238-(+W238*AK238)),IF(AH238="Impacto",W238,"")),""))," ")</f>
        <v>0.36</v>
      </c>
      <c r="AP238" s="174" t="str">
        <f t="shared" ref="AP238" si="822">IF(ISBLANK(AD238), (IFERROR(IF(AO238="","",IF(AO238&lt;=0.2,"Muy Baja",IF(AO238&lt;=0.4,"Baja",IF(AO238&lt;=0.6,"Media",IF(AO238&lt;=0.8,"Alta","Muy Alta"))))),""))," ")</f>
        <v>Baja</v>
      </c>
      <c r="AQ238" s="237">
        <f t="shared" si="736"/>
        <v>0.36</v>
      </c>
      <c r="AR238" s="283" t="str">
        <f t="shared" si="737"/>
        <v>Moderado</v>
      </c>
      <c r="AS238" s="237">
        <f t="shared" ref="AS238" si="823">IFERROR(IF(AH238="Impacto",(AA238-(+AA238*AK238)),IF(AH238="Probabilidad",AA238,"")),"")</f>
        <v>0.6</v>
      </c>
      <c r="AT238" s="239" t="str">
        <f t="shared" si="738"/>
        <v>Moderado</v>
      </c>
      <c r="AU238" s="456"/>
      <c r="AV238" s="459" t="str">
        <f>IF(ISBLANK(AD238), " ", AD238)</f>
        <v xml:space="preserve"> </v>
      </c>
      <c r="AW238" s="453" t="str">
        <f t="shared" ref="AW238" si="82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462" t="s">
        <v>337</v>
      </c>
      <c r="AY238" s="343" t="s">
        <v>1553</v>
      </c>
      <c r="AZ238" s="209" t="s">
        <v>1555</v>
      </c>
      <c r="BA238" s="207" t="s">
        <v>973</v>
      </c>
      <c r="BB238" s="207" t="s">
        <v>1063</v>
      </c>
      <c r="BC238" s="208">
        <v>44562</v>
      </c>
      <c r="BD238" s="208">
        <v>44926</v>
      </c>
      <c r="BE238" s="208" t="s">
        <v>1558</v>
      </c>
      <c r="BF238" s="208" t="s">
        <v>1559</v>
      </c>
      <c r="BG238" s="465" t="s">
        <v>1280</v>
      </c>
      <c r="BH238" s="215"/>
      <c r="BI238" s="210"/>
      <c r="BJ238" s="210"/>
      <c r="BK238" s="210"/>
      <c r="BL238" s="207"/>
      <c r="BM238" s="207"/>
      <c r="BN238" s="207"/>
      <c r="BO238" s="282"/>
      <c r="BP238" s="282"/>
      <c r="BQ238" s="284"/>
      <c r="BR238" s="213"/>
      <c r="BS238" s="213" t="str">
        <f>IF(AND('MAPA DE RIESGOS'!$AP238="Muy Alta",'MAPA DE RIESGOS'!$AR238="Leve"),CONCATENATE("R",'MAPA DE RIESGOS'!$H238,"C",'MAPA DE RIESGOS'!$AF238),"")</f>
        <v/>
      </c>
      <c r="BT238" s="213"/>
      <c r="BU238" s="213"/>
      <c r="BV238" s="213"/>
      <c r="BW238" s="213"/>
      <c r="BX238" s="213"/>
      <c r="BY238" s="213"/>
      <c r="BZ238" s="213"/>
      <c r="CA238" s="213"/>
      <c r="CB238" s="213"/>
      <c r="CC238" s="213"/>
      <c r="CD238" s="213"/>
      <c r="CE238" s="213"/>
      <c r="CF238" s="213"/>
      <c r="CG238" s="213"/>
      <c r="CH238" s="213"/>
      <c r="CI238" s="213"/>
      <c r="CJ238" s="213"/>
      <c r="CK238" s="213"/>
    </row>
    <row r="239" spans="1:89" s="214" customFormat="1" ht="84" customHeight="1">
      <c r="A239" s="652"/>
      <c r="B239" s="634"/>
      <c r="C239" s="523"/>
      <c r="D239" s="523"/>
      <c r="E239" s="472"/>
      <c r="F239" s="472"/>
      <c r="G239" s="492"/>
      <c r="H239" s="384">
        <v>38</v>
      </c>
      <c r="I239" s="469"/>
      <c r="J239" s="466"/>
      <c r="K239" s="466"/>
      <c r="L239" s="466"/>
      <c r="M239" s="472" t="str">
        <f t="shared" si="779"/>
        <v xml:space="preserve">Posibilidad de perdida de  debido a amenazas como y vulderabilidades, afectando a los activos de información de </v>
      </c>
      <c r="N239" s="472"/>
      <c r="O239" s="472"/>
      <c r="P239" s="475"/>
      <c r="Q239" s="478"/>
      <c r="R239" s="481"/>
      <c r="S239" s="481"/>
      <c r="T239" s="481"/>
      <c r="U239" s="481"/>
      <c r="V239" s="484"/>
      <c r="W239" s="442"/>
      <c r="X239" s="487"/>
      <c r="Y239" s="490"/>
      <c r="Z239" s="439"/>
      <c r="AA239" s="442"/>
      <c r="AB239" s="445"/>
      <c r="AC239" s="448"/>
      <c r="AD239" s="451"/>
      <c r="AE239" s="454"/>
      <c r="AF239" s="205">
        <v>2</v>
      </c>
      <c r="AG239" s="206" t="s">
        <v>1404</v>
      </c>
      <c r="AH239" s="234" t="str">
        <f t="shared" si="658"/>
        <v>Probabilidad</v>
      </c>
      <c r="AI239" s="340" t="s">
        <v>314</v>
      </c>
      <c r="AJ239" s="340" t="s">
        <v>319</v>
      </c>
      <c r="AK239" s="235" t="str">
        <f t="shared" si="659"/>
        <v>40%</v>
      </c>
      <c r="AL239" s="341" t="s">
        <v>323</v>
      </c>
      <c r="AM239" s="341" t="s">
        <v>327</v>
      </c>
      <c r="AN239" s="342" t="s">
        <v>330</v>
      </c>
      <c r="AO239" s="236">
        <f t="shared" ref="AO239" si="825">IF(ISBLANK(AD238),(IFERROR(IF(AND(AH238="Probabilidad",AH239="Probabilidad"),(AQ238-(+AQ238*AK239)),IF(AH239="Probabilidad",(W238-(+W238*AK239)),IF(AH239="Impacto",AQ238,""))),""))," ")</f>
        <v>0.216</v>
      </c>
      <c r="AP239" s="174" t="str">
        <f t="shared" ref="AP239" si="826">IF(ISBLANK(AD238),(IFERROR(IF(AO239="","",IF(AO239&lt;=0.2,"Muy Baja",IF(AO239&lt;=0.4,"Baja",IF(AO239&lt;=0.6,"Media",IF(AO239&lt;=0.8,"Alta","Muy Alta"))))),""))," ")</f>
        <v>Baja</v>
      </c>
      <c r="AQ239" s="237">
        <f t="shared" si="736"/>
        <v>0.216</v>
      </c>
      <c r="AR239" s="283" t="str">
        <f t="shared" si="737"/>
        <v>Moderado</v>
      </c>
      <c r="AS239" s="237">
        <f t="shared" ref="AS239" si="827">IFERROR(IF(AND(AH238="Impacto",AH239="Impacto"),(AS238-(+AS238*AK239)),IF(AH239="Impacto",(AA238-(+AA238*AK239)),IF(AH239="Probabilidad",AS238,""))),"")</f>
        <v>0.6</v>
      </c>
      <c r="AT239" s="239" t="str">
        <f t="shared" si="738"/>
        <v>Moderado</v>
      </c>
      <c r="AU239" s="457"/>
      <c r="AV239" s="460"/>
      <c r="AW239" s="454"/>
      <c r="AX239" s="463"/>
      <c r="AY239" s="497" t="s">
        <v>1554</v>
      </c>
      <c r="AZ239" s="500" t="s">
        <v>1415</v>
      </c>
      <c r="BA239" s="500" t="s">
        <v>973</v>
      </c>
      <c r="BB239" s="500" t="s">
        <v>1063</v>
      </c>
      <c r="BC239" s="503" t="s">
        <v>1532</v>
      </c>
      <c r="BD239" s="503" t="s">
        <v>1533</v>
      </c>
      <c r="BE239" s="500" t="s">
        <v>1557</v>
      </c>
      <c r="BF239" s="500" t="s">
        <v>1556</v>
      </c>
      <c r="BG239" s="466"/>
      <c r="BH239" s="215"/>
      <c r="BI239" s="210"/>
      <c r="BJ239" s="210"/>
      <c r="BK239" s="210"/>
      <c r="BL239" s="207"/>
      <c r="BM239" s="207"/>
      <c r="BN239" s="207"/>
      <c r="BO239" s="282"/>
      <c r="BP239" s="282"/>
      <c r="BQ239" s="284"/>
      <c r="BR239" s="213"/>
      <c r="BS239" s="213" t="str">
        <f>IF(AND('MAPA DE RIESGOS'!$AP239="Muy Alta",'MAPA DE RIESGOS'!$AR239="Leve"),CONCATENATE("R",'MAPA DE RIESGOS'!$H239,"C",'MAPA DE RIESGOS'!$AF239),"")</f>
        <v/>
      </c>
      <c r="BT239" s="213"/>
      <c r="BU239" s="213"/>
      <c r="BV239" s="213"/>
      <c r="BW239" s="213"/>
      <c r="BX239" s="213"/>
      <c r="BY239" s="213"/>
      <c r="BZ239" s="213"/>
      <c r="CA239" s="213"/>
      <c r="CB239" s="213"/>
      <c r="CC239" s="213"/>
      <c r="CD239" s="213"/>
      <c r="CE239" s="213"/>
      <c r="CF239" s="213"/>
      <c r="CG239" s="213"/>
      <c r="CH239" s="213"/>
      <c r="CI239" s="213"/>
      <c r="CJ239" s="213"/>
      <c r="CK239" s="213"/>
    </row>
    <row r="240" spans="1:89" s="214" customFormat="1" ht="84" customHeight="1">
      <c r="A240" s="652"/>
      <c r="B240" s="634"/>
      <c r="C240" s="523"/>
      <c r="D240" s="523"/>
      <c r="E240" s="472"/>
      <c r="F240" s="472"/>
      <c r="G240" s="492"/>
      <c r="H240" s="384">
        <v>38</v>
      </c>
      <c r="I240" s="469"/>
      <c r="J240" s="466"/>
      <c r="K240" s="466"/>
      <c r="L240" s="466"/>
      <c r="M240" s="472" t="str">
        <f t="shared" si="779"/>
        <v xml:space="preserve">Posibilidad de perdida de  debido a amenazas como y vulderabilidades, afectando a los activos de información de </v>
      </c>
      <c r="N240" s="472"/>
      <c r="O240" s="472"/>
      <c r="P240" s="475"/>
      <c r="Q240" s="478"/>
      <c r="R240" s="481"/>
      <c r="S240" s="481"/>
      <c r="T240" s="481"/>
      <c r="U240" s="481"/>
      <c r="V240" s="484"/>
      <c r="W240" s="442"/>
      <c r="X240" s="487"/>
      <c r="Y240" s="490"/>
      <c r="Z240" s="439"/>
      <c r="AA240" s="442"/>
      <c r="AB240" s="445"/>
      <c r="AC240" s="448"/>
      <c r="AD240" s="451"/>
      <c r="AE240" s="454"/>
      <c r="AF240" s="205">
        <v>3</v>
      </c>
      <c r="AG240" s="206" t="s">
        <v>1405</v>
      </c>
      <c r="AH240" s="234" t="str">
        <f t="shared" si="658"/>
        <v>Probabilidad</v>
      </c>
      <c r="AI240" s="340" t="s">
        <v>314</v>
      </c>
      <c r="AJ240" s="340" t="s">
        <v>319</v>
      </c>
      <c r="AK240" s="235" t="str">
        <f t="shared" si="659"/>
        <v>40%</v>
      </c>
      <c r="AL240" s="341" t="s">
        <v>323</v>
      </c>
      <c r="AM240" s="341" t="s">
        <v>327</v>
      </c>
      <c r="AN240" s="342" t="s">
        <v>330</v>
      </c>
      <c r="AO240" s="236">
        <f t="shared" ref="AO240" si="828">IF(ISBLANK(AD238),(IFERROR(IF(AND(AH239="Probabilidad",AH240="Probabilidad"),(AQ239-(+AQ239*AK240)),IF(AND(AH239="Impacto",AH240="Probabilidad"),(AQ238-(+AQ238*AK240)),IF(AH240="Impacto",AQ239,""))),""))," ")</f>
        <v>0.12959999999999999</v>
      </c>
      <c r="AP240" s="174" t="str">
        <f t="shared" ref="AP240" si="829">IF(ISBLANK(AD238),(IFERROR(IF(AO240="","",IF(AO240&lt;=0.2,"Muy Baja",IF(AO240&lt;=0.4,"Baja",IF(AO240&lt;=0.6,"Media",IF(AO240&lt;=0.8,"Alta","Muy Alta"))))),""))," ")</f>
        <v>Muy Baja</v>
      </c>
      <c r="AQ240" s="237">
        <f t="shared" si="736"/>
        <v>0.12959999999999999</v>
      </c>
      <c r="AR240" s="283" t="str">
        <f t="shared" si="737"/>
        <v>Moderado</v>
      </c>
      <c r="AS240" s="237">
        <f t="shared" ref="AS240:AS243" si="830">IFERROR(IF(AND(AH239="Impacto",AH240="Impacto"),(AS239-(+AS239*AK240)),IF(AND(AH239="Probabilidad",AH240="Impacto"),(AS238-(+AS238*AK240)),IF(AH240="Probabilidad",AS239,""))),"")</f>
        <v>0.6</v>
      </c>
      <c r="AT240" s="239" t="str">
        <f t="shared" si="738"/>
        <v>Moderado</v>
      </c>
      <c r="AU240" s="457"/>
      <c r="AV240" s="460"/>
      <c r="AW240" s="454"/>
      <c r="AX240" s="463"/>
      <c r="AY240" s="499"/>
      <c r="AZ240" s="502"/>
      <c r="BA240" s="502"/>
      <c r="BB240" s="502"/>
      <c r="BC240" s="505"/>
      <c r="BD240" s="505"/>
      <c r="BE240" s="502"/>
      <c r="BF240" s="502"/>
      <c r="BG240" s="466"/>
      <c r="BH240" s="215"/>
      <c r="BI240" s="210"/>
      <c r="BJ240" s="210"/>
      <c r="BK240" s="210"/>
      <c r="BL240" s="207"/>
      <c r="BM240" s="207"/>
      <c r="BN240" s="207"/>
      <c r="BO240" s="282"/>
      <c r="BP240" s="282"/>
      <c r="BQ240" s="284"/>
      <c r="BR240" s="213"/>
      <c r="BS240" s="213" t="str">
        <f>IF(AND('MAPA DE RIESGOS'!$AP240="Muy Alta",'MAPA DE RIESGOS'!$AR240="Leve"),CONCATENATE("R",'MAPA DE RIESGOS'!$H240,"C",'MAPA DE RIESGOS'!$AF240),"")</f>
        <v/>
      </c>
      <c r="BT240" s="213"/>
      <c r="BU240" s="213"/>
      <c r="BV240" s="213"/>
      <c r="BW240" s="213"/>
      <c r="BX240" s="213"/>
      <c r="BY240" s="213"/>
      <c r="BZ240" s="213"/>
      <c r="CA240" s="213"/>
      <c r="CB240" s="213"/>
      <c r="CC240" s="213"/>
      <c r="CD240" s="213"/>
      <c r="CE240" s="213"/>
      <c r="CF240" s="213"/>
      <c r="CG240" s="213"/>
      <c r="CH240" s="213"/>
      <c r="CI240" s="213"/>
      <c r="CJ240" s="213"/>
      <c r="CK240" s="213"/>
    </row>
    <row r="241" spans="1:89" s="214" customFormat="1" ht="28.5" hidden="1" customHeight="1">
      <c r="A241" s="652"/>
      <c r="B241" s="634"/>
      <c r="C241" s="523"/>
      <c r="D241" s="523"/>
      <c r="E241" s="472"/>
      <c r="F241" s="472"/>
      <c r="G241" s="492"/>
      <c r="H241" s="384">
        <v>38</v>
      </c>
      <c r="I241" s="469"/>
      <c r="J241" s="466"/>
      <c r="K241" s="466"/>
      <c r="L241" s="466"/>
      <c r="M241" s="472" t="str">
        <f t="shared" si="779"/>
        <v xml:space="preserve">Posibilidad de perdida de  debido a amenazas como y vulderabilidades, afectando a los activos de información de </v>
      </c>
      <c r="N241" s="472"/>
      <c r="O241" s="472"/>
      <c r="P241" s="475"/>
      <c r="Q241" s="478"/>
      <c r="R241" s="481"/>
      <c r="S241" s="481"/>
      <c r="T241" s="481"/>
      <c r="U241" s="481"/>
      <c r="V241" s="484"/>
      <c r="W241" s="442"/>
      <c r="X241" s="487"/>
      <c r="Y241" s="490"/>
      <c r="Z241" s="439"/>
      <c r="AA241" s="442"/>
      <c r="AB241" s="445"/>
      <c r="AC241" s="448"/>
      <c r="AD241" s="451"/>
      <c r="AE241" s="454"/>
      <c r="AF241" s="205">
        <v>4</v>
      </c>
      <c r="AG241" s="206"/>
      <c r="AH241" s="234" t="str">
        <f t="shared" si="658"/>
        <v/>
      </c>
      <c r="AI241" s="340"/>
      <c r="AJ241" s="340"/>
      <c r="AK241" s="235" t="str">
        <f t="shared" si="659"/>
        <v/>
      </c>
      <c r="AL241" s="341"/>
      <c r="AM241" s="341"/>
      <c r="AN241" s="342"/>
      <c r="AO241" s="236"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37" t="str">
        <f t="shared" si="736"/>
        <v/>
      </c>
      <c r="AR241" s="283" t="str">
        <f t="shared" si="737"/>
        <v/>
      </c>
      <c r="AS241" s="237" t="str">
        <f t="shared" si="830"/>
        <v/>
      </c>
      <c r="AT241" s="239" t="str">
        <f t="shared" si="738"/>
        <v/>
      </c>
      <c r="AU241" s="457"/>
      <c r="AV241" s="460"/>
      <c r="AW241" s="454"/>
      <c r="AX241" s="463"/>
      <c r="AY241" s="343"/>
      <c r="AZ241" s="209"/>
      <c r="BA241" s="207"/>
      <c r="BB241" s="207"/>
      <c r="BC241" s="208"/>
      <c r="BD241" s="208"/>
      <c r="BE241" s="208"/>
      <c r="BF241" s="209"/>
      <c r="BG241" s="466"/>
      <c r="BH241" s="215"/>
      <c r="BI241" s="210"/>
      <c r="BJ241" s="210"/>
      <c r="BK241" s="210"/>
      <c r="BL241" s="207"/>
      <c r="BM241" s="207"/>
      <c r="BN241" s="207"/>
      <c r="BO241" s="282"/>
      <c r="BP241" s="282"/>
      <c r="BQ241" s="284"/>
      <c r="BR241" s="213"/>
      <c r="BS241" s="213" t="str">
        <f>IF(AND('MAPA DE RIESGOS'!$AP241="Muy Alta",'MAPA DE RIESGOS'!$AR241="Leve"),CONCATENATE("R",'MAPA DE RIESGOS'!$H241,"C",'MAPA DE RIESGOS'!$AF241),"")</f>
        <v/>
      </c>
      <c r="BT241" s="213"/>
      <c r="BU241" s="213"/>
      <c r="BV241" s="213"/>
      <c r="BW241" s="213"/>
      <c r="BX241" s="213"/>
      <c r="BY241" s="213"/>
      <c r="BZ241" s="213"/>
      <c r="CA241" s="213"/>
      <c r="CB241" s="213"/>
      <c r="CC241" s="213"/>
      <c r="CD241" s="213"/>
      <c r="CE241" s="213"/>
      <c r="CF241" s="213"/>
      <c r="CG241" s="213"/>
      <c r="CH241" s="213"/>
      <c r="CI241" s="213"/>
      <c r="CJ241" s="213"/>
      <c r="CK241" s="213"/>
    </row>
    <row r="242" spans="1:89" s="214" customFormat="1" ht="28.5" hidden="1" customHeight="1">
      <c r="A242" s="652"/>
      <c r="B242" s="634"/>
      <c r="C242" s="523"/>
      <c r="D242" s="523"/>
      <c r="E242" s="472"/>
      <c r="F242" s="472"/>
      <c r="G242" s="492"/>
      <c r="H242" s="384">
        <v>38</v>
      </c>
      <c r="I242" s="469"/>
      <c r="J242" s="466"/>
      <c r="K242" s="466"/>
      <c r="L242" s="466"/>
      <c r="M242" s="472" t="str">
        <f t="shared" si="779"/>
        <v xml:space="preserve">Posibilidad de perdida de  debido a amenazas como y vulderabilidades, afectando a los activos de información de </v>
      </c>
      <c r="N242" s="472"/>
      <c r="O242" s="472"/>
      <c r="P242" s="475"/>
      <c r="Q242" s="478"/>
      <c r="R242" s="481"/>
      <c r="S242" s="481"/>
      <c r="T242" s="481"/>
      <c r="U242" s="481"/>
      <c r="V242" s="484"/>
      <c r="W242" s="442"/>
      <c r="X242" s="487"/>
      <c r="Y242" s="490"/>
      <c r="Z242" s="439"/>
      <c r="AA242" s="442"/>
      <c r="AB242" s="445"/>
      <c r="AC242" s="448"/>
      <c r="AD242" s="451"/>
      <c r="AE242" s="454"/>
      <c r="AF242" s="205">
        <v>5</v>
      </c>
      <c r="AG242" s="206"/>
      <c r="AH242" s="234" t="str">
        <f t="shared" si="658"/>
        <v/>
      </c>
      <c r="AI242" s="340"/>
      <c r="AJ242" s="340"/>
      <c r="AK242" s="235" t="str">
        <f t="shared" si="659"/>
        <v/>
      </c>
      <c r="AL242" s="341"/>
      <c r="AM242" s="341"/>
      <c r="AN242" s="342"/>
      <c r="AO242" s="236"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37" t="str">
        <f t="shared" si="736"/>
        <v/>
      </c>
      <c r="AR242" s="283" t="str">
        <f t="shared" si="737"/>
        <v/>
      </c>
      <c r="AS242" s="237" t="str">
        <f t="shared" si="830"/>
        <v/>
      </c>
      <c r="AT242" s="239" t="str">
        <f t="shared" si="738"/>
        <v/>
      </c>
      <c r="AU242" s="457"/>
      <c r="AV242" s="460"/>
      <c r="AW242" s="454"/>
      <c r="AX242" s="463"/>
      <c r="AY242" s="343"/>
      <c r="AZ242" s="209"/>
      <c r="BA242" s="207"/>
      <c r="BB242" s="207"/>
      <c r="BC242" s="208"/>
      <c r="BD242" s="208"/>
      <c r="BE242" s="208"/>
      <c r="BF242" s="209"/>
      <c r="BG242" s="466"/>
      <c r="BH242" s="215"/>
      <c r="BI242" s="210"/>
      <c r="BJ242" s="210"/>
      <c r="BK242" s="210"/>
      <c r="BL242" s="207"/>
      <c r="BM242" s="207"/>
      <c r="BN242" s="207"/>
      <c r="BO242" s="282"/>
      <c r="BP242" s="282"/>
      <c r="BQ242" s="284"/>
      <c r="BR242" s="213"/>
      <c r="BS242" s="213" t="str">
        <f>IF(AND('MAPA DE RIESGOS'!$AP242="Muy Alta",'MAPA DE RIESGOS'!$AR242="Leve"),CONCATENATE("R",'MAPA DE RIESGOS'!$H242,"C",'MAPA DE RIESGOS'!$AF242),"")</f>
        <v/>
      </c>
      <c r="BT242" s="213"/>
      <c r="BU242" s="213"/>
      <c r="BV242" s="213"/>
      <c r="BW242" s="213"/>
      <c r="BX242" s="213"/>
      <c r="BY242" s="213"/>
      <c r="BZ242" s="213"/>
      <c r="CA242" s="213"/>
      <c r="CB242" s="213"/>
      <c r="CC242" s="213"/>
      <c r="CD242" s="213"/>
      <c r="CE242" s="213"/>
      <c r="CF242" s="213"/>
      <c r="CG242" s="213"/>
      <c r="CH242" s="213"/>
      <c r="CI242" s="213"/>
      <c r="CJ242" s="213"/>
      <c r="CK242" s="213"/>
    </row>
    <row r="243" spans="1:89" s="214" customFormat="1" ht="28.5" hidden="1" customHeight="1">
      <c r="A243" s="652"/>
      <c r="B243" s="634"/>
      <c r="C243" s="523"/>
      <c r="D243" s="523"/>
      <c r="E243" s="472"/>
      <c r="F243" s="472"/>
      <c r="G243" s="492"/>
      <c r="H243" s="384">
        <v>38</v>
      </c>
      <c r="I243" s="470"/>
      <c r="J243" s="467"/>
      <c r="K243" s="467"/>
      <c r="L243" s="467"/>
      <c r="M243" s="473" t="str">
        <f t="shared" si="779"/>
        <v xml:space="preserve">Posibilidad de perdida de  debido a amenazas como y vulderabilidades, afectando a los activos de información de </v>
      </c>
      <c r="N243" s="473"/>
      <c r="O243" s="473"/>
      <c r="P243" s="476"/>
      <c r="Q243" s="479"/>
      <c r="R243" s="482"/>
      <c r="S243" s="482"/>
      <c r="T243" s="482"/>
      <c r="U243" s="482"/>
      <c r="V243" s="485"/>
      <c r="W243" s="443"/>
      <c r="X243" s="488"/>
      <c r="Y243" s="491"/>
      <c r="Z243" s="440"/>
      <c r="AA243" s="443"/>
      <c r="AB243" s="446"/>
      <c r="AC243" s="449"/>
      <c r="AD243" s="452"/>
      <c r="AE243" s="455"/>
      <c r="AF243" s="205">
        <v>6</v>
      </c>
      <c r="AG243" s="206"/>
      <c r="AH243" s="234" t="str">
        <f t="shared" si="658"/>
        <v/>
      </c>
      <c r="AI243" s="340"/>
      <c r="AJ243" s="340"/>
      <c r="AK243" s="235" t="str">
        <f t="shared" si="659"/>
        <v/>
      </c>
      <c r="AL243" s="341"/>
      <c r="AM243" s="341"/>
      <c r="AN243" s="342"/>
      <c r="AO243" s="236"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37" t="str">
        <f t="shared" si="736"/>
        <v/>
      </c>
      <c r="AR243" s="283" t="str">
        <f t="shared" si="737"/>
        <v/>
      </c>
      <c r="AS243" s="237" t="str">
        <f t="shared" si="830"/>
        <v/>
      </c>
      <c r="AT243" s="239" t="str">
        <f t="shared" si="738"/>
        <v/>
      </c>
      <c r="AU243" s="458"/>
      <c r="AV243" s="461"/>
      <c r="AW243" s="455"/>
      <c r="AX243" s="464"/>
      <c r="AY243" s="343"/>
      <c r="AZ243" s="209"/>
      <c r="BA243" s="207"/>
      <c r="BB243" s="207"/>
      <c r="BC243" s="208"/>
      <c r="BD243" s="208"/>
      <c r="BE243" s="208"/>
      <c r="BF243" s="209"/>
      <c r="BG243" s="467"/>
      <c r="BH243" s="215"/>
      <c r="BI243" s="210"/>
      <c r="BJ243" s="210"/>
      <c r="BK243" s="210"/>
      <c r="BL243" s="207"/>
      <c r="BM243" s="207"/>
      <c r="BN243" s="207"/>
      <c r="BO243" s="282"/>
      <c r="BP243" s="282"/>
      <c r="BQ243" s="284"/>
      <c r="BR243" s="213"/>
      <c r="BS243" s="213" t="str">
        <f>IF(AND('MAPA DE RIESGOS'!$AP243="Muy Alta",'MAPA DE RIESGOS'!$AR243="Leve"),CONCATENATE("R",'MAPA DE RIESGOS'!$H243,"C",'MAPA DE RIESGOS'!$AF243),"")</f>
        <v/>
      </c>
      <c r="BT243" s="213"/>
      <c r="BU243" s="213"/>
      <c r="BV243" s="213"/>
      <c r="BW243" s="213"/>
      <c r="BX243" s="213"/>
      <c r="BY243" s="213"/>
      <c r="BZ243" s="213"/>
      <c r="CA243" s="213"/>
      <c r="CB243" s="213"/>
      <c r="CC243" s="213"/>
      <c r="CD243" s="213"/>
      <c r="CE243" s="213"/>
      <c r="CF243" s="213"/>
      <c r="CG243" s="213"/>
      <c r="CH243" s="213"/>
      <c r="CI243" s="213"/>
      <c r="CJ243" s="213"/>
      <c r="CK243" s="213"/>
    </row>
    <row r="244" spans="1:89" s="214" customFormat="1" ht="67.5" customHeight="1">
      <c r="A244" s="652"/>
      <c r="B244" s="634" t="s">
        <v>959</v>
      </c>
      <c r="C244" s="523"/>
      <c r="D244" s="523" t="str">
        <f>IFERROR((VLOOKUP($B244,'Listados Datos'!$D$3:$F$18,3,FALSE))," ")</f>
        <v xml:space="preserve">Disponer de herramientas tecnológicas que apoyen de manera eficiente y oportuna las labores misionales y estrategicas de la entidad. Según lo establecido en el Plan Operativo Anual de la entidad. </v>
      </c>
      <c r="E244" s="472"/>
      <c r="F244" s="472" t="s">
        <v>973</v>
      </c>
      <c r="G244" s="492">
        <v>39</v>
      </c>
      <c r="H244" s="384">
        <v>39</v>
      </c>
      <c r="I244" s="468" t="s">
        <v>1221</v>
      </c>
      <c r="J244" s="465" t="s">
        <v>243</v>
      </c>
      <c r="K244" s="465" t="s">
        <v>1221</v>
      </c>
      <c r="L244" s="465" t="s">
        <v>1388</v>
      </c>
      <c r="M244" s="471" t="str">
        <f t="shared" si="779"/>
        <v>Posibilidad de perdida de Disponibilidad debido a amenazas como No disponibilidad de la información y vulderabilidades, afectando a los activos de información de Información física o digital</v>
      </c>
      <c r="N244" s="471" t="s">
        <v>932</v>
      </c>
      <c r="O244" s="471" t="s">
        <v>837</v>
      </c>
      <c r="P244" s="474">
        <v>228</v>
      </c>
      <c r="Q244" s="477" t="s">
        <v>88</v>
      </c>
      <c r="R244" s="480" t="s">
        <v>1394</v>
      </c>
      <c r="S244" s="480" t="s">
        <v>1221</v>
      </c>
      <c r="T244" s="480"/>
      <c r="U244" s="480"/>
      <c r="V244" s="483" t="str">
        <f t="shared" ref="V244" si="837">IF(ISBLANK(AC244),(IF(P244&lt;=0,"",IF(P244&lt;=2,"Muy Baja",IF(P244&lt;=24,"Baja",IF(P244&lt;=500,"Media",IF(P244&lt;=5000,"Alta","Muy Alta"))))))," ")</f>
        <v>Media</v>
      </c>
      <c r="W244" s="441">
        <f t="shared" ref="W244" si="838">IF(ISBLANK(AC244),(IF(V244="","",IF(V244="Muy Baja",20%,IF(V244="Baja",40%,IF(V244="Media",60%,IF(V244="Alta",80%,IF(V244="Muy Alta",100%,0)))))))," ")</f>
        <v>0.6</v>
      </c>
      <c r="X244" s="486" t="s">
        <v>307</v>
      </c>
      <c r="Y244" s="489" t="str">
        <f>IF(X244&gt;0,IF(NOT(ISERROR(MATCH(X244,'Listados Datos'!$N$3:$N$4,0))),'Listados Datos'!$N$6&amp;"Por favor no seleccionar este criterios de impacto (Afectación Económica o presupuestal y/o Pérdida Reputacional)",'Listados Datos'!$N$7),"")</f>
        <v>✔</v>
      </c>
      <c r="Z244" s="438"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441">
        <f>IF(Z244="","",IF(Z244="Leve",20%,IF(Z244="Menor",40%,IF(Z244="Moderado",60%,IF(Z244="Mayor",80%,IF(Z244="Catastrófico",100%,0))))))</f>
        <v>0.6</v>
      </c>
      <c r="AB244" s="444"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447"/>
      <c r="AD244" s="450"/>
      <c r="AE244" s="453"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206" t="s">
        <v>1406</v>
      </c>
      <c r="AH244" s="234" t="str">
        <f t="shared" si="658"/>
        <v>Probabilidad</v>
      </c>
      <c r="AI244" s="340" t="s">
        <v>314</v>
      </c>
      <c r="AJ244" s="340" t="s">
        <v>319</v>
      </c>
      <c r="AK244" s="235" t="str">
        <f t="shared" si="659"/>
        <v>40%</v>
      </c>
      <c r="AL244" s="341" t="s">
        <v>323</v>
      </c>
      <c r="AM244" s="341" t="s">
        <v>327</v>
      </c>
      <c r="AN244" s="342" t="s">
        <v>330</v>
      </c>
      <c r="AO244" s="236">
        <f t="shared" ref="AO244" si="840">IF(ISBLANK(AD244),(IFERROR(IF(AH244="Probabilidad",(W244-(+W244*AK244)),IF(AH244="Impacto",W244,"")),""))," ")</f>
        <v>0.36</v>
      </c>
      <c r="AP244" s="174" t="str">
        <f t="shared" ref="AP244" si="841">IF(ISBLANK(AD244), (IFERROR(IF(AO244="","",IF(AO244&lt;=0.2,"Muy Baja",IF(AO244&lt;=0.4,"Baja",IF(AO244&lt;=0.6,"Media",IF(AO244&lt;=0.8,"Alta","Muy Alta"))))),""))," ")</f>
        <v>Baja</v>
      </c>
      <c r="AQ244" s="237">
        <f t="shared" si="736"/>
        <v>0.36</v>
      </c>
      <c r="AR244" s="283" t="str">
        <f t="shared" si="737"/>
        <v>Moderado</v>
      </c>
      <c r="AS244" s="237">
        <f t="shared" ref="AS244" si="842">IFERROR(IF(AH244="Impacto",(AA244-(+AA244*AK244)),IF(AH244="Probabilidad",AA244,"")),"")</f>
        <v>0.6</v>
      </c>
      <c r="AT244" s="239" t="str">
        <f t="shared" si="738"/>
        <v>Moderado</v>
      </c>
      <c r="AU244" s="456"/>
      <c r="AV244" s="459" t="str">
        <f>IF(ISBLANK(AD244), " ", AD244)</f>
        <v xml:space="preserve"> </v>
      </c>
      <c r="AW244" s="453"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462" t="s">
        <v>337</v>
      </c>
      <c r="AY244" s="497" t="s">
        <v>1560</v>
      </c>
      <c r="AZ244" s="500" t="s">
        <v>1562</v>
      </c>
      <c r="BA244" s="500" t="s">
        <v>973</v>
      </c>
      <c r="BB244" s="500" t="s">
        <v>1068</v>
      </c>
      <c r="BC244" s="503" t="s">
        <v>1532</v>
      </c>
      <c r="BD244" s="503" t="s">
        <v>1533</v>
      </c>
      <c r="BE244" s="500" t="s">
        <v>1540</v>
      </c>
      <c r="BF244" s="500" t="s">
        <v>1541</v>
      </c>
      <c r="BG244" s="465" t="s">
        <v>1281</v>
      </c>
      <c r="BH244" s="215"/>
      <c r="BI244" s="210"/>
      <c r="BJ244" s="210"/>
      <c r="BK244" s="210"/>
      <c r="BL244" s="207"/>
      <c r="BM244" s="207"/>
      <c r="BN244" s="207"/>
      <c r="BO244" s="282"/>
      <c r="BP244" s="282"/>
      <c r="BQ244" s="284"/>
      <c r="BR244" s="213"/>
      <c r="BS244" s="213" t="str">
        <f>IF(AND('MAPA DE RIESGOS'!$AP244="Muy Alta",'MAPA DE RIESGOS'!$AR244="Leve"),CONCATENATE("R",'MAPA DE RIESGOS'!$H244,"C",'MAPA DE RIESGOS'!$AF244),"")</f>
        <v/>
      </c>
      <c r="BT244" s="213"/>
      <c r="BU244" s="213"/>
      <c r="BV244" s="213"/>
      <c r="BW244" s="213"/>
      <c r="BX244" s="213"/>
      <c r="BY244" s="213"/>
      <c r="BZ244" s="213"/>
      <c r="CA244" s="213"/>
      <c r="CB244" s="213"/>
      <c r="CC244" s="213"/>
      <c r="CD244" s="213"/>
      <c r="CE244" s="213"/>
      <c r="CF244" s="213"/>
      <c r="CG244" s="213"/>
      <c r="CH244" s="213"/>
      <c r="CI244" s="213"/>
      <c r="CJ244" s="213"/>
      <c r="CK244" s="213"/>
    </row>
    <row r="245" spans="1:89" s="214" customFormat="1" ht="67.5" customHeight="1">
      <c r="A245" s="652"/>
      <c r="B245" s="634"/>
      <c r="C245" s="523"/>
      <c r="D245" s="523"/>
      <c r="E245" s="472"/>
      <c r="F245" s="472"/>
      <c r="G245" s="492"/>
      <c r="H245" s="384">
        <v>39</v>
      </c>
      <c r="I245" s="469"/>
      <c r="J245" s="466"/>
      <c r="K245" s="466"/>
      <c r="L245" s="466"/>
      <c r="M245" s="472" t="str">
        <f t="shared" si="779"/>
        <v xml:space="preserve">Posibilidad de perdida de  debido a amenazas como y vulderabilidades, afectando a los activos de información de </v>
      </c>
      <c r="N245" s="472"/>
      <c r="O245" s="472"/>
      <c r="P245" s="475"/>
      <c r="Q245" s="478"/>
      <c r="R245" s="481"/>
      <c r="S245" s="481"/>
      <c r="T245" s="481"/>
      <c r="U245" s="481"/>
      <c r="V245" s="484"/>
      <c r="W245" s="442"/>
      <c r="X245" s="487"/>
      <c r="Y245" s="490"/>
      <c r="Z245" s="439"/>
      <c r="AA245" s="442"/>
      <c r="AB245" s="445"/>
      <c r="AC245" s="448"/>
      <c r="AD245" s="451"/>
      <c r="AE245" s="454"/>
      <c r="AF245" s="205">
        <v>2</v>
      </c>
      <c r="AG245" s="206" t="s">
        <v>1407</v>
      </c>
      <c r="AH245" s="234" t="str">
        <f t="shared" si="658"/>
        <v>Probabilidad</v>
      </c>
      <c r="AI245" s="340" t="s">
        <v>314</v>
      </c>
      <c r="AJ245" s="340" t="s">
        <v>319</v>
      </c>
      <c r="AK245" s="235" t="str">
        <f t="shared" si="659"/>
        <v>40%</v>
      </c>
      <c r="AL245" s="341" t="s">
        <v>323</v>
      </c>
      <c r="AM245" s="341" t="s">
        <v>327</v>
      </c>
      <c r="AN245" s="342" t="s">
        <v>330</v>
      </c>
      <c r="AO245" s="236">
        <f t="shared" ref="AO245" si="844">IF(ISBLANK(AD244),(IFERROR(IF(AND(AH244="Probabilidad",AH245="Probabilidad"),(AQ244-(+AQ244*AK245)),IF(AH245="Probabilidad",(W244-(+W244*AK245)),IF(AH245="Impacto",AQ244,""))),""))," ")</f>
        <v>0.216</v>
      </c>
      <c r="AP245" s="174" t="str">
        <f t="shared" ref="AP245" si="845">IF(ISBLANK(AD244),(IFERROR(IF(AO245="","",IF(AO245&lt;=0.2,"Muy Baja",IF(AO245&lt;=0.4,"Baja",IF(AO245&lt;=0.6,"Media",IF(AO245&lt;=0.8,"Alta","Muy Alta"))))),""))," ")</f>
        <v>Baja</v>
      </c>
      <c r="AQ245" s="237">
        <f t="shared" si="736"/>
        <v>0.216</v>
      </c>
      <c r="AR245" s="283" t="str">
        <f t="shared" si="737"/>
        <v>Moderado</v>
      </c>
      <c r="AS245" s="237">
        <f t="shared" ref="AS245" si="846">IFERROR(IF(AND(AH244="Impacto",AH245="Impacto"),(AS244-(+AS244*AK245)),IF(AH245="Impacto",(AA244-(+AA244*AK245)),IF(AH245="Probabilidad",AS244,""))),"")</f>
        <v>0.6</v>
      </c>
      <c r="AT245" s="239" t="str">
        <f t="shared" si="738"/>
        <v>Moderado</v>
      </c>
      <c r="AU245" s="457"/>
      <c r="AV245" s="460"/>
      <c r="AW245" s="454"/>
      <c r="AX245" s="463"/>
      <c r="AY245" s="499"/>
      <c r="AZ245" s="502"/>
      <c r="BA245" s="502"/>
      <c r="BB245" s="502"/>
      <c r="BC245" s="505"/>
      <c r="BD245" s="505"/>
      <c r="BE245" s="502"/>
      <c r="BF245" s="502"/>
      <c r="BG245" s="466"/>
      <c r="BH245" s="215"/>
      <c r="BI245" s="210"/>
      <c r="BJ245" s="210"/>
      <c r="BK245" s="210"/>
      <c r="BL245" s="207"/>
      <c r="BM245" s="207"/>
      <c r="BN245" s="207"/>
      <c r="BO245" s="282"/>
      <c r="BP245" s="282"/>
      <c r="BQ245" s="284"/>
      <c r="BR245" s="213"/>
      <c r="BS245" s="213" t="str">
        <f>IF(AND('MAPA DE RIESGOS'!$AP245="Muy Alta",'MAPA DE RIESGOS'!$AR245="Leve"),CONCATENATE("R",'MAPA DE RIESGOS'!$H245,"C",'MAPA DE RIESGOS'!$AF245),"")</f>
        <v/>
      </c>
      <c r="BT245" s="213"/>
      <c r="BU245" s="213"/>
      <c r="BV245" s="213"/>
      <c r="BW245" s="213"/>
      <c r="BX245" s="213"/>
      <c r="BY245" s="213"/>
      <c r="BZ245" s="213"/>
      <c r="CA245" s="213"/>
      <c r="CB245" s="213"/>
      <c r="CC245" s="213"/>
      <c r="CD245" s="213"/>
      <c r="CE245" s="213"/>
      <c r="CF245" s="213"/>
      <c r="CG245" s="213"/>
      <c r="CH245" s="213"/>
      <c r="CI245" s="213"/>
      <c r="CJ245" s="213"/>
      <c r="CK245" s="213"/>
    </row>
    <row r="246" spans="1:89" s="214" customFormat="1" ht="67.5" customHeight="1">
      <c r="A246" s="652"/>
      <c r="B246" s="634"/>
      <c r="C246" s="523"/>
      <c r="D246" s="523"/>
      <c r="E246" s="472"/>
      <c r="F246" s="472"/>
      <c r="G246" s="492"/>
      <c r="H246" s="384">
        <v>39</v>
      </c>
      <c r="I246" s="469"/>
      <c r="J246" s="466"/>
      <c r="K246" s="466"/>
      <c r="L246" s="466"/>
      <c r="M246" s="472" t="str">
        <f t="shared" si="779"/>
        <v xml:space="preserve">Posibilidad de perdida de  debido a amenazas como y vulderabilidades, afectando a los activos de información de </v>
      </c>
      <c r="N246" s="472"/>
      <c r="O246" s="472"/>
      <c r="P246" s="475"/>
      <c r="Q246" s="478"/>
      <c r="R246" s="481"/>
      <c r="S246" s="481"/>
      <c r="T246" s="481"/>
      <c r="U246" s="481"/>
      <c r="V246" s="484"/>
      <c r="W246" s="442"/>
      <c r="X246" s="487"/>
      <c r="Y246" s="490"/>
      <c r="Z246" s="439"/>
      <c r="AA246" s="442"/>
      <c r="AB246" s="445"/>
      <c r="AC246" s="448"/>
      <c r="AD246" s="451"/>
      <c r="AE246" s="454"/>
      <c r="AF246" s="205">
        <v>3</v>
      </c>
      <c r="AG246" s="206" t="s">
        <v>60</v>
      </c>
      <c r="AH246" s="234" t="str">
        <f t="shared" si="658"/>
        <v>Probabilidad</v>
      </c>
      <c r="AI246" s="340" t="s">
        <v>314</v>
      </c>
      <c r="AJ246" s="340" t="s">
        <v>319</v>
      </c>
      <c r="AK246" s="235" t="str">
        <f t="shared" si="659"/>
        <v>40%</v>
      </c>
      <c r="AL246" s="341" t="s">
        <v>323</v>
      </c>
      <c r="AM246" s="341" t="s">
        <v>327</v>
      </c>
      <c r="AN246" s="342" t="s">
        <v>330</v>
      </c>
      <c r="AO246" s="236">
        <f t="shared" ref="AO246" si="847">IF(ISBLANK(AD244),(IFERROR(IF(AND(AH245="Probabilidad",AH246="Probabilidad"),(AQ245-(+AQ245*AK246)),IF(AND(AH245="Impacto",AH246="Probabilidad"),(AQ244-(+AQ244*AK246)),IF(AH246="Impacto",AQ245,""))),""))," ")</f>
        <v>0.12959999999999999</v>
      </c>
      <c r="AP246" s="174" t="str">
        <f t="shared" ref="AP246" si="848">IF(ISBLANK(AD244),(IFERROR(IF(AO246="","",IF(AO246&lt;=0.2,"Muy Baja",IF(AO246&lt;=0.4,"Baja",IF(AO246&lt;=0.6,"Media",IF(AO246&lt;=0.8,"Alta","Muy Alta"))))),""))," ")</f>
        <v>Muy Baja</v>
      </c>
      <c r="AQ246" s="237">
        <f t="shared" si="736"/>
        <v>0.12959999999999999</v>
      </c>
      <c r="AR246" s="283" t="str">
        <f t="shared" si="737"/>
        <v>Moderado</v>
      </c>
      <c r="AS246" s="237">
        <f t="shared" ref="AS246:AS249" si="849">IFERROR(IF(AND(AH245="Impacto",AH246="Impacto"),(AS245-(+AS245*AK246)),IF(AND(AH245="Probabilidad",AH246="Impacto"),(AS244-(+AS244*AK246)),IF(AH246="Probabilidad",AS245,""))),"")</f>
        <v>0.6</v>
      </c>
      <c r="AT246" s="239" t="str">
        <f t="shared" si="738"/>
        <v>Moderado</v>
      </c>
      <c r="AU246" s="457"/>
      <c r="AV246" s="460"/>
      <c r="AW246" s="454"/>
      <c r="AX246" s="463"/>
      <c r="AY246" s="497" t="s">
        <v>1561</v>
      </c>
      <c r="AZ246" s="500" t="s">
        <v>1415</v>
      </c>
      <c r="BA246" s="500" t="s">
        <v>973</v>
      </c>
      <c r="BB246" s="500" t="s">
        <v>1063</v>
      </c>
      <c r="BC246" s="503" t="s">
        <v>1532</v>
      </c>
      <c r="BD246" s="503" t="s">
        <v>1533</v>
      </c>
      <c r="BE246" s="500" t="s">
        <v>1557</v>
      </c>
      <c r="BF246" s="500" t="s">
        <v>1556</v>
      </c>
      <c r="BG246" s="466"/>
      <c r="BH246" s="215"/>
      <c r="BI246" s="210"/>
      <c r="BJ246" s="210"/>
      <c r="BK246" s="210"/>
      <c r="BL246" s="207"/>
      <c r="BM246" s="207"/>
      <c r="BN246" s="207"/>
      <c r="BO246" s="282"/>
      <c r="BP246" s="282"/>
      <c r="BQ246" s="284"/>
      <c r="BR246" s="213"/>
      <c r="BS246" s="213" t="str">
        <f>IF(AND('MAPA DE RIESGOS'!$AP246="Muy Alta",'MAPA DE RIESGOS'!$AR246="Leve"),CONCATENATE("R",'MAPA DE RIESGOS'!$H246,"C",'MAPA DE RIESGOS'!$AF246),"")</f>
        <v/>
      </c>
      <c r="BT246" s="213"/>
      <c r="BU246" s="213"/>
      <c r="BV246" s="213"/>
      <c r="BW246" s="213"/>
      <c r="BX246" s="213"/>
      <c r="BY246" s="213"/>
      <c r="BZ246" s="213"/>
      <c r="CA246" s="213"/>
      <c r="CB246" s="213"/>
      <c r="CC246" s="213"/>
      <c r="CD246" s="213"/>
      <c r="CE246" s="213"/>
      <c r="CF246" s="213"/>
      <c r="CG246" s="213"/>
      <c r="CH246" s="213"/>
      <c r="CI246" s="213"/>
      <c r="CJ246" s="213"/>
      <c r="CK246" s="213"/>
    </row>
    <row r="247" spans="1:89" s="214" customFormat="1" ht="67.5" customHeight="1">
      <c r="A247" s="652"/>
      <c r="B247" s="634"/>
      <c r="C247" s="523"/>
      <c r="D247" s="523"/>
      <c r="E247" s="472"/>
      <c r="F247" s="472"/>
      <c r="G247" s="492"/>
      <c r="H247" s="384">
        <v>39</v>
      </c>
      <c r="I247" s="469"/>
      <c r="J247" s="466"/>
      <c r="K247" s="466"/>
      <c r="L247" s="466"/>
      <c r="M247" s="472" t="str">
        <f t="shared" si="779"/>
        <v xml:space="preserve">Posibilidad de perdida de  debido a amenazas como y vulderabilidades, afectando a los activos de información de </v>
      </c>
      <c r="N247" s="472"/>
      <c r="O247" s="472"/>
      <c r="P247" s="475"/>
      <c r="Q247" s="478"/>
      <c r="R247" s="481"/>
      <c r="S247" s="481"/>
      <c r="T247" s="481"/>
      <c r="U247" s="481"/>
      <c r="V247" s="484"/>
      <c r="W247" s="442"/>
      <c r="X247" s="487"/>
      <c r="Y247" s="490"/>
      <c r="Z247" s="439"/>
      <c r="AA247" s="442"/>
      <c r="AB247" s="445"/>
      <c r="AC247" s="448"/>
      <c r="AD247" s="451"/>
      <c r="AE247" s="454"/>
      <c r="AF247" s="205">
        <v>4</v>
      </c>
      <c r="AG247" s="206" t="s">
        <v>1408</v>
      </c>
      <c r="AH247" s="234" t="str">
        <f t="shared" si="658"/>
        <v>Probabilidad</v>
      </c>
      <c r="AI247" s="340" t="s">
        <v>314</v>
      </c>
      <c r="AJ247" s="340" t="s">
        <v>319</v>
      </c>
      <c r="AK247" s="235" t="str">
        <f t="shared" si="659"/>
        <v>40%</v>
      </c>
      <c r="AL247" s="341" t="s">
        <v>323</v>
      </c>
      <c r="AM247" s="341" t="s">
        <v>327</v>
      </c>
      <c r="AN247" s="342" t="s">
        <v>330</v>
      </c>
      <c r="AO247" s="236">
        <f t="shared" ref="AO247" si="850">IF(ISBLANK(AD244),(IFERROR(IF(AND(AH246="Probabilidad",AH247="Probabilidad"),(AQ246-(+AQ246*AK247)),IF(AND(AH246="Impacto",AH247="Probabilidad"),(AQ245-(+AQ245*AK247)),IF(AH247="Impacto",AQ246,""))),""))," ")</f>
        <v>7.7759999999999996E-2</v>
      </c>
      <c r="AP247" s="174" t="str">
        <f t="shared" ref="AP247" si="851">IF(ISBLANK(AD244),(IFERROR(IF(AO247="","",IF(AO247&lt;=0.2,"Muy Baja",IF(AO247&lt;=0.4,"Baja",IF(AO247&lt;=0.6,"Media",IF(AO247&lt;=0.8,"Alta","Muy Alta"))))),""))," ")</f>
        <v>Muy Baja</v>
      </c>
      <c r="AQ247" s="237">
        <f t="shared" si="736"/>
        <v>7.7759999999999996E-2</v>
      </c>
      <c r="AR247" s="283" t="str">
        <f t="shared" si="737"/>
        <v>Moderado</v>
      </c>
      <c r="AS247" s="237">
        <f t="shared" si="849"/>
        <v>0.6</v>
      </c>
      <c r="AT247" s="239" t="str">
        <f t="shared" si="738"/>
        <v>Moderado</v>
      </c>
      <c r="AU247" s="457"/>
      <c r="AV247" s="460"/>
      <c r="AW247" s="454"/>
      <c r="AX247" s="463"/>
      <c r="AY247" s="499"/>
      <c r="AZ247" s="502"/>
      <c r="BA247" s="502"/>
      <c r="BB247" s="502"/>
      <c r="BC247" s="505"/>
      <c r="BD247" s="505"/>
      <c r="BE247" s="502"/>
      <c r="BF247" s="502"/>
      <c r="BG247" s="466"/>
      <c r="BH247" s="215"/>
      <c r="BI247" s="210"/>
      <c r="BJ247" s="210"/>
      <c r="BK247" s="210"/>
      <c r="BL247" s="207"/>
      <c r="BM247" s="207"/>
      <c r="BN247" s="207"/>
      <c r="BO247" s="282"/>
      <c r="BP247" s="282"/>
      <c r="BQ247" s="284"/>
      <c r="BR247" s="213"/>
      <c r="BS247" s="213" t="str">
        <f>IF(AND('MAPA DE RIESGOS'!$AP247="Muy Alta",'MAPA DE RIESGOS'!$AR247="Leve"),CONCATENATE("R",'MAPA DE RIESGOS'!$H247,"C",'MAPA DE RIESGOS'!$AF247),"")</f>
        <v/>
      </c>
      <c r="BT247" s="213"/>
      <c r="BU247" s="213"/>
      <c r="BV247" s="213"/>
      <c r="BW247" s="213"/>
      <c r="BX247" s="213"/>
      <c r="BY247" s="213"/>
      <c r="BZ247" s="213"/>
      <c r="CA247" s="213"/>
      <c r="CB247" s="213"/>
      <c r="CC247" s="213"/>
      <c r="CD247" s="213"/>
      <c r="CE247" s="213"/>
      <c r="CF247" s="213"/>
      <c r="CG247" s="213"/>
      <c r="CH247" s="213"/>
      <c r="CI247" s="213"/>
      <c r="CJ247" s="213"/>
      <c r="CK247" s="213"/>
    </row>
    <row r="248" spans="1:89" s="214" customFormat="1" ht="28.5" hidden="1" customHeight="1">
      <c r="A248" s="652"/>
      <c r="B248" s="634"/>
      <c r="C248" s="523"/>
      <c r="D248" s="523"/>
      <c r="E248" s="472"/>
      <c r="F248" s="472"/>
      <c r="G248" s="492"/>
      <c r="H248" s="384">
        <v>39</v>
      </c>
      <c r="I248" s="469"/>
      <c r="J248" s="466"/>
      <c r="K248" s="466"/>
      <c r="L248" s="466"/>
      <c r="M248" s="472" t="str">
        <f t="shared" si="779"/>
        <v xml:space="preserve">Posibilidad de perdida de  debido a amenazas como y vulderabilidades, afectando a los activos de información de </v>
      </c>
      <c r="N248" s="472"/>
      <c r="O248" s="472"/>
      <c r="P248" s="475"/>
      <c r="Q248" s="478"/>
      <c r="R248" s="481"/>
      <c r="S248" s="481"/>
      <c r="T248" s="481"/>
      <c r="U248" s="481"/>
      <c r="V248" s="484"/>
      <c r="W248" s="442"/>
      <c r="X248" s="487"/>
      <c r="Y248" s="490"/>
      <c r="Z248" s="439"/>
      <c r="AA248" s="442"/>
      <c r="AB248" s="445"/>
      <c r="AC248" s="448"/>
      <c r="AD248" s="451"/>
      <c r="AE248" s="454"/>
      <c r="AF248" s="205">
        <v>5</v>
      </c>
      <c r="AG248" s="206"/>
      <c r="AH248" s="234" t="str">
        <f t="shared" si="658"/>
        <v/>
      </c>
      <c r="AI248" s="340"/>
      <c r="AJ248" s="340"/>
      <c r="AK248" s="235" t="str">
        <f t="shared" si="659"/>
        <v/>
      </c>
      <c r="AL248" s="341"/>
      <c r="AM248" s="341"/>
      <c r="AN248" s="342"/>
      <c r="AO248" s="236" t="str">
        <f t="shared" ref="AO248" si="852">IF(ISBLANK(AD244),(IFERROR(IF(AND(AH247="Probabilidad",AH248="Probabilidad"),(AQ247-(+AQ247*AK248)),IF(AND(AH247="Impacto",AH248="Probabilidad"),(AQ246-(+AQ246*AK248)),IF(AH248="Impacto",AQ247,""))),""))," ")</f>
        <v/>
      </c>
      <c r="AP248" s="174" t="str">
        <f t="shared" ref="AP248" si="853">IF(ISBLANK(AD244),(IFERROR(IF(AO248="","",IF(AO248&lt;=0.2,"Muy Baja",IF(AO248&lt;=0.4,"Baja",IF(AO248&lt;=0.6,"Media",IF(AO248&lt;=0.8,"Alta","Muy Alta"))))),""))," ")</f>
        <v/>
      </c>
      <c r="AQ248" s="237" t="str">
        <f t="shared" si="736"/>
        <v/>
      </c>
      <c r="AR248" s="283" t="str">
        <f t="shared" si="737"/>
        <v/>
      </c>
      <c r="AS248" s="237" t="str">
        <f t="shared" si="849"/>
        <v/>
      </c>
      <c r="AT248" s="239" t="str">
        <f t="shared" si="738"/>
        <v/>
      </c>
      <c r="AU248" s="457"/>
      <c r="AV248" s="460"/>
      <c r="AW248" s="454"/>
      <c r="AX248" s="463"/>
      <c r="AY248" s="343"/>
      <c r="AZ248" s="209"/>
      <c r="BA248" s="207"/>
      <c r="BB248" s="207"/>
      <c r="BC248" s="208"/>
      <c r="BD248" s="208"/>
      <c r="BE248" s="208"/>
      <c r="BF248" s="209"/>
      <c r="BG248" s="466"/>
      <c r="BH248" s="215"/>
      <c r="BI248" s="210"/>
      <c r="BJ248" s="210"/>
      <c r="BK248" s="210"/>
      <c r="BL248" s="207"/>
      <c r="BM248" s="207"/>
      <c r="BN248" s="207"/>
      <c r="BO248" s="282"/>
      <c r="BP248" s="282"/>
      <c r="BQ248" s="284"/>
      <c r="BR248" s="213"/>
      <c r="BS248" s="213" t="str">
        <f>IF(AND('MAPA DE RIESGOS'!$AP248="Muy Alta",'MAPA DE RIESGOS'!$AR248="Leve"),CONCATENATE("R",'MAPA DE RIESGOS'!$H248,"C",'MAPA DE RIESGOS'!$AF248),"")</f>
        <v/>
      </c>
      <c r="BT248" s="213"/>
      <c r="BU248" s="213"/>
      <c r="BV248" s="213"/>
      <c r="BW248" s="213"/>
      <c r="BX248" s="213"/>
      <c r="BY248" s="213"/>
      <c r="BZ248" s="213"/>
      <c r="CA248" s="213"/>
      <c r="CB248" s="213"/>
      <c r="CC248" s="213"/>
      <c r="CD248" s="213"/>
      <c r="CE248" s="213"/>
      <c r="CF248" s="213"/>
      <c r="CG248" s="213"/>
      <c r="CH248" s="213"/>
      <c r="CI248" s="213"/>
      <c r="CJ248" s="213"/>
      <c r="CK248" s="213"/>
    </row>
    <row r="249" spans="1:89" s="214" customFormat="1" ht="28.5" hidden="1" customHeight="1">
      <c r="A249" s="652"/>
      <c r="B249" s="634"/>
      <c r="C249" s="523"/>
      <c r="D249" s="523"/>
      <c r="E249" s="472"/>
      <c r="F249" s="472"/>
      <c r="G249" s="492"/>
      <c r="H249" s="384">
        <v>39</v>
      </c>
      <c r="I249" s="470"/>
      <c r="J249" s="467"/>
      <c r="K249" s="467"/>
      <c r="L249" s="467"/>
      <c r="M249" s="473" t="str">
        <f t="shared" si="779"/>
        <v xml:space="preserve">Posibilidad de perdida de  debido a amenazas como y vulderabilidades, afectando a los activos de información de </v>
      </c>
      <c r="N249" s="473"/>
      <c r="O249" s="473"/>
      <c r="P249" s="476"/>
      <c r="Q249" s="479"/>
      <c r="R249" s="482"/>
      <c r="S249" s="482"/>
      <c r="T249" s="482"/>
      <c r="U249" s="482"/>
      <c r="V249" s="485"/>
      <c r="W249" s="443"/>
      <c r="X249" s="488"/>
      <c r="Y249" s="491"/>
      <c r="Z249" s="440"/>
      <c r="AA249" s="443"/>
      <c r="AB249" s="446"/>
      <c r="AC249" s="449"/>
      <c r="AD249" s="452"/>
      <c r="AE249" s="455"/>
      <c r="AF249" s="205">
        <v>6</v>
      </c>
      <c r="AG249" s="206"/>
      <c r="AH249" s="234" t="str">
        <f t="shared" si="658"/>
        <v/>
      </c>
      <c r="AI249" s="340"/>
      <c r="AJ249" s="340"/>
      <c r="AK249" s="235" t="str">
        <f t="shared" si="659"/>
        <v/>
      </c>
      <c r="AL249" s="341"/>
      <c r="AM249" s="341"/>
      <c r="AN249" s="342"/>
      <c r="AO249" s="236" t="str">
        <f t="shared" ref="AO249" si="854">IF(ISBLANK(AD244),(IFERROR(IF(AND(AH248="Probabilidad",AH249="Probabilidad"),(AQ248-(+AQ248*AK249)),IF(AND(AH248="Impacto",AH249="Probabilidad"),(AQ247-(+AQ247*AK249)),IF(AH249="Impacto",AQ248,""))),""))," ")</f>
        <v/>
      </c>
      <c r="AP249" s="174" t="str">
        <f t="shared" ref="AP249" si="855">IF(ISBLANK(AD244),(IFERROR(IF(AO249="","",IF(AO249&lt;=0.2,"Muy Baja",IF(AO249&lt;=0.4,"Baja",IF(AO249&lt;=0.6,"Media",IF(AO249&lt;=0.8,"Alta","Muy Alta"))))),""))," ")</f>
        <v/>
      </c>
      <c r="AQ249" s="237" t="str">
        <f t="shared" si="736"/>
        <v/>
      </c>
      <c r="AR249" s="283" t="str">
        <f t="shared" si="737"/>
        <v/>
      </c>
      <c r="AS249" s="237" t="str">
        <f t="shared" si="849"/>
        <v/>
      </c>
      <c r="AT249" s="239" t="str">
        <f t="shared" si="738"/>
        <v/>
      </c>
      <c r="AU249" s="458"/>
      <c r="AV249" s="461"/>
      <c r="AW249" s="455"/>
      <c r="AX249" s="464"/>
      <c r="AY249" s="343"/>
      <c r="AZ249" s="209"/>
      <c r="BA249" s="207"/>
      <c r="BB249" s="207"/>
      <c r="BC249" s="208"/>
      <c r="BD249" s="208"/>
      <c r="BE249" s="208"/>
      <c r="BF249" s="209"/>
      <c r="BG249" s="467"/>
      <c r="BH249" s="215"/>
      <c r="BI249" s="210"/>
      <c r="BJ249" s="210"/>
      <c r="BK249" s="210"/>
      <c r="BL249" s="207"/>
      <c r="BM249" s="207"/>
      <c r="BN249" s="207"/>
      <c r="BO249" s="282"/>
      <c r="BP249" s="282"/>
      <c r="BQ249" s="284"/>
      <c r="BR249" s="213"/>
      <c r="BS249" s="213" t="str">
        <f>IF(AND('MAPA DE RIESGOS'!$AP249="Muy Alta",'MAPA DE RIESGOS'!$AR249="Leve"),CONCATENATE("R",'MAPA DE RIESGOS'!$H249,"C",'MAPA DE RIESGOS'!$AF249),"")</f>
        <v/>
      </c>
      <c r="BT249" s="213"/>
      <c r="BU249" s="213"/>
      <c r="BV249" s="213"/>
      <c r="BW249" s="213"/>
      <c r="BX249" s="213"/>
      <c r="BY249" s="213"/>
      <c r="BZ249" s="213"/>
      <c r="CA249" s="213"/>
      <c r="CB249" s="213"/>
      <c r="CC249" s="213"/>
      <c r="CD249" s="213"/>
      <c r="CE249" s="213"/>
      <c r="CF249" s="213"/>
      <c r="CG249" s="213"/>
      <c r="CH249" s="213"/>
      <c r="CI249" s="213"/>
      <c r="CJ249" s="213"/>
      <c r="CK249" s="213"/>
    </row>
    <row r="250" spans="1:89" s="214" customFormat="1" ht="71.5" customHeight="1">
      <c r="A250" s="652"/>
      <c r="B250" s="634" t="s">
        <v>959</v>
      </c>
      <c r="C250" s="523"/>
      <c r="D250" s="523" t="str">
        <f>IFERROR((VLOOKUP($B250,'Listados Datos'!$D$3:$F$18,3,FALSE))," ")</f>
        <v xml:space="preserve">Disponer de herramientas tecnológicas que apoyen de manera eficiente y oportuna las labores misionales y estrategicas de la entidad. Según lo establecido en el Plan Operativo Anual de la entidad. </v>
      </c>
      <c r="E250" s="472"/>
      <c r="F250" s="472" t="s">
        <v>973</v>
      </c>
      <c r="G250" s="492">
        <v>40</v>
      </c>
      <c r="H250" s="384">
        <v>40</v>
      </c>
      <c r="I250" s="468" t="s">
        <v>1679</v>
      </c>
      <c r="J250" s="465" t="s">
        <v>243</v>
      </c>
      <c r="K250" s="465" t="s">
        <v>1222</v>
      </c>
      <c r="L250" s="465" t="s">
        <v>1389</v>
      </c>
      <c r="M250" s="471" t="str">
        <f t="shared" si="779"/>
        <v>Posibilidad de perdida de Integridad y Disponibilidad debido a amenazas como Perdida integridad de la informacióny vulderabilidades, afectando a los activos de información de Información física o digital</v>
      </c>
      <c r="N250" s="471" t="s">
        <v>932</v>
      </c>
      <c r="O250" s="471" t="s">
        <v>837</v>
      </c>
      <c r="P250" s="474">
        <v>228</v>
      </c>
      <c r="Q250" s="477" t="s">
        <v>90</v>
      </c>
      <c r="R250" s="480" t="s">
        <v>1394</v>
      </c>
      <c r="S250" s="480" t="s">
        <v>1222</v>
      </c>
      <c r="T250" s="480"/>
      <c r="U250" s="480"/>
      <c r="V250" s="483" t="str">
        <f t="shared" ref="V250" si="856">IF(ISBLANK(AC250),(IF(P250&lt;=0,"",IF(P250&lt;=2,"Muy Baja",IF(P250&lt;=24,"Baja",IF(P250&lt;=500,"Media",IF(P250&lt;=5000,"Alta","Muy Alta"))))))," ")</f>
        <v>Media</v>
      </c>
      <c r="W250" s="441">
        <f t="shared" ref="W250" si="857">IF(ISBLANK(AC250),(IF(V250="","",IF(V250="Muy Baja",20%,IF(V250="Baja",40%,IF(V250="Media",60%,IF(V250="Alta",80%,IF(V250="Muy Alta",100%,0)))))))," ")</f>
        <v>0.6</v>
      </c>
      <c r="X250" s="486" t="s">
        <v>307</v>
      </c>
      <c r="Y250" s="489" t="str">
        <f>IF(X250&gt;0,IF(NOT(ISERROR(MATCH(X250,'Listados Datos'!$N$3:$N$4,0))),'Listados Datos'!$N$6&amp;"Por favor no seleccionar este criterios de impacto (Afectación Económica o presupuestal y/o Pérdida Reputacional)",'Listados Datos'!$N$7),"")</f>
        <v>✔</v>
      </c>
      <c r="Z250" s="438"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441">
        <f>IF(Z250="","",IF(Z250="Leve",20%,IF(Z250="Menor",40%,IF(Z250="Moderado",60%,IF(Z250="Mayor",80%,IF(Z250="Catastrófico",100%,0))))))</f>
        <v>0.6</v>
      </c>
      <c r="AB250" s="444"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447"/>
      <c r="AD250" s="450"/>
      <c r="AE250" s="453" t="str">
        <f t="shared" ref="AE250" si="858">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206" t="s">
        <v>1409</v>
      </c>
      <c r="AH250" s="234" t="str">
        <f t="shared" ref="AH250:AH309" si="859">IF(OR(AI250="Preventivo",AI250="Detectivo"),"Probabilidad",IF(AI250="Correctivo","Impacto",""))</f>
        <v>Probabilidad</v>
      </c>
      <c r="AI250" s="340" t="s">
        <v>314</v>
      </c>
      <c r="AJ250" s="340" t="s">
        <v>319</v>
      </c>
      <c r="AK250" s="235" t="str">
        <f t="shared" ref="AK250:AK309" si="860">IF(AND(AI250="Preventivo",AJ250="Automático"),"50%",IF(AND(AI250="Preventivo",AJ250="Manual"),"40%",IF(AND(AI250="Detectivo",AJ250="Automático"),"40%",IF(AND(AI250="Detectivo",AJ250="Manual"),"30%",IF(AND(AI250="Correctivo",AJ250="Automático"),"35%",IF(AND(AI250="Correctivo",AJ250="Manual"),"25%",""))))))</f>
        <v>40%</v>
      </c>
      <c r="AL250" s="341" t="s">
        <v>323</v>
      </c>
      <c r="AM250" s="341" t="s">
        <v>327</v>
      </c>
      <c r="AN250" s="342" t="s">
        <v>330</v>
      </c>
      <c r="AO250" s="236">
        <f t="shared" ref="AO250" si="861">IF(ISBLANK(AD250),(IFERROR(IF(AH250="Probabilidad",(W250-(+W250*AK250)),IF(AH250="Impacto",W250,"")),""))," ")</f>
        <v>0.36</v>
      </c>
      <c r="AP250" s="174" t="str">
        <f t="shared" ref="AP250" si="862">IF(ISBLANK(AD250), (IFERROR(IF(AO250="","",IF(AO250&lt;=0.2,"Muy Baja",IF(AO250&lt;=0.4,"Baja",IF(AO250&lt;=0.6,"Media",IF(AO250&lt;=0.8,"Alta","Muy Alta"))))),""))," ")</f>
        <v>Baja</v>
      </c>
      <c r="AQ250" s="237">
        <f t="shared" si="736"/>
        <v>0.36</v>
      </c>
      <c r="AR250" s="283" t="str">
        <f t="shared" si="737"/>
        <v>Moderado</v>
      </c>
      <c r="AS250" s="237">
        <f t="shared" ref="AS250" si="863">IFERROR(IF(AH250="Impacto",(AA250-(+AA250*AK250)),IF(AH250="Probabilidad",AA250,"")),"")</f>
        <v>0.6</v>
      </c>
      <c r="AT250" s="239" t="str">
        <f t="shared" si="738"/>
        <v>Moderado</v>
      </c>
      <c r="AU250" s="456"/>
      <c r="AV250" s="459" t="str">
        <f>IF(ISBLANK(AD250), " ", AD250)</f>
        <v xml:space="preserve"> </v>
      </c>
      <c r="AW250" s="453"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462" t="s">
        <v>337</v>
      </c>
      <c r="AY250" s="343" t="s">
        <v>1563</v>
      </c>
      <c r="AZ250" s="209" t="s">
        <v>1564</v>
      </c>
      <c r="BA250" s="207" t="s">
        <v>973</v>
      </c>
      <c r="BB250" s="207" t="s">
        <v>1063</v>
      </c>
      <c r="BC250" s="208">
        <v>44562</v>
      </c>
      <c r="BD250" s="208">
        <v>44926</v>
      </c>
      <c r="BE250" s="208" t="s">
        <v>1566</v>
      </c>
      <c r="BF250" s="209" t="s">
        <v>1567</v>
      </c>
      <c r="BG250" s="465" t="s">
        <v>1282</v>
      </c>
      <c r="BH250" s="215"/>
      <c r="BI250" s="210"/>
      <c r="BJ250" s="210"/>
      <c r="BK250" s="210"/>
      <c r="BL250" s="207"/>
      <c r="BM250" s="207"/>
      <c r="BN250" s="207"/>
      <c r="BO250" s="282"/>
      <c r="BP250" s="282"/>
      <c r="BQ250" s="284"/>
      <c r="BR250" s="213"/>
      <c r="BS250" s="213" t="str">
        <f>IF(AND('MAPA DE RIESGOS'!$AP250="Muy Alta",'MAPA DE RIESGOS'!$AR250="Leve"),CONCATENATE("R",'MAPA DE RIESGOS'!$H250,"C",'MAPA DE RIESGOS'!$AF250),"")</f>
        <v/>
      </c>
      <c r="BT250" s="213"/>
      <c r="BU250" s="213"/>
      <c r="BV250" s="213"/>
      <c r="BW250" s="213"/>
      <c r="BX250" s="213"/>
      <c r="BY250" s="213"/>
      <c r="BZ250" s="213"/>
      <c r="CA250" s="213"/>
      <c r="CB250" s="213"/>
      <c r="CC250" s="213"/>
      <c r="CD250" s="213"/>
      <c r="CE250" s="213"/>
      <c r="CF250" s="213"/>
      <c r="CG250" s="213"/>
      <c r="CH250" s="213"/>
      <c r="CI250" s="213"/>
      <c r="CJ250" s="213"/>
      <c r="CK250" s="213"/>
    </row>
    <row r="251" spans="1:89" s="214" customFormat="1" ht="60.5" customHeight="1">
      <c r="A251" s="652"/>
      <c r="B251" s="634"/>
      <c r="C251" s="523"/>
      <c r="D251" s="523"/>
      <c r="E251" s="472"/>
      <c r="F251" s="472"/>
      <c r="G251" s="492"/>
      <c r="H251" s="384">
        <v>40</v>
      </c>
      <c r="I251" s="469"/>
      <c r="J251" s="466"/>
      <c r="K251" s="466"/>
      <c r="L251" s="466"/>
      <c r="M251" s="472" t="str">
        <f t="shared" si="779"/>
        <v xml:space="preserve">Posibilidad de perdida de  debido a amenazas como y vulderabilidades, afectando a los activos de información de </v>
      </c>
      <c r="N251" s="472"/>
      <c r="O251" s="472"/>
      <c r="P251" s="475"/>
      <c r="Q251" s="478"/>
      <c r="R251" s="481"/>
      <c r="S251" s="481"/>
      <c r="T251" s="481"/>
      <c r="U251" s="481"/>
      <c r="V251" s="484"/>
      <c r="W251" s="442"/>
      <c r="X251" s="487"/>
      <c r="Y251" s="490"/>
      <c r="Z251" s="439"/>
      <c r="AA251" s="442"/>
      <c r="AB251" s="445"/>
      <c r="AC251" s="448"/>
      <c r="AD251" s="451"/>
      <c r="AE251" s="454"/>
      <c r="AF251" s="205">
        <v>2</v>
      </c>
      <c r="AG251" s="206" t="s">
        <v>1410</v>
      </c>
      <c r="AH251" s="234" t="str">
        <f t="shared" si="859"/>
        <v>Probabilidad</v>
      </c>
      <c r="AI251" s="340" t="s">
        <v>314</v>
      </c>
      <c r="AJ251" s="340" t="s">
        <v>319</v>
      </c>
      <c r="AK251" s="235" t="str">
        <f t="shared" si="860"/>
        <v>40%</v>
      </c>
      <c r="AL251" s="341" t="s">
        <v>323</v>
      </c>
      <c r="AM251" s="341" t="s">
        <v>327</v>
      </c>
      <c r="AN251" s="342" t="s">
        <v>330</v>
      </c>
      <c r="AO251" s="236">
        <f t="shared" ref="AO251" si="865">IF(ISBLANK(AD250),(IFERROR(IF(AND(AH250="Probabilidad",AH251="Probabilidad"),(AQ250-(+AQ250*AK251)),IF(AH251="Probabilidad",(W250-(+W250*AK251)),IF(AH251="Impacto",AQ250,""))),""))," ")</f>
        <v>0.216</v>
      </c>
      <c r="AP251" s="174" t="str">
        <f t="shared" ref="AP251" si="866">IF(ISBLANK(AD250),(IFERROR(IF(AO251="","",IF(AO251&lt;=0.2,"Muy Baja",IF(AO251&lt;=0.4,"Baja",IF(AO251&lt;=0.6,"Media",IF(AO251&lt;=0.8,"Alta","Muy Alta"))))),""))," ")</f>
        <v>Baja</v>
      </c>
      <c r="AQ251" s="237">
        <f t="shared" si="736"/>
        <v>0.216</v>
      </c>
      <c r="AR251" s="283" t="str">
        <f t="shared" si="737"/>
        <v>Moderado</v>
      </c>
      <c r="AS251" s="237">
        <f t="shared" ref="AS251" si="867">IFERROR(IF(AND(AH250="Impacto",AH251="Impacto"),(AS250-(+AS250*AK251)),IF(AH251="Impacto",(AA250-(+AA250*AK251)),IF(AH251="Probabilidad",AS250,""))),"")</f>
        <v>0.6</v>
      </c>
      <c r="AT251" s="239" t="str">
        <f t="shared" si="738"/>
        <v>Moderado</v>
      </c>
      <c r="AU251" s="457"/>
      <c r="AV251" s="460"/>
      <c r="AW251" s="454"/>
      <c r="AX251" s="463"/>
      <c r="AY251" s="497" t="s">
        <v>1568</v>
      </c>
      <c r="AZ251" s="500" t="s">
        <v>1565</v>
      </c>
      <c r="BA251" s="500" t="s">
        <v>973</v>
      </c>
      <c r="BB251" s="500" t="s">
        <v>1063</v>
      </c>
      <c r="BC251" s="503" t="s">
        <v>1532</v>
      </c>
      <c r="BD251" s="503" t="s">
        <v>1533</v>
      </c>
      <c r="BE251" s="500" t="s">
        <v>1569</v>
      </c>
      <c r="BF251" s="500" t="s">
        <v>1570</v>
      </c>
      <c r="BG251" s="466"/>
      <c r="BH251" s="215"/>
      <c r="BI251" s="210"/>
      <c r="BJ251" s="210"/>
      <c r="BK251" s="210"/>
      <c r="BL251" s="207"/>
      <c r="BM251" s="207"/>
      <c r="BN251" s="207"/>
      <c r="BO251" s="282"/>
      <c r="BP251" s="282"/>
      <c r="BQ251" s="284"/>
      <c r="BR251" s="213"/>
      <c r="BS251" s="213" t="str">
        <f>IF(AND('MAPA DE RIESGOS'!$AP251="Muy Alta",'MAPA DE RIESGOS'!$AR251="Leve"),CONCATENATE("R",'MAPA DE RIESGOS'!$H251,"C",'MAPA DE RIESGOS'!$AF251),"")</f>
        <v/>
      </c>
      <c r="BT251" s="213"/>
      <c r="BU251" s="213"/>
      <c r="BV251" s="213"/>
      <c r="BW251" s="213"/>
      <c r="BX251" s="213"/>
      <c r="BY251" s="213"/>
      <c r="BZ251" s="213"/>
      <c r="CA251" s="213"/>
      <c r="CB251" s="213"/>
      <c r="CC251" s="213"/>
      <c r="CD251" s="213"/>
      <c r="CE251" s="213"/>
      <c r="CF251" s="213"/>
      <c r="CG251" s="213"/>
      <c r="CH251" s="213"/>
      <c r="CI251" s="213"/>
      <c r="CJ251" s="213"/>
      <c r="CK251" s="213"/>
    </row>
    <row r="252" spans="1:89" s="214" customFormat="1" ht="60.5" customHeight="1">
      <c r="A252" s="652"/>
      <c r="B252" s="634"/>
      <c r="C252" s="523"/>
      <c r="D252" s="523"/>
      <c r="E252" s="472"/>
      <c r="F252" s="472"/>
      <c r="G252" s="492"/>
      <c r="H252" s="384">
        <v>40</v>
      </c>
      <c r="I252" s="469"/>
      <c r="J252" s="466"/>
      <c r="K252" s="466"/>
      <c r="L252" s="466"/>
      <c r="M252" s="472" t="str">
        <f t="shared" si="779"/>
        <v xml:space="preserve">Posibilidad de perdida de  debido a amenazas como y vulderabilidades, afectando a los activos de información de </v>
      </c>
      <c r="N252" s="472"/>
      <c r="O252" s="472"/>
      <c r="P252" s="475"/>
      <c r="Q252" s="478"/>
      <c r="R252" s="481"/>
      <c r="S252" s="481"/>
      <c r="T252" s="481"/>
      <c r="U252" s="481"/>
      <c r="V252" s="484"/>
      <c r="W252" s="442"/>
      <c r="X252" s="487"/>
      <c r="Y252" s="490"/>
      <c r="Z252" s="439"/>
      <c r="AA252" s="442"/>
      <c r="AB252" s="445"/>
      <c r="AC252" s="448"/>
      <c r="AD252" s="451"/>
      <c r="AE252" s="454"/>
      <c r="AF252" s="205">
        <v>3</v>
      </c>
      <c r="AG252" s="206" t="s">
        <v>1411</v>
      </c>
      <c r="AH252" s="234" t="str">
        <f t="shared" si="859"/>
        <v>Probabilidad</v>
      </c>
      <c r="AI252" s="340" t="s">
        <v>314</v>
      </c>
      <c r="AJ252" s="340" t="s">
        <v>319</v>
      </c>
      <c r="AK252" s="235" t="str">
        <f t="shared" si="860"/>
        <v>40%</v>
      </c>
      <c r="AL252" s="341" t="s">
        <v>323</v>
      </c>
      <c r="AM252" s="341" t="s">
        <v>327</v>
      </c>
      <c r="AN252" s="342" t="s">
        <v>330</v>
      </c>
      <c r="AO252" s="236">
        <f t="shared" ref="AO252" si="868">IF(ISBLANK(AD250),(IFERROR(IF(AND(AH251="Probabilidad",AH252="Probabilidad"),(AQ251-(+AQ251*AK252)),IF(AND(AH251="Impacto",AH252="Probabilidad"),(AQ250-(+AQ250*AK252)),IF(AH252="Impacto",AQ251,""))),""))," ")</f>
        <v>0.12959999999999999</v>
      </c>
      <c r="AP252" s="174" t="str">
        <f t="shared" ref="AP252" si="869">IF(ISBLANK(AD250),(IFERROR(IF(AO252="","",IF(AO252&lt;=0.2,"Muy Baja",IF(AO252&lt;=0.4,"Baja",IF(AO252&lt;=0.6,"Media",IF(AO252&lt;=0.8,"Alta","Muy Alta"))))),""))," ")</f>
        <v>Muy Baja</v>
      </c>
      <c r="AQ252" s="237">
        <f t="shared" si="736"/>
        <v>0.12959999999999999</v>
      </c>
      <c r="AR252" s="283" t="str">
        <f t="shared" si="737"/>
        <v>Moderado</v>
      </c>
      <c r="AS252" s="237">
        <f t="shared" ref="AS252:AS255" si="870">IFERROR(IF(AND(AH251="Impacto",AH252="Impacto"),(AS251-(+AS251*AK252)),IF(AND(AH251="Probabilidad",AH252="Impacto"),(AS250-(+AS250*AK252)),IF(AH252="Probabilidad",AS251,""))),"")</f>
        <v>0.6</v>
      </c>
      <c r="AT252" s="239" t="str">
        <f t="shared" si="738"/>
        <v>Moderado</v>
      </c>
      <c r="AU252" s="457"/>
      <c r="AV252" s="460"/>
      <c r="AW252" s="454"/>
      <c r="AX252" s="463"/>
      <c r="AY252" s="499"/>
      <c r="AZ252" s="502"/>
      <c r="BA252" s="502"/>
      <c r="BB252" s="502"/>
      <c r="BC252" s="505"/>
      <c r="BD252" s="505"/>
      <c r="BE252" s="502"/>
      <c r="BF252" s="502"/>
      <c r="BG252" s="466"/>
      <c r="BH252" s="215"/>
      <c r="BI252" s="210"/>
      <c r="BJ252" s="210"/>
      <c r="BK252" s="210"/>
      <c r="BL252" s="207"/>
      <c r="BM252" s="207"/>
      <c r="BN252" s="207"/>
      <c r="BO252" s="282"/>
      <c r="BP252" s="282"/>
      <c r="BQ252" s="284"/>
      <c r="BR252" s="213"/>
      <c r="BS252" s="213" t="str">
        <f>IF(AND('MAPA DE RIESGOS'!$AP252="Muy Alta",'MAPA DE RIESGOS'!$AR252="Leve"),CONCATENATE("R",'MAPA DE RIESGOS'!$H252,"C",'MAPA DE RIESGOS'!$AF252),"")</f>
        <v/>
      </c>
      <c r="BT252" s="213"/>
      <c r="BU252" s="213"/>
      <c r="BV252" s="213"/>
      <c r="BW252" s="213"/>
      <c r="BX252" s="213"/>
      <c r="BY252" s="213"/>
      <c r="BZ252" s="213"/>
      <c r="CA252" s="213"/>
      <c r="CB252" s="213"/>
      <c r="CC252" s="213"/>
      <c r="CD252" s="213"/>
      <c r="CE252" s="213"/>
      <c r="CF252" s="213"/>
      <c r="CG252" s="213"/>
      <c r="CH252" s="213"/>
      <c r="CI252" s="213"/>
      <c r="CJ252" s="213"/>
      <c r="CK252" s="213"/>
    </row>
    <row r="253" spans="1:89" s="214" customFormat="1" ht="28.5" hidden="1" customHeight="1">
      <c r="A253" s="652"/>
      <c r="B253" s="634"/>
      <c r="C253" s="523"/>
      <c r="D253" s="523"/>
      <c r="E253" s="472"/>
      <c r="F253" s="472"/>
      <c r="G253" s="492"/>
      <c r="H253" s="384">
        <v>40</v>
      </c>
      <c r="I253" s="469"/>
      <c r="J253" s="466"/>
      <c r="K253" s="466"/>
      <c r="L253" s="466"/>
      <c r="M253" s="472" t="str">
        <f t="shared" si="779"/>
        <v xml:space="preserve">Posibilidad de perdida de  debido a amenazas como y vulderabilidades, afectando a los activos de información de </v>
      </c>
      <c r="N253" s="472"/>
      <c r="O253" s="472"/>
      <c r="P253" s="475"/>
      <c r="Q253" s="478"/>
      <c r="R253" s="481"/>
      <c r="S253" s="481"/>
      <c r="T253" s="481"/>
      <c r="U253" s="481"/>
      <c r="V253" s="484"/>
      <c r="W253" s="442"/>
      <c r="X253" s="487"/>
      <c r="Y253" s="490"/>
      <c r="Z253" s="439"/>
      <c r="AA253" s="442"/>
      <c r="AB253" s="445"/>
      <c r="AC253" s="448"/>
      <c r="AD253" s="451"/>
      <c r="AE253" s="454"/>
      <c r="AF253" s="205">
        <v>4</v>
      </c>
      <c r="AG253" s="206"/>
      <c r="AH253" s="234" t="str">
        <f t="shared" si="859"/>
        <v/>
      </c>
      <c r="AI253" s="340"/>
      <c r="AJ253" s="340"/>
      <c r="AK253" s="235" t="str">
        <f t="shared" si="860"/>
        <v/>
      </c>
      <c r="AL253" s="341"/>
      <c r="AM253" s="341"/>
      <c r="AN253" s="342"/>
      <c r="AO253" s="236" t="str">
        <f t="shared" ref="AO253" si="871">IF(ISBLANK(AD250),(IFERROR(IF(AND(AH252="Probabilidad",AH253="Probabilidad"),(AQ252-(+AQ252*AK253)),IF(AND(AH252="Impacto",AH253="Probabilidad"),(AQ251-(+AQ251*AK253)),IF(AH253="Impacto",AQ252,""))),""))," ")</f>
        <v/>
      </c>
      <c r="AP253" s="174" t="str">
        <f t="shared" ref="AP253" si="872">IF(ISBLANK(AD250),(IFERROR(IF(AO253="","",IF(AO253&lt;=0.2,"Muy Baja",IF(AO253&lt;=0.4,"Baja",IF(AO253&lt;=0.6,"Media",IF(AO253&lt;=0.8,"Alta","Muy Alta"))))),""))," ")</f>
        <v/>
      </c>
      <c r="AQ253" s="237" t="str">
        <f t="shared" si="736"/>
        <v/>
      </c>
      <c r="AR253" s="283" t="str">
        <f t="shared" si="737"/>
        <v/>
      </c>
      <c r="AS253" s="237" t="str">
        <f t="shared" si="870"/>
        <v/>
      </c>
      <c r="AT253" s="239" t="str">
        <f t="shared" si="738"/>
        <v/>
      </c>
      <c r="AU253" s="457"/>
      <c r="AV253" s="460"/>
      <c r="AW253" s="454"/>
      <c r="AX253" s="463"/>
      <c r="AY253" s="343"/>
      <c r="AZ253" s="209"/>
      <c r="BA253" s="207"/>
      <c r="BB253" s="207"/>
      <c r="BC253" s="208"/>
      <c r="BD253" s="208"/>
      <c r="BE253" s="208"/>
      <c r="BF253" s="209"/>
      <c r="BG253" s="466"/>
      <c r="BH253" s="215"/>
      <c r="BI253" s="210"/>
      <c r="BJ253" s="210"/>
      <c r="BK253" s="210"/>
      <c r="BL253" s="207"/>
      <c r="BM253" s="207"/>
      <c r="BN253" s="207"/>
      <c r="BO253" s="282"/>
      <c r="BP253" s="282"/>
      <c r="BQ253" s="284"/>
      <c r="BR253" s="213"/>
      <c r="BS253" s="213" t="str">
        <f>IF(AND('MAPA DE RIESGOS'!$AP253="Muy Alta",'MAPA DE RIESGOS'!$AR253="Leve"),CONCATENATE("R",'MAPA DE RIESGOS'!$H253,"C",'MAPA DE RIESGOS'!$AF253),"")</f>
        <v/>
      </c>
      <c r="BT253" s="213"/>
      <c r="BU253" s="213"/>
      <c r="BV253" s="213"/>
      <c r="BW253" s="213"/>
      <c r="BX253" s="213"/>
      <c r="BY253" s="213"/>
      <c r="BZ253" s="213"/>
      <c r="CA253" s="213"/>
      <c r="CB253" s="213"/>
      <c r="CC253" s="213"/>
      <c r="CD253" s="213"/>
      <c r="CE253" s="213"/>
      <c r="CF253" s="213"/>
      <c r="CG253" s="213"/>
      <c r="CH253" s="213"/>
      <c r="CI253" s="213"/>
      <c r="CJ253" s="213"/>
      <c r="CK253" s="213"/>
    </row>
    <row r="254" spans="1:89" s="214" customFormat="1" ht="28.5" hidden="1" customHeight="1">
      <c r="A254" s="652"/>
      <c r="B254" s="634"/>
      <c r="C254" s="523"/>
      <c r="D254" s="523"/>
      <c r="E254" s="472"/>
      <c r="F254" s="472"/>
      <c r="G254" s="492"/>
      <c r="H254" s="384">
        <v>40</v>
      </c>
      <c r="I254" s="469"/>
      <c r="J254" s="466"/>
      <c r="K254" s="466"/>
      <c r="L254" s="466"/>
      <c r="M254" s="472" t="str">
        <f t="shared" si="779"/>
        <v xml:space="preserve">Posibilidad de perdida de  debido a amenazas como y vulderabilidades, afectando a los activos de información de </v>
      </c>
      <c r="N254" s="472"/>
      <c r="O254" s="472"/>
      <c r="P254" s="475"/>
      <c r="Q254" s="478"/>
      <c r="R254" s="481"/>
      <c r="S254" s="481"/>
      <c r="T254" s="481"/>
      <c r="U254" s="481"/>
      <c r="V254" s="484"/>
      <c r="W254" s="442"/>
      <c r="X254" s="487"/>
      <c r="Y254" s="490"/>
      <c r="Z254" s="439"/>
      <c r="AA254" s="442"/>
      <c r="AB254" s="445"/>
      <c r="AC254" s="448"/>
      <c r="AD254" s="451"/>
      <c r="AE254" s="454"/>
      <c r="AF254" s="205">
        <v>5</v>
      </c>
      <c r="AG254" s="206"/>
      <c r="AH254" s="234" t="str">
        <f t="shared" si="859"/>
        <v/>
      </c>
      <c r="AI254" s="340"/>
      <c r="AJ254" s="340"/>
      <c r="AK254" s="235" t="str">
        <f t="shared" si="860"/>
        <v/>
      </c>
      <c r="AL254" s="341"/>
      <c r="AM254" s="341"/>
      <c r="AN254" s="342"/>
      <c r="AO254" s="236" t="str">
        <f t="shared" ref="AO254" si="873">IF(ISBLANK(AD250),(IFERROR(IF(AND(AH253="Probabilidad",AH254="Probabilidad"),(AQ253-(+AQ253*AK254)),IF(AND(AH253="Impacto",AH254="Probabilidad"),(AQ252-(+AQ252*AK254)),IF(AH254="Impacto",AQ253,""))),""))," ")</f>
        <v/>
      </c>
      <c r="AP254" s="174" t="str">
        <f t="shared" ref="AP254" si="874">IF(ISBLANK(AD250),(IFERROR(IF(AO254="","",IF(AO254&lt;=0.2,"Muy Baja",IF(AO254&lt;=0.4,"Baja",IF(AO254&lt;=0.6,"Media",IF(AO254&lt;=0.8,"Alta","Muy Alta"))))),""))," ")</f>
        <v/>
      </c>
      <c r="AQ254" s="237" t="str">
        <f t="shared" si="736"/>
        <v/>
      </c>
      <c r="AR254" s="283" t="str">
        <f t="shared" si="737"/>
        <v/>
      </c>
      <c r="AS254" s="237" t="str">
        <f t="shared" si="870"/>
        <v/>
      </c>
      <c r="AT254" s="239" t="str">
        <f t="shared" si="738"/>
        <v/>
      </c>
      <c r="AU254" s="457"/>
      <c r="AV254" s="460"/>
      <c r="AW254" s="454"/>
      <c r="AX254" s="463"/>
      <c r="AY254" s="343"/>
      <c r="AZ254" s="209"/>
      <c r="BA254" s="207"/>
      <c r="BB254" s="207"/>
      <c r="BC254" s="208"/>
      <c r="BD254" s="208"/>
      <c r="BE254" s="208"/>
      <c r="BF254" s="209"/>
      <c r="BG254" s="466"/>
      <c r="BH254" s="215"/>
      <c r="BI254" s="210"/>
      <c r="BJ254" s="210"/>
      <c r="BK254" s="210"/>
      <c r="BL254" s="207"/>
      <c r="BM254" s="207"/>
      <c r="BN254" s="207"/>
      <c r="BO254" s="282"/>
      <c r="BP254" s="282"/>
      <c r="BQ254" s="284"/>
      <c r="BR254" s="213"/>
      <c r="BS254" s="213" t="str">
        <f>IF(AND('MAPA DE RIESGOS'!$AP254="Muy Alta",'MAPA DE RIESGOS'!$AR254="Leve"),CONCATENATE("R",'MAPA DE RIESGOS'!$H254,"C",'MAPA DE RIESGOS'!$AF254),"")</f>
        <v/>
      </c>
      <c r="BT254" s="213"/>
      <c r="BU254" s="213"/>
      <c r="BV254" s="213"/>
      <c r="BW254" s="213"/>
      <c r="BX254" s="213"/>
      <c r="BY254" s="213"/>
      <c r="BZ254" s="213"/>
      <c r="CA254" s="213"/>
      <c r="CB254" s="213"/>
      <c r="CC254" s="213"/>
      <c r="CD254" s="213"/>
      <c r="CE254" s="213"/>
      <c r="CF254" s="213"/>
      <c r="CG254" s="213"/>
      <c r="CH254" s="213"/>
      <c r="CI254" s="213"/>
      <c r="CJ254" s="213"/>
      <c r="CK254" s="213"/>
    </row>
    <row r="255" spans="1:89" s="214" customFormat="1" ht="28.5" hidden="1" customHeight="1">
      <c r="A255" s="652"/>
      <c r="B255" s="634"/>
      <c r="C255" s="523"/>
      <c r="D255" s="523"/>
      <c r="E255" s="472"/>
      <c r="F255" s="472"/>
      <c r="G255" s="492"/>
      <c r="H255" s="384">
        <v>40</v>
      </c>
      <c r="I255" s="470"/>
      <c r="J255" s="467"/>
      <c r="K255" s="467"/>
      <c r="L255" s="467"/>
      <c r="M255" s="473" t="str">
        <f t="shared" si="779"/>
        <v xml:space="preserve">Posibilidad de perdida de  debido a amenazas como y vulderabilidades, afectando a los activos de información de </v>
      </c>
      <c r="N255" s="473"/>
      <c r="O255" s="473"/>
      <c r="P255" s="476"/>
      <c r="Q255" s="479"/>
      <c r="R255" s="482"/>
      <c r="S255" s="482"/>
      <c r="T255" s="482"/>
      <c r="U255" s="482"/>
      <c r="V255" s="485"/>
      <c r="W255" s="443"/>
      <c r="X255" s="488"/>
      <c r="Y255" s="491"/>
      <c r="Z255" s="440"/>
      <c r="AA255" s="443"/>
      <c r="AB255" s="446"/>
      <c r="AC255" s="449"/>
      <c r="AD255" s="452"/>
      <c r="AE255" s="455"/>
      <c r="AF255" s="205">
        <v>6</v>
      </c>
      <c r="AG255" s="206"/>
      <c r="AH255" s="234" t="str">
        <f t="shared" si="859"/>
        <v/>
      </c>
      <c r="AI255" s="340"/>
      <c r="AJ255" s="340"/>
      <c r="AK255" s="235" t="str">
        <f t="shared" si="860"/>
        <v/>
      </c>
      <c r="AL255" s="341"/>
      <c r="AM255" s="341"/>
      <c r="AN255" s="342"/>
      <c r="AO255" s="236" t="str">
        <f t="shared" ref="AO255" si="875">IF(ISBLANK(AD250),(IFERROR(IF(AND(AH254="Probabilidad",AH255="Probabilidad"),(AQ254-(+AQ254*AK255)),IF(AND(AH254="Impacto",AH255="Probabilidad"),(AQ253-(+AQ253*AK255)),IF(AH255="Impacto",AQ254,""))),""))," ")</f>
        <v/>
      </c>
      <c r="AP255" s="174" t="str">
        <f t="shared" ref="AP255" si="876">IF(ISBLANK(AD250),(IFERROR(IF(AO255="","",IF(AO255&lt;=0.2,"Muy Baja",IF(AO255&lt;=0.4,"Baja",IF(AO255&lt;=0.6,"Media",IF(AO255&lt;=0.8,"Alta","Muy Alta"))))),""))," ")</f>
        <v/>
      </c>
      <c r="AQ255" s="237" t="str">
        <f t="shared" si="736"/>
        <v/>
      </c>
      <c r="AR255" s="283" t="str">
        <f t="shared" si="737"/>
        <v/>
      </c>
      <c r="AS255" s="237" t="str">
        <f t="shared" si="870"/>
        <v/>
      </c>
      <c r="AT255" s="239" t="str">
        <f t="shared" si="738"/>
        <v/>
      </c>
      <c r="AU255" s="458"/>
      <c r="AV255" s="461"/>
      <c r="AW255" s="455"/>
      <c r="AX255" s="464"/>
      <c r="AY255" s="343"/>
      <c r="AZ255" s="209"/>
      <c r="BA255" s="207"/>
      <c r="BB255" s="207"/>
      <c r="BC255" s="208"/>
      <c r="BD255" s="208"/>
      <c r="BE255" s="208"/>
      <c r="BF255" s="209"/>
      <c r="BG255" s="467"/>
      <c r="BH255" s="215"/>
      <c r="BI255" s="210"/>
      <c r="BJ255" s="210"/>
      <c r="BK255" s="210"/>
      <c r="BL255" s="207"/>
      <c r="BM255" s="207"/>
      <c r="BN255" s="207"/>
      <c r="BO255" s="282"/>
      <c r="BP255" s="282"/>
      <c r="BQ255" s="284"/>
      <c r="BR255" s="213"/>
      <c r="BS255" s="213" t="str">
        <f>IF(AND('MAPA DE RIESGOS'!$AP255="Muy Alta",'MAPA DE RIESGOS'!$AR255="Leve"),CONCATENATE("R",'MAPA DE RIESGOS'!$H255,"C",'MAPA DE RIESGOS'!$AF255),"")</f>
        <v/>
      </c>
      <c r="BT255" s="213"/>
      <c r="BU255" s="213"/>
      <c r="BV255" s="213"/>
      <c r="BW255" s="213"/>
      <c r="BX255" s="213"/>
      <c r="BY255" s="213"/>
      <c r="BZ255" s="213"/>
      <c r="CA255" s="213"/>
      <c r="CB255" s="213"/>
      <c r="CC255" s="213"/>
      <c r="CD255" s="213"/>
      <c r="CE255" s="213"/>
      <c r="CF255" s="213"/>
      <c r="CG255" s="213"/>
      <c r="CH255" s="213"/>
      <c r="CI255" s="213"/>
      <c r="CJ255" s="213"/>
      <c r="CK255" s="213"/>
    </row>
    <row r="256" spans="1:89" s="214" customFormat="1" ht="101" customHeight="1">
      <c r="A256" s="652"/>
      <c r="B256" s="634" t="s">
        <v>959</v>
      </c>
      <c r="C256" s="523"/>
      <c r="D256" s="523" t="str">
        <f>IFERROR((VLOOKUP($B256,'Listados Datos'!$D$3:$F$18,3,FALSE))," ")</f>
        <v xml:space="preserve">Disponer de herramientas tecnológicas que apoyen de manera eficiente y oportuna las labores misionales y estrategicas de la entidad. Según lo establecido en el Plan Operativo Anual de la entidad. </v>
      </c>
      <c r="E256" s="472"/>
      <c r="F256" s="472" t="s">
        <v>973</v>
      </c>
      <c r="G256" s="492">
        <v>41</v>
      </c>
      <c r="H256" s="384">
        <v>41</v>
      </c>
      <c r="I256" s="468" t="s">
        <v>1223</v>
      </c>
      <c r="J256" s="465" t="s">
        <v>244</v>
      </c>
      <c r="K256" s="465" t="s">
        <v>1223</v>
      </c>
      <c r="L256" s="465" t="s">
        <v>1390</v>
      </c>
      <c r="M256" s="471" t="str">
        <f t="shared" si="779"/>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471" t="s">
        <v>932</v>
      </c>
      <c r="O256" s="471" t="s">
        <v>837</v>
      </c>
      <c r="P256" s="474">
        <v>228</v>
      </c>
      <c r="Q256" s="477" t="s">
        <v>90</v>
      </c>
      <c r="R256" s="480" t="s">
        <v>1395</v>
      </c>
      <c r="S256" s="480" t="s">
        <v>1223</v>
      </c>
      <c r="T256" s="480"/>
      <c r="U256" s="480"/>
      <c r="V256" s="483" t="str">
        <f t="shared" ref="V256" si="877">IF(ISBLANK(AC256),(IF(P256&lt;=0,"",IF(P256&lt;=2,"Muy Baja",IF(P256&lt;=24,"Baja",IF(P256&lt;=500,"Media",IF(P256&lt;=5000,"Alta","Muy Alta"))))))," ")</f>
        <v>Media</v>
      </c>
      <c r="W256" s="441">
        <f t="shared" ref="W256" si="878">IF(ISBLANK(AC256),(IF(V256="","",IF(V256="Muy Baja",20%,IF(V256="Baja",40%,IF(V256="Media",60%,IF(V256="Alta",80%,IF(V256="Muy Alta",100%,0)))))))," ")</f>
        <v>0.6</v>
      </c>
      <c r="X256" s="486" t="s">
        <v>307</v>
      </c>
      <c r="Y256" s="489" t="str">
        <f>IF(X256&gt;0,IF(NOT(ISERROR(MATCH(X256,'Listados Datos'!$N$3:$N$4,0))),'Listados Datos'!$N$6&amp;"Por favor no seleccionar este criterios de impacto (Afectación Económica o presupuestal y/o Pérdida Reputacional)",'Listados Datos'!$N$7),"")</f>
        <v>✔</v>
      </c>
      <c r="Z256" s="438"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441">
        <f>IF(Z256="","",IF(Z256="Leve",20%,IF(Z256="Menor",40%,IF(Z256="Moderado",60%,IF(Z256="Mayor",80%,IF(Z256="Catastrófico",100%,0))))))</f>
        <v>0.6</v>
      </c>
      <c r="AB256" s="444"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447"/>
      <c r="AD256" s="450"/>
      <c r="AE256" s="453" t="str">
        <f t="shared" ref="AE256" si="879">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206" t="s">
        <v>1412</v>
      </c>
      <c r="AH256" s="234" t="str">
        <f t="shared" si="859"/>
        <v>Probabilidad</v>
      </c>
      <c r="AI256" s="340" t="s">
        <v>314</v>
      </c>
      <c r="AJ256" s="340" t="s">
        <v>319</v>
      </c>
      <c r="AK256" s="235" t="str">
        <f t="shared" si="860"/>
        <v>40%</v>
      </c>
      <c r="AL256" s="341" t="s">
        <v>323</v>
      </c>
      <c r="AM256" s="341" t="s">
        <v>327</v>
      </c>
      <c r="AN256" s="342" t="s">
        <v>330</v>
      </c>
      <c r="AO256" s="236">
        <f t="shared" ref="AO256" si="880">IF(ISBLANK(AD256),(IFERROR(IF(AH256="Probabilidad",(W256-(+W256*AK256)),IF(AH256="Impacto",W256,"")),""))," ")</f>
        <v>0.36</v>
      </c>
      <c r="AP256" s="174" t="str">
        <f t="shared" ref="AP256" si="881">IF(ISBLANK(AD256), (IFERROR(IF(AO256="","",IF(AO256&lt;=0.2,"Muy Baja",IF(AO256&lt;=0.4,"Baja",IF(AO256&lt;=0.6,"Media",IF(AO256&lt;=0.8,"Alta","Muy Alta"))))),""))," ")</f>
        <v>Baja</v>
      </c>
      <c r="AQ256" s="237">
        <f t="shared" si="736"/>
        <v>0.36</v>
      </c>
      <c r="AR256" s="283" t="str">
        <f t="shared" si="737"/>
        <v>Moderado</v>
      </c>
      <c r="AS256" s="237">
        <f t="shared" ref="AS256" si="882">IFERROR(IF(AH256="Impacto",(AA256-(+AA256*AK256)),IF(AH256="Probabilidad",AA256,"")),"")</f>
        <v>0.6</v>
      </c>
      <c r="AT256" s="239" t="str">
        <f t="shared" si="738"/>
        <v>Moderado</v>
      </c>
      <c r="AU256" s="456"/>
      <c r="AV256" s="459" t="str">
        <f>IF(ISBLANK(AD256), " ", AD256)</f>
        <v xml:space="preserve"> </v>
      </c>
      <c r="AW256" s="453" t="str">
        <f t="shared" ref="AW256" si="883">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462" t="s">
        <v>337</v>
      </c>
      <c r="AY256" s="497" t="s">
        <v>1571</v>
      </c>
      <c r="AZ256" s="500" t="s">
        <v>1572</v>
      </c>
      <c r="BA256" s="500" t="s">
        <v>973</v>
      </c>
      <c r="BB256" s="500" t="s">
        <v>1063</v>
      </c>
      <c r="BC256" s="503" t="s">
        <v>1532</v>
      </c>
      <c r="BD256" s="503" t="s">
        <v>1533</v>
      </c>
      <c r="BE256" s="500" t="s">
        <v>1573</v>
      </c>
      <c r="BF256" s="500" t="s">
        <v>1283</v>
      </c>
      <c r="BG256" s="465" t="s">
        <v>1284</v>
      </c>
      <c r="BH256" s="215"/>
      <c r="BI256" s="210"/>
      <c r="BJ256" s="210"/>
      <c r="BK256" s="210"/>
      <c r="BL256" s="207"/>
      <c r="BM256" s="207"/>
      <c r="BN256" s="207"/>
      <c r="BO256" s="282"/>
      <c r="BP256" s="282"/>
      <c r="BQ256" s="284"/>
      <c r="BR256" s="213"/>
      <c r="BS256" s="213" t="str">
        <f>IF(AND('MAPA DE RIESGOS'!$AP256="Muy Alta",'MAPA DE RIESGOS'!$AR256="Leve"),CONCATENATE("R",'MAPA DE RIESGOS'!$H256,"C",'MAPA DE RIESGOS'!$AF256),"")</f>
        <v/>
      </c>
      <c r="BT256" s="213"/>
      <c r="BU256" s="213"/>
      <c r="BV256" s="213"/>
      <c r="BW256" s="213"/>
      <c r="BX256" s="213"/>
      <c r="BY256" s="213"/>
      <c r="BZ256" s="213"/>
      <c r="CA256" s="213"/>
      <c r="CB256" s="213"/>
      <c r="CC256" s="213"/>
      <c r="CD256" s="213"/>
      <c r="CE256" s="213"/>
      <c r="CF256" s="213"/>
      <c r="CG256" s="213"/>
      <c r="CH256" s="213"/>
      <c r="CI256" s="213"/>
      <c r="CJ256" s="213"/>
      <c r="CK256" s="213"/>
    </row>
    <row r="257" spans="1:89" s="214" customFormat="1" ht="61" customHeight="1">
      <c r="A257" s="652"/>
      <c r="B257" s="634"/>
      <c r="C257" s="523"/>
      <c r="D257" s="523"/>
      <c r="E257" s="472"/>
      <c r="F257" s="472"/>
      <c r="G257" s="492"/>
      <c r="H257" s="384">
        <v>41</v>
      </c>
      <c r="I257" s="469"/>
      <c r="J257" s="466"/>
      <c r="K257" s="466"/>
      <c r="L257" s="466"/>
      <c r="M257" s="472" t="str">
        <f t="shared" si="779"/>
        <v xml:space="preserve">Posibilidad de perdida de  debido a amenazas como y vulderabilidades, afectando a los activos de información de </v>
      </c>
      <c r="N257" s="472"/>
      <c r="O257" s="472"/>
      <c r="P257" s="475"/>
      <c r="Q257" s="478"/>
      <c r="R257" s="481"/>
      <c r="S257" s="481"/>
      <c r="T257" s="481"/>
      <c r="U257" s="481"/>
      <c r="V257" s="484"/>
      <c r="W257" s="442"/>
      <c r="X257" s="487"/>
      <c r="Y257" s="490"/>
      <c r="Z257" s="439"/>
      <c r="AA257" s="442"/>
      <c r="AB257" s="445"/>
      <c r="AC257" s="448"/>
      <c r="AD257" s="451"/>
      <c r="AE257" s="454"/>
      <c r="AF257" s="205">
        <v>2</v>
      </c>
      <c r="AG257" s="206" t="s">
        <v>1413</v>
      </c>
      <c r="AH257" s="234" t="str">
        <f t="shared" si="859"/>
        <v>Probabilidad</v>
      </c>
      <c r="AI257" s="340" t="s">
        <v>314</v>
      </c>
      <c r="AJ257" s="340" t="s">
        <v>319</v>
      </c>
      <c r="AK257" s="235" t="str">
        <f t="shared" si="860"/>
        <v>40%</v>
      </c>
      <c r="AL257" s="341" t="s">
        <v>323</v>
      </c>
      <c r="AM257" s="341" t="s">
        <v>327</v>
      </c>
      <c r="AN257" s="342" t="s">
        <v>330</v>
      </c>
      <c r="AO257" s="236">
        <f t="shared" ref="AO257" si="884">IF(ISBLANK(AD256),(IFERROR(IF(AND(AH256="Probabilidad",AH257="Probabilidad"),(AQ256-(+AQ256*AK257)),IF(AH257="Probabilidad",(W256-(+W256*AK257)),IF(AH257="Impacto",AQ256,""))),""))," ")</f>
        <v>0.216</v>
      </c>
      <c r="AP257" s="174" t="str">
        <f t="shared" ref="AP257" si="885">IF(ISBLANK(AD256),(IFERROR(IF(AO257="","",IF(AO257&lt;=0.2,"Muy Baja",IF(AO257&lt;=0.4,"Baja",IF(AO257&lt;=0.6,"Media",IF(AO257&lt;=0.8,"Alta","Muy Alta"))))),""))," ")</f>
        <v>Baja</v>
      </c>
      <c r="AQ257" s="237">
        <f t="shared" si="736"/>
        <v>0.216</v>
      </c>
      <c r="AR257" s="283" t="str">
        <f t="shared" si="737"/>
        <v>Moderado</v>
      </c>
      <c r="AS257" s="237">
        <f t="shared" ref="AS257" si="886">IFERROR(IF(AND(AH256="Impacto",AH257="Impacto"),(AS256-(+AS256*AK257)),IF(AH257="Impacto",(AA256-(+AA256*AK257)),IF(AH257="Probabilidad",AS256,""))),"")</f>
        <v>0.6</v>
      </c>
      <c r="AT257" s="239" t="str">
        <f t="shared" si="738"/>
        <v>Moderado</v>
      </c>
      <c r="AU257" s="457"/>
      <c r="AV257" s="460"/>
      <c r="AW257" s="454"/>
      <c r="AX257" s="463"/>
      <c r="AY257" s="498"/>
      <c r="AZ257" s="501"/>
      <c r="BA257" s="501"/>
      <c r="BB257" s="501"/>
      <c r="BC257" s="504"/>
      <c r="BD257" s="504"/>
      <c r="BE257" s="501"/>
      <c r="BF257" s="501"/>
      <c r="BG257" s="466"/>
      <c r="BH257" s="215"/>
      <c r="BI257" s="210"/>
      <c r="BJ257" s="210"/>
      <c r="BK257" s="210"/>
      <c r="BL257" s="207"/>
      <c r="BM257" s="207"/>
      <c r="BN257" s="207"/>
      <c r="BO257" s="282"/>
      <c r="BP257" s="282"/>
      <c r="BQ257" s="284"/>
      <c r="BR257" s="213"/>
      <c r="BS257" s="213" t="str">
        <f>IF(AND('MAPA DE RIESGOS'!$AP257="Muy Alta",'MAPA DE RIESGOS'!$AR257="Leve"),CONCATENATE("R",'MAPA DE RIESGOS'!$H257,"C",'MAPA DE RIESGOS'!$AF257),"")</f>
        <v/>
      </c>
      <c r="BT257" s="213"/>
      <c r="BU257" s="213"/>
      <c r="BV257" s="213"/>
      <c r="BW257" s="213"/>
      <c r="BX257" s="213"/>
      <c r="BY257" s="213"/>
      <c r="BZ257" s="213"/>
      <c r="CA257" s="213"/>
      <c r="CB257" s="213"/>
      <c r="CC257" s="213"/>
      <c r="CD257" s="213"/>
      <c r="CE257" s="213"/>
      <c r="CF257" s="213"/>
      <c r="CG257" s="213"/>
      <c r="CH257" s="213"/>
      <c r="CI257" s="213"/>
      <c r="CJ257" s="213"/>
      <c r="CK257" s="213"/>
    </row>
    <row r="258" spans="1:89" s="214" customFormat="1" ht="61" customHeight="1">
      <c r="A258" s="652"/>
      <c r="B258" s="634"/>
      <c r="C258" s="523"/>
      <c r="D258" s="523"/>
      <c r="E258" s="472"/>
      <c r="F258" s="472"/>
      <c r="G258" s="492"/>
      <c r="H258" s="384">
        <v>41</v>
      </c>
      <c r="I258" s="469"/>
      <c r="J258" s="466"/>
      <c r="K258" s="466"/>
      <c r="L258" s="466"/>
      <c r="M258" s="472" t="str">
        <f t="shared" si="779"/>
        <v xml:space="preserve">Posibilidad de perdida de  debido a amenazas como y vulderabilidades, afectando a los activos de información de </v>
      </c>
      <c r="N258" s="472"/>
      <c r="O258" s="472"/>
      <c r="P258" s="475"/>
      <c r="Q258" s="478"/>
      <c r="R258" s="481"/>
      <c r="S258" s="481"/>
      <c r="T258" s="481"/>
      <c r="U258" s="481"/>
      <c r="V258" s="484"/>
      <c r="W258" s="442"/>
      <c r="X258" s="487"/>
      <c r="Y258" s="490"/>
      <c r="Z258" s="439"/>
      <c r="AA258" s="442"/>
      <c r="AB258" s="445"/>
      <c r="AC258" s="448"/>
      <c r="AD258" s="451"/>
      <c r="AE258" s="454"/>
      <c r="AF258" s="205">
        <v>3</v>
      </c>
      <c r="AG258" s="206" t="s">
        <v>1414</v>
      </c>
      <c r="AH258" s="234" t="str">
        <f t="shared" si="859"/>
        <v>Probabilidad</v>
      </c>
      <c r="AI258" s="340" t="s">
        <v>314</v>
      </c>
      <c r="AJ258" s="340" t="s">
        <v>319</v>
      </c>
      <c r="AK258" s="235" t="str">
        <f t="shared" si="860"/>
        <v>40%</v>
      </c>
      <c r="AL258" s="341" t="s">
        <v>323</v>
      </c>
      <c r="AM258" s="341" t="s">
        <v>327</v>
      </c>
      <c r="AN258" s="342" t="s">
        <v>330</v>
      </c>
      <c r="AO258" s="236">
        <f t="shared" ref="AO258" si="887">IF(ISBLANK(AD256),(IFERROR(IF(AND(AH257="Probabilidad",AH258="Probabilidad"),(AQ257-(+AQ257*AK258)),IF(AND(AH257="Impacto",AH258="Probabilidad"),(AQ256-(+AQ256*AK258)),IF(AH258="Impacto",AQ257,""))),""))," ")</f>
        <v>0.12959999999999999</v>
      </c>
      <c r="AP258" s="174" t="str">
        <f t="shared" ref="AP258" si="888">IF(ISBLANK(AD256),(IFERROR(IF(AO258="","",IF(AO258&lt;=0.2,"Muy Baja",IF(AO258&lt;=0.4,"Baja",IF(AO258&lt;=0.6,"Media",IF(AO258&lt;=0.8,"Alta","Muy Alta"))))),""))," ")</f>
        <v>Muy Baja</v>
      </c>
      <c r="AQ258" s="237">
        <f t="shared" si="736"/>
        <v>0.12959999999999999</v>
      </c>
      <c r="AR258" s="283" t="str">
        <f t="shared" si="737"/>
        <v>Moderado</v>
      </c>
      <c r="AS258" s="237">
        <f t="shared" ref="AS258:AS261" si="889">IFERROR(IF(AND(AH257="Impacto",AH258="Impacto"),(AS257-(+AS257*AK258)),IF(AND(AH257="Probabilidad",AH258="Impacto"),(AS256-(+AS256*AK258)),IF(AH258="Probabilidad",AS257,""))),"")</f>
        <v>0.6</v>
      </c>
      <c r="AT258" s="239" t="str">
        <f t="shared" si="738"/>
        <v>Moderado</v>
      </c>
      <c r="AU258" s="457"/>
      <c r="AV258" s="460"/>
      <c r="AW258" s="454"/>
      <c r="AX258" s="463"/>
      <c r="AY258" s="499"/>
      <c r="AZ258" s="502"/>
      <c r="BA258" s="502"/>
      <c r="BB258" s="502"/>
      <c r="BC258" s="505"/>
      <c r="BD258" s="505"/>
      <c r="BE258" s="502"/>
      <c r="BF258" s="502"/>
      <c r="BG258" s="466"/>
      <c r="BH258" s="215"/>
      <c r="BI258" s="210"/>
      <c r="BJ258" s="210"/>
      <c r="BK258" s="210"/>
      <c r="BL258" s="207"/>
      <c r="BM258" s="207"/>
      <c r="BN258" s="207"/>
      <c r="BO258" s="282"/>
      <c r="BP258" s="282"/>
      <c r="BQ258" s="284"/>
      <c r="BR258" s="213"/>
      <c r="BS258" s="213" t="str">
        <f>IF(AND('MAPA DE RIESGOS'!$AP258="Muy Alta",'MAPA DE RIESGOS'!$AR258="Leve"),CONCATENATE("R",'MAPA DE RIESGOS'!$H258,"C",'MAPA DE RIESGOS'!$AF258),"")</f>
        <v/>
      </c>
      <c r="BT258" s="213"/>
      <c r="BU258" s="213"/>
      <c r="BV258" s="213"/>
      <c r="BW258" s="213"/>
      <c r="BX258" s="213"/>
      <c r="BY258" s="213"/>
      <c r="BZ258" s="213"/>
      <c r="CA258" s="213"/>
      <c r="CB258" s="213"/>
      <c r="CC258" s="213"/>
      <c r="CD258" s="213"/>
      <c r="CE258" s="213"/>
      <c r="CF258" s="213"/>
      <c r="CG258" s="213"/>
      <c r="CH258" s="213"/>
      <c r="CI258" s="213"/>
      <c r="CJ258" s="213"/>
      <c r="CK258" s="213"/>
    </row>
    <row r="259" spans="1:89" s="214" customFormat="1" ht="28.5" hidden="1" customHeight="1">
      <c r="A259" s="652"/>
      <c r="B259" s="634"/>
      <c r="C259" s="523"/>
      <c r="D259" s="523"/>
      <c r="E259" s="472"/>
      <c r="F259" s="472"/>
      <c r="G259" s="492"/>
      <c r="H259" s="384">
        <v>41</v>
      </c>
      <c r="I259" s="469"/>
      <c r="J259" s="466"/>
      <c r="K259" s="466"/>
      <c r="L259" s="466"/>
      <c r="M259" s="472" t="str">
        <f t="shared" si="779"/>
        <v xml:space="preserve">Posibilidad de perdida de  debido a amenazas como y vulderabilidades, afectando a los activos de información de </v>
      </c>
      <c r="N259" s="472"/>
      <c r="O259" s="472"/>
      <c r="P259" s="475"/>
      <c r="Q259" s="478"/>
      <c r="R259" s="481"/>
      <c r="S259" s="481"/>
      <c r="T259" s="481"/>
      <c r="U259" s="481"/>
      <c r="V259" s="484"/>
      <c r="W259" s="442"/>
      <c r="X259" s="487"/>
      <c r="Y259" s="490"/>
      <c r="Z259" s="439"/>
      <c r="AA259" s="442"/>
      <c r="AB259" s="445"/>
      <c r="AC259" s="448"/>
      <c r="AD259" s="451"/>
      <c r="AE259" s="454"/>
      <c r="AF259" s="205">
        <v>4</v>
      </c>
      <c r="AG259" s="206"/>
      <c r="AH259" s="234" t="str">
        <f t="shared" si="859"/>
        <v/>
      </c>
      <c r="AI259" s="340"/>
      <c r="AJ259" s="340"/>
      <c r="AK259" s="235" t="str">
        <f t="shared" si="860"/>
        <v/>
      </c>
      <c r="AL259" s="341"/>
      <c r="AM259" s="341"/>
      <c r="AN259" s="342"/>
      <c r="AO259" s="236" t="str">
        <f t="shared" ref="AO259" si="890">IF(ISBLANK(AD256),(IFERROR(IF(AND(AH258="Probabilidad",AH259="Probabilidad"),(AQ258-(+AQ258*AK259)),IF(AND(AH258="Impacto",AH259="Probabilidad"),(AQ257-(+AQ257*AK259)),IF(AH259="Impacto",AQ258,""))),""))," ")</f>
        <v/>
      </c>
      <c r="AP259" s="174" t="str">
        <f t="shared" ref="AP259" si="891">IF(ISBLANK(AD256),(IFERROR(IF(AO259="","",IF(AO259&lt;=0.2,"Muy Baja",IF(AO259&lt;=0.4,"Baja",IF(AO259&lt;=0.6,"Media",IF(AO259&lt;=0.8,"Alta","Muy Alta"))))),""))," ")</f>
        <v/>
      </c>
      <c r="AQ259" s="237" t="str">
        <f t="shared" si="736"/>
        <v/>
      </c>
      <c r="AR259" s="283" t="str">
        <f t="shared" si="737"/>
        <v/>
      </c>
      <c r="AS259" s="237" t="str">
        <f t="shared" si="889"/>
        <v/>
      </c>
      <c r="AT259" s="239" t="str">
        <f t="shared" si="738"/>
        <v/>
      </c>
      <c r="AU259" s="457"/>
      <c r="AV259" s="460"/>
      <c r="AW259" s="454"/>
      <c r="AX259" s="463"/>
      <c r="AY259" s="343"/>
      <c r="AZ259" s="209"/>
      <c r="BA259" s="207"/>
      <c r="BB259" s="207"/>
      <c r="BC259" s="208"/>
      <c r="BD259" s="208"/>
      <c r="BE259" s="208"/>
      <c r="BF259" s="209"/>
      <c r="BG259" s="466"/>
      <c r="BH259" s="215"/>
      <c r="BI259" s="210"/>
      <c r="BJ259" s="210"/>
      <c r="BK259" s="210"/>
      <c r="BL259" s="207"/>
      <c r="BM259" s="207"/>
      <c r="BN259" s="207"/>
      <c r="BO259" s="282"/>
      <c r="BP259" s="282"/>
      <c r="BQ259" s="284"/>
      <c r="BR259" s="213"/>
      <c r="BS259" s="213" t="str">
        <f>IF(AND('MAPA DE RIESGOS'!$AP259="Muy Alta",'MAPA DE RIESGOS'!$AR259="Leve"),CONCATENATE("R",'MAPA DE RIESGOS'!$H259,"C",'MAPA DE RIESGOS'!$AF259),"")</f>
        <v/>
      </c>
      <c r="BT259" s="213"/>
      <c r="BU259" s="213"/>
      <c r="BV259" s="213"/>
      <c r="BW259" s="213"/>
      <c r="BX259" s="213"/>
      <c r="BY259" s="213"/>
      <c r="BZ259" s="213"/>
      <c r="CA259" s="213"/>
      <c r="CB259" s="213"/>
      <c r="CC259" s="213"/>
      <c r="CD259" s="213"/>
      <c r="CE259" s="213"/>
      <c r="CF259" s="213"/>
      <c r="CG259" s="213"/>
      <c r="CH259" s="213"/>
      <c r="CI259" s="213"/>
      <c r="CJ259" s="213"/>
      <c r="CK259" s="213"/>
    </row>
    <row r="260" spans="1:89" s="214" customFormat="1" ht="28.5" hidden="1" customHeight="1">
      <c r="A260" s="652"/>
      <c r="B260" s="634"/>
      <c r="C260" s="523"/>
      <c r="D260" s="523"/>
      <c r="E260" s="472"/>
      <c r="F260" s="472"/>
      <c r="G260" s="492"/>
      <c r="H260" s="384">
        <v>41</v>
      </c>
      <c r="I260" s="469"/>
      <c r="J260" s="466"/>
      <c r="K260" s="466"/>
      <c r="L260" s="466"/>
      <c r="M260" s="472" t="str">
        <f t="shared" si="779"/>
        <v xml:space="preserve">Posibilidad de perdida de  debido a amenazas como y vulderabilidades, afectando a los activos de información de </v>
      </c>
      <c r="N260" s="472"/>
      <c r="O260" s="472"/>
      <c r="P260" s="475"/>
      <c r="Q260" s="478"/>
      <c r="R260" s="481"/>
      <c r="S260" s="481"/>
      <c r="T260" s="481"/>
      <c r="U260" s="481"/>
      <c r="V260" s="484"/>
      <c r="W260" s="442"/>
      <c r="X260" s="487"/>
      <c r="Y260" s="490"/>
      <c r="Z260" s="439"/>
      <c r="AA260" s="442"/>
      <c r="AB260" s="445"/>
      <c r="AC260" s="448"/>
      <c r="AD260" s="451"/>
      <c r="AE260" s="454"/>
      <c r="AF260" s="205">
        <v>5</v>
      </c>
      <c r="AG260" s="206"/>
      <c r="AH260" s="234" t="str">
        <f t="shared" si="859"/>
        <v/>
      </c>
      <c r="AI260" s="340"/>
      <c r="AJ260" s="340"/>
      <c r="AK260" s="235" t="str">
        <f t="shared" si="860"/>
        <v/>
      </c>
      <c r="AL260" s="341"/>
      <c r="AM260" s="341"/>
      <c r="AN260" s="342"/>
      <c r="AO260" s="236" t="str">
        <f t="shared" ref="AO260" si="892">IF(ISBLANK(AD256),(IFERROR(IF(AND(AH259="Probabilidad",AH260="Probabilidad"),(AQ259-(+AQ259*AK260)),IF(AND(AH259="Impacto",AH260="Probabilidad"),(AQ258-(+AQ258*AK260)),IF(AH260="Impacto",AQ259,""))),""))," ")</f>
        <v/>
      </c>
      <c r="AP260" s="174" t="str">
        <f t="shared" ref="AP260" si="893">IF(ISBLANK(AD256),(IFERROR(IF(AO260="","",IF(AO260&lt;=0.2,"Muy Baja",IF(AO260&lt;=0.4,"Baja",IF(AO260&lt;=0.6,"Media",IF(AO260&lt;=0.8,"Alta","Muy Alta"))))),""))," ")</f>
        <v/>
      </c>
      <c r="AQ260" s="237" t="str">
        <f t="shared" si="736"/>
        <v/>
      </c>
      <c r="AR260" s="283" t="str">
        <f t="shared" si="737"/>
        <v/>
      </c>
      <c r="AS260" s="237" t="str">
        <f t="shared" si="889"/>
        <v/>
      </c>
      <c r="AT260" s="239" t="str">
        <f t="shared" si="738"/>
        <v/>
      </c>
      <c r="AU260" s="457"/>
      <c r="AV260" s="460"/>
      <c r="AW260" s="454"/>
      <c r="AX260" s="463"/>
      <c r="AY260" s="343"/>
      <c r="AZ260" s="209"/>
      <c r="BA260" s="207"/>
      <c r="BB260" s="207"/>
      <c r="BC260" s="208"/>
      <c r="BD260" s="208"/>
      <c r="BE260" s="208"/>
      <c r="BF260" s="209"/>
      <c r="BG260" s="466"/>
      <c r="BH260" s="215"/>
      <c r="BI260" s="210"/>
      <c r="BJ260" s="210"/>
      <c r="BK260" s="210"/>
      <c r="BL260" s="207"/>
      <c r="BM260" s="207"/>
      <c r="BN260" s="207"/>
      <c r="BO260" s="282"/>
      <c r="BP260" s="282"/>
      <c r="BQ260" s="284"/>
      <c r="BR260" s="213"/>
      <c r="BS260" s="213" t="str">
        <f>IF(AND('MAPA DE RIESGOS'!$AP260="Muy Alta",'MAPA DE RIESGOS'!$AR260="Leve"),CONCATENATE("R",'MAPA DE RIESGOS'!$H260,"C",'MAPA DE RIESGOS'!$AF260),"")</f>
        <v/>
      </c>
      <c r="BT260" s="213"/>
      <c r="BU260" s="213"/>
      <c r="BV260" s="213"/>
      <c r="BW260" s="213"/>
      <c r="BX260" s="213"/>
      <c r="BY260" s="213"/>
      <c r="BZ260" s="213"/>
      <c r="CA260" s="213"/>
      <c r="CB260" s="213"/>
      <c r="CC260" s="213"/>
      <c r="CD260" s="213"/>
      <c r="CE260" s="213"/>
      <c r="CF260" s="213"/>
      <c r="CG260" s="213"/>
      <c r="CH260" s="213"/>
      <c r="CI260" s="213"/>
      <c r="CJ260" s="213"/>
      <c r="CK260" s="213"/>
    </row>
    <row r="261" spans="1:89" s="214" customFormat="1" ht="28.5" hidden="1" customHeight="1">
      <c r="A261" s="652"/>
      <c r="B261" s="634"/>
      <c r="C261" s="523"/>
      <c r="D261" s="523"/>
      <c r="E261" s="472"/>
      <c r="F261" s="472"/>
      <c r="G261" s="492"/>
      <c r="H261" s="384">
        <v>41</v>
      </c>
      <c r="I261" s="470"/>
      <c r="J261" s="467"/>
      <c r="K261" s="467"/>
      <c r="L261" s="467"/>
      <c r="M261" s="473" t="str">
        <f t="shared" si="779"/>
        <v xml:space="preserve">Posibilidad de perdida de  debido a amenazas como y vulderabilidades, afectando a los activos de información de </v>
      </c>
      <c r="N261" s="473"/>
      <c r="O261" s="473"/>
      <c r="P261" s="476"/>
      <c r="Q261" s="479"/>
      <c r="R261" s="482"/>
      <c r="S261" s="482"/>
      <c r="T261" s="482"/>
      <c r="U261" s="482"/>
      <c r="V261" s="485"/>
      <c r="W261" s="443"/>
      <c r="X261" s="488"/>
      <c r="Y261" s="491"/>
      <c r="Z261" s="440"/>
      <c r="AA261" s="443"/>
      <c r="AB261" s="446"/>
      <c r="AC261" s="449"/>
      <c r="AD261" s="452"/>
      <c r="AE261" s="455"/>
      <c r="AF261" s="205">
        <v>6</v>
      </c>
      <c r="AG261" s="206"/>
      <c r="AH261" s="234" t="str">
        <f t="shared" si="859"/>
        <v/>
      </c>
      <c r="AI261" s="340"/>
      <c r="AJ261" s="340"/>
      <c r="AK261" s="235" t="str">
        <f t="shared" si="860"/>
        <v/>
      </c>
      <c r="AL261" s="341"/>
      <c r="AM261" s="341"/>
      <c r="AN261" s="342"/>
      <c r="AO261" s="236" t="str">
        <f t="shared" ref="AO261" si="894">IF(ISBLANK(AD256),(IFERROR(IF(AND(AH260="Probabilidad",AH261="Probabilidad"),(AQ260-(+AQ260*AK261)),IF(AND(AH260="Impacto",AH261="Probabilidad"),(AQ259-(+AQ259*AK261)),IF(AH261="Impacto",AQ260,""))),""))," ")</f>
        <v/>
      </c>
      <c r="AP261" s="174" t="str">
        <f t="shared" ref="AP261" si="895">IF(ISBLANK(AD256),(IFERROR(IF(AO261="","",IF(AO261&lt;=0.2,"Muy Baja",IF(AO261&lt;=0.4,"Baja",IF(AO261&lt;=0.6,"Media",IF(AO261&lt;=0.8,"Alta","Muy Alta"))))),""))," ")</f>
        <v/>
      </c>
      <c r="AQ261" s="237" t="str">
        <f t="shared" si="736"/>
        <v/>
      </c>
      <c r="AR261" s="283" t="str">
        <f t="shared" si="737"/>
        <v/>
      </c>
      <c r="AS261" s="237" t="str">
        <f t="shared" si="889"/>
        <v/>
      </c>
      <c r="AT261" s="239" t="str">
        <f t="shared" si="738"/>
        <v/>
      </c>
      <c r="AU261" s="458"/>
      <c r="AV261" s="461"/>
      <c r="AW261" s="455"/>
      <c r="AX261" s="464"/>
      <c r="AY261" s="343"/>
      <c r="AZ261" s="209"/>
      <c r="BA261" s="207"/>
      <c r="BB261" s="207"/>
      <c r="BC261" s="208"/>
      <c r="BD261" s="208"/>
      <c r="BE261" s="208"/>
      <c r="BF261" s="209"/>
      <c r="BG261" s="467"/>
      <c r="BH261" s="215"/>
      <c r="BI261" s="210"/>
      <c r="BJ261" s="210"/>
      <c r="BK261" s="210"/>
      <c r="BL261" s="207"/>
      <c r="BM261" s="207"/>
      <c r="BN261" s="207"/>
      <c r="BO261" s="282"/>
      <c r="BP261" s="282"/>
      <c r="BQ261" s="284"/>
      <c r="BR261" s="213"/>
      <c r="BS261" s="213" t="str">
        <f>IF(AND('MAPA DE RIESGOS'!$AP261="Muy Alta",'MAPA DE RIESGOS'!$AR261="Leve"),CONCATENATE("R",'MAPA DE RIESGOS'!$H261,"C",'MAPA DE RIESGOS'!$AF261),"")</f>
        <v/>
      </c>
      <c r="BT261" s="213"/>
      <c r="BU261" s="213"/>
      <c r="BV261" s="213"/>
      <c r="BW261" s="213"/>
      <c r="BX261" s="213"/>
      <c r="BY261" s="213"/>
      <c r="BZ261" s="213"/>
      <c r="CA261" s="213"/>
      <c r="CB261" s="213"/>
      <c r="CC261" s="213"/>
      <c r="CD261" s="213"/>
      <c r="CE261" s="213"/>
      <c r="CF261" s="213"/>
      <c r="CG261" s="213"/>
      <c r="CH261" s="213"/>
      <c r="CI261" s="213"/>
      <c r="CJ261" s="213"/>
      <c r="CK261" s="213"/>
    </row>
    <row r="262" spans="1:89" s="214" customFormat="1" ht="87" customHeight="1">
      <c r="A262" s="652"/>
      <c r="B262" s="634" t="s">
        <v>959</v>
      </c>
      <c r="C262" s="523"/>
      <c r="D262" s="523" t="str">
        <f>IFERROR((VLOOKUP($B262,'Listados Datos'!$D$3:$F$18,3,FALSE))," ")</f>
        <v xml:space="preserve">Disponer de herramientas tecnológicas que apoyen de manera eficiente y oportuna las labores misionales y estrategicas de la entidad. Según lo establecido en el Plan Operativo Anual de la entidad. </v>
      </c>
      <c r="E262" s="472"/>
      <c r="F262" s="472" t="s">
        <v>973</v>
      </c>
      <c r="G262" s="492">
        <v>42</v>
      </c>
      <c r="H262" s="384">
        <v>42</v>
      </c>
      <c r="I262" s="468" t="s">
        <v>1224</v>
      </c>
      <c r="J262" s="465" t="s">
        <v>243</v>
      </c>
      <c r="K262" s="465" t="s">
        <v>1224</v>
      </c>
      <c r="L262" s="465" t="s">
        <v>1391</v>
      </c>
      <c r="M262" s="471" t="str">
        <f t="shared" si="779"/>
        <v>Posibilidad de perdida de Disponibilidad debido a amenazas como Interrupción de la Operación de la Plataforma Tecnológica.y vulderabilidades, afectando a los activos de información de Información física o digital</v>
      </c>
      <c r="N262" s="471" t="s">
        <v>932</v>
      </c>
      <c r="O262" s="471" t="s">
        <v>837</v>
      </c>
      <c r="P262" s="474">
        <v>228</v>
      </c>
      <c r="Q262" s="477" t="s">
        <v>88</v>
      </c>
      <c r="R262" s="480" t="s">
        <v>1394</v>
      </c>
      <c r="S262" s="480" t="s">
        <v>1224</v>
      </c>
      <c r="T262" s="480"/>
      <c r="U262" s="480"/>
      <c r="V262" s="483" t="str">
        <f t="shared" ref="V262" si="896">IF(ISBLANK(AC262),(IF(P262&lt;=0,"",IF(P262&lt;=2,"Muy Baja",IF(P262&lt;=24,"Baja",IF(P262&lt;=500,"Media",IF(P262&lt;=5000,"Alta","Muy Alta"))))))," ")</f>
        <v>Media</v>
      </c>
      <c r="W262" s="441">
        <f t="shared" ref="W262" si="897">IF(ISBLANK(AC262),(IF(V262="","",IF(V262="Muy Baja",20%,IF(V262="Baja",40%,IF(V262="Media",60%,IF(V262="Alta",80%,IF(V262="Muy Alta",100%,0)))))))," ")</f>
        <v>0.6</v>
      </c>
      <c r="X262" s="486" t="s">
        <v>307</v>
      </c>
      <c r="Y262" s="489" t="str">
        <f>IF(X262&gt;0,IF(NOT(ISERROR(MATCH(X262,'Listados Datos'!$N$3:$N$4,0))),'Listados Datos'!$N$6&amp;"Por favor no seleccionar este criterios de impacto (Afectación Económica o presupuestal y/o Pérdida Reputacional)",'Listados Datos'!$N$7),"")</f>
        <v>✔</v>
      </c>
      <c r="Z262" s="438"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441">
        <f>IF(Z262="","",IF(Z262="Leve",20%,IF(Z262="Menor",40%,IF(Z262="Moderado",60%,IF(Z262="Mayor",80%,IF(Z262="Catastrófico",100%,0))))))</f>
        <v>0.6</v>
      </c>
      <c r="AB262" s="444"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447"/>
      <c r="AD262" s="450"/>
      <c r="AE262" s="453" t="str">
        <f t="shared" ref="AE262" si="898">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206" t="s">
        <v>1415</v>
      </c>
      <c r="AH262" s="234" t="str">
        <f t="shared" si="859"/>
        <v>Probabilidad</v>
      </c>
      <c r="AI262" s="340" t="s">
        <v>314</v>
      </c>
      <c r="AJ262" s="340" t="s">
        <v>319</v>
      </c>
      <c r="AK262" s="235" t="str">
        <f t="shared" si="860"/>
        <v>40%</v>
      </c>
      <c r="AL262" s="341" t="s">
        <v>323</v>
      </c>
      <c r="AM262" s="341" t="s">
        <v>327</v>
      </c>
      <c r="AN262" s="342" t="s">
        <v>330</v>
      </c>
      <c r="AO262" s="236">
        <f t="shared" ref="AO262" si="899">IF(ISBLANK(AD262),(IFERROR(IF(AH262="Probabilidad",(W262-(+W262*AK262)),IF(AH262="Impacto",W262,"")),""))," ")</f>
        <v>0.36</v>
      </c>
      <c r="AP262" s="174" t="str">
        <f t="shared" ref="AP262" si="900">IF(ISBLANK(AD262), (IFERROR(IF(AO262="","",IF(AO262&lt;=0.2,"Muy Baja",IF(AO262&lt;=0.4,"Baja",IF(AO262&lt;=0.6,"Media",IF(AO262&lt;=0.8,"Alta","Muy Alta"))))),""))," ")</f>
        <v>Baja</v>
      </c>
      <c r="AQ262" s="237">
        <f t="shared" si="736"/>
        <v>0.36</v>
      </c>
      <c r="AR262" s="283" t="str">
        <f t="shared" si="737"/>
        <v>Moderado</v>
      </c>
      <c r="AS262" s="237">
        <f t="shared" ref="AS262" si="901">IFERROR(IF(AH262="Impacto",(AA262-(+AA262*AK262)),IF(AH262="Probabilidad",AA262,"")),"")</f>
        <v>0.6</v>
      </c>
      <c r="AT262" s="239" t="str">
        <f t="shared" si="738"/>
        <v>Moderado</v>
      </c>
      <c r="AU262" s="456"/>
      <c r="AV262" s="459" t="str">
        <f>IF(ISBLANK(AD262), " ", AD262)</f>
        <v xml:space="preserve"> </v>
      </c>
      <c r="AW262" s="453" t="str">
        <f t="shared" ref="AW262" si="902">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462" t="s">
        <v>337</v>
      </c>
      <c r="AY262" s="497" t="s">
        <v>1574</v>
      </c>
      <c r="AZ262" s="500" t="s">
        <v>1575</v>
      </c>
      <c r="BA262" s="500" t="s">
        <v>973</v>
      </c>
      <c r="BB262" s="500" t="s">
        <v>1285</v>
      </c>
      <c r="BC262" s="503" t="s">
        <v>1532</v>
      </c>
      <c r="BD262" s="503" t="s">
        <v>1533</v>
      </c>
      <c r="BE262" s="500" t="s">
        <v>1286</v>
      </c>
      <c r="BF262" s="500" t="s">
        <v>1286</v>
      </c>
      <c r="BG262" s="465" t="s">
        <v>1287</v>
      </c>
      <c r="BH262" s="215"/>
      <c r="BI262" s="210"/>
      <c r="BJ262" s="210"/>
      <c r="BK262" s="210"/>
      <c r="BL262" s="207"/>
      <c r="BM262" s="207"/>
      <c r="BN262" s="207"/>
      <c r="BO262" s="282"/>
      <c r="BP262" s="282"/>
      <c r="BQ262" s="284"/>
      <c r="BR262" s="213"/>
      <c r="BS262" s="213" t="str">
        <f>IF(AND('MAPA DE RIESGOS'!$AP262="Muy Alta",'MAPA DE RIESGOS'!$AR262="Leve"),CONCATENATE("R",'MAPA DE RIESGOS'!$H262,"C",'MAPA DE RIESGOS'!$AF262),"")</f>
        <v/>
      </c>
      <c r="BT262" s="213"/>
      <c r="BU262" s="213"/>
      <c r="BV262" s="213"/>
      <c r="BW262" s="213"/>
      <c r="BX262" s="213"/>
      <c r="BY262" s="213"/>
      <c r="BZ262" s="213"/>
      <c r="CA262" s="213"/>
      <c r="CB262" s="213"/>
      <c r="CC262" s="213"/>
      <c r="CD262" s="213"/>
      <c r="CE262" s="213"/>
      <c r="CF262" s="213"/>
      <c r="CG262" s="213"/>
      <c r="CH262" s="213"/>
      <c r="CI262" s="213"/>
      <c r="CJ262" s="213"/>
      <c r="CK262" s="213"/>
    </row>
    <row r="263" spans="1:89" s="214" customFormat="1" ht="59.5" customHeight="1">
      <c r="A263" s="652"/>
      <c r="B263" s="634"/>
      <c r="C263" s="523"/>
      <c r="D263" s="523"/>
      <c r="E263" s="472"/>
      <c r="F263" s="472"/>
      <c r="G263" s="492"/>
      <c r="H263" s="384">
        <v>42</v>
      </c>
      <c r="I263" s="469"/>
      <c r="J263" s="466"/>
      <c r="K263" s="466"/>
      <c r="L263" s="466"/>
      <c r="M263" s="472" t="str">
        <f t="shared" si="779"/>
        <v xml:space="preserve">Posibilidad de perdida de  debido a amenazas como y vulderabilidades, afectando a los activos de información de </v>
      </c>
      <c r="N263" s="472"/>
      <c r="O263" s="472"/>
      <c r="P263" s="475"/>
      <c r="Q263" s="478"/>
      <c r="R263" s="481"/>
      <c r="S263" s="481"/>
      <c r="T263" s="481"/>
      <c r="U263" s="481"/>
      <c r="V263" s="484"/>
      <c r="W263" s="442"/>
      <c r="X263" s="487"/>
      <c r="Y263" s="490"/>
      <c r="Z263" s="439"/>
      <c r="AA263" s="442"/>
      <c r="AB263" s="445"/>
      <c r="AC263" s="448"/>
      <c r="AD263" s="451"/>
      <c r="AE263" s="454"/>
      <c r="AF263" s="205">
        <v>2</v>
      </c>
      <c r="AG263" s="206" t="s">
        <v>1416</v>
      </c>
      <c r="AH263" s="234" t="str">
        <f t="shared" si="859"/>
        <v>Probabilidad</v>
      </c>
      <c r="AI263" s="340" t="s">
        <v>314</v>
      </c>
      <c r="AJ263" s="340" t="s">
        <v>319</v>
      </c>
      <c r="AK263" s="235" t="str">
        <f t="shared" si="860"/>
        <v>40%</v>
      </c>
      <c r="AL263" s="341" t="s">
        <v>323</v>
      </c>
      <c r="AM263" s="341" t="s">
        <v>327</v>
      </c>
      <c r="AN263" s="342" t="s">
        <v>330</v>
      </c>
      <c r="AO263" s="236">
        <f t="shared" ref="AO263" si="903">IF(ISBLANK(AD262),(IFERROR(IF(AND(AH262="Probabilidad",AH263="Probabilidad"),(AQ262-(+AQ262*AK263)),IF(AH263="Probabilidad",(W262-(+W262*AK263)),IF(AH263="Impacto",AQ262,""))),""))," ")</f>
        <v>0.216</v>
      </c>
      <c r="AP263" s="174" t="str">
        <f t="shared" ref="AP263" si="904">IF(ISBLANK(AD262),(IFERROR(IF(AO263="","",IF(AO263&lt;=0.2,"Muy Baja",IF(AO263&lt;=0.4,"Baja",IF(AO263&lt;=0.6,"Media",IF(AO263&lt;=0.8,"Alta","Muy Alta"))))),""))," ")</f>
        <v>Baja</v>
      </c>
      <c r="AQ263" s="237">
        <f t="shared" si="736"/>
        <v>0.216</v>
      </c>
      <c r="AR263" s="283" t="str">
        <f t="shared" si="737"/>
        <v>Moderado</v>
      </c>
      <c r="AS263" s="237">
        <f t="shared" ref="AS263" si="905">IFERROR(IF(AND(AH262="Impacto",AH263="Impacto"),(AS262-(+AS262*AK263)),IF(AH263="Impacto",(AA262-(+AA262*AK263)),IF(AH263="Probabilidad",AS262,""))),"")</f>
        <v>0.6</v>
      </c>
      <c r="AT263" s="239" t="str">
        <f t="shared" si="738"/>
        <v>Moderado</v>
      </c>
      <c r="AU263" s="457"/>
      <c r="AV263" s="460"/>
      <c r="AW263" s="454"/>
      <c r="AX263" s="463"/>
      <c r="AY263" s="498"/>
      <c r="AZ263" s="501"/>
      <c r="BA263" s="501"/>
      <c r="BB263" s="501"/>
      <c r="BC263" s="504"/>
      <c r="BD263" s="504"/>
      <c r="BE263" s="501"/>
      <c r="BF263" s="501"/>
      <c r="BG263" s="466"/>
      <c r="BH263" s="215"/>
      <c r="BI263" s="210"/>
      <c r="BJ263" s="210"/>
      <c r="BK263" s="210"/>
      <c r="BL263" s="207"/>
      <c r="BM263" s="207"/>
      <c r="BN263" s="207"/>
      <c r="BO263" s="282"/>
      <c r="BP263" s="282"/>
      <c r="BQ263" s="284"/>
      <c r="BR263" s="213"/>
      <c r="BS263" s="213" t="str">
        <f>IF(AND('MAPA DE RIESGOS'!$AP263="Muy Alta",'MAPA DE RIESGOS'!$AR263="Leve"),CONCATENATE("R",'MAPA DE RIESGOS'!$H263,"C",'MAPA DE RIESGOS'!$AF263),"")</f>
        <v/>
      </c>
      <c r="BT263" s="213"/>
      <c r="BU263" s="213"/>
      <c r="BV263" s="213"/>
      <c r="BW263" s="213"/>
      <c r="BX263" s="213"/>
      <c r="BY263" s="213"/>
      <c r="BZ263" s="213"/>
      <c r="CA263" s="213"/>
      <c r="CB263" s="213"/>
      <c r="CC263" s="213"/>
      <c r="CD263" s="213"/>
      <c r="CE263" s="213"/>
      <c r="CF263" s="213"/>
      <c r="CG263" s="213"/>
      <c r="CH263" s="213"/>
      <c r="CI263" s="213"/>
      <c r="CJ263" s="213"/>
      <c r="CK263" s="213"/>
    </row>
    <row r="264" spans="1:89" s="214" customFormat="1" ht="59.5" customHeight="1">
      <c r="A264" s="652"/>
      <c r="B264" s="634"/>
      <c r="C264" s="523"/>
      <c r="D264" s="523"/>
      <c r="E264" s="472"/>
      <c r="F264" s="472"/>
      <c r="G264" s="492"/>
      <c r="H264" s="384">
        <v>42</v>
      </c>
      <c r="I264" s="469"/>
      <c r="J264" s="466"/>
      <c r="K264" s="466"/>
      <c r="L264" s="466"/>
      <c r="M264" s="472" t="str">
        <f t="shared" si="779"/>
        <v xml:space="preserve">Posibilidad de perdida de  debido a amenazas como y vulderabilidades, afectando a los activos de información de </v>
      </c>
      <c r="N264" s="472"/>
      <c r="O264" s="472"/>
      <c r="P264" s="475"/>
      <c r="Q264" s="478"/>
      <c r="R264" s="481"/>
      <c r="S264" s="481"/>
      <c r="T264" s="481"/>
      <c r="U264" s="481"/>
      <c r="V264" s="484"/>
      <c r="W264" s="442"/>
      <c r="X264" s="487"/>
      <c r="Y264" s="490"/>
      <c r="Z264" s="439"/>
      <c r="AA264" s="442"/>
      <c r="AB264" s="445"/>
      <c r="AC264" s="448"/>
      <c r="AD264" s="451"/>
      <c r="AE264" s="454"/>
      <c r="AF264" s="205">
        <v>3</v>
      </c>
      <c r="AG264" s="206" t="s">
        <v>1417</v>
      </c>
      <c r="AH264" s="234" t="str">
        <f t="shared" si="859"/>
        <v>Probabilidad</v>
      </c>
      <c r="AI264" s="340" t="s">
        <v>314</v>
      </c>
      <c r="AJ264" s="340" t="s">
        <v>319</v>
      </c>
      <c r="AK264" s="235" t="str">
        <f t="shared" si="860"/>
        <v>40%</v>
      </c>
      <c r="AL264" s="341" t="s">
        <v>323</v>
      </c>
      <c r="AM264" s="341" t="s">
        <v>327</v>
      </c>
      <c r="AN264" s="342" t="s">
        <v>330</v>
      </c>
      <c r="AO264" s="236">
        <f t="shared" ref="AO264" si="906">IF(ISBLANK(AD262),(IFERROR(IF(AND(AH263="Probabilidad",AH264="Probabilidad"),(AQ263-(+AQ263*AK264)),IF(AND(AH263="Impacto",AH264="Probabilidad"),(AQ262-(+AQ262*AK264)),IF(AH264="Impacto",AQ263,""))),""))," ")</f>
        <v>0.12959999999999999</v>
      </c>
      <c r="AP264" s="174" t="str">
        <f t="shared" ref="AP264" si="907">IF(ISBLANK(AD262),(IFERROR(IF(AO264="","",IF(AO264&lt;=0.2,"Muy Baja",IF(AO264&lt;=0.4,"Baja",IF(AO264&lt;=0.6,"Media",IF(AO264&lt;=0.8,"Alta","Muy Alta"))))),""))," ")</f>
        <v>Muy Baja</v>
      </c>
      <c r="AQ264" s="237">
        <f t="shared" si="736"/>
        <v>0.12959999999999999</v>
      </c>
      <c r="AR264" s="283" t="str">
        <f t="shared" si="737"/>
        <v>Moderado</v>
      </c>
      <c r="AS264" s="237">
        <f t="shared" ref="AS264:AS267" si="908">IFERROR(IF(AND(AH263="Impacto",AH264="Impacto"),(AS263-(+AS263*AK264)),IF(AND(AH263="Probabilidad",AH264="Impacto"),(AS262-(+AS262*AK264)),IF(AH264="Probabilidad",AS263,""))),"")</f>
        <v>0.6</v>
      </c>
      <c r="AT264" s="239" t="str">
        <f t="shared" si="738"/>
        <v>Moderado</v>
      </c>
      <c r="AU264" s="457"/>
      <c r="AV264" s="460"/>
      <c r="AW264" s="454"/>
      <c r="AX264" s="463"/>
      <c r="AY264" s="498"/>
      <c r="AZ264" s="501"/>
      <c r="BA264" s="501"/>
      <c r="BB264" s="501"/>
      <c r="BC264" s="504"/>
      <c r="BD264" s="504"/>
      <c r="BE264" s="501"/>
      <c r="BF264" s="501"/>
      <c r="BG264" s="466"/>
      <c r="BH264" s="215"/>
      <c r="BI264" s="210"/>
      <c r="BJ264" s="210"/>
      <c r="BK264" s="210"/>
      <c r="BL264" s="207"/>
      <c r="BM264" s="207"/>
      <c r="BN264" s="207"/>
      <c r="BO264" s="282"/>
      <c r="BP264" s="282"/>
      <c r="BQ264" s="284"/>
      <c r="BR264" s="213"/>
      <c r="BS264" s="213" t="str">
        <f>IF(AND('MAPA DE RIESGOS'!$AP264="Muy Alta",'MAPA DE RIESGOS'!$AR264="Leve"),CONCATENATE("R",'MAPA DE RIESGOS'!$H264,"C",'MAPA DE RIESGOS'!$AF264),"")</f>
        <v/>
      </c>
      <c r="BT264" s="213"/>
      <c r="BU264" s="213"/>
      <c r="BV264" s="213"/>
      <c r="BW264" s="213"/>
      <c r="BX264" s="213"/>
      <c r="BY264" s="213"/>
      <c r="BZ264" s="213"/>
      <c r="CA264" s="213"/>
      <c r="CB264" s="213"/>
      <c r="CC264" s="213"/>
      <c r="CD264" s="213"/>
      <c r="CE264" s="213"/>
      <c r="CF264" s="213"/>
      <c r="CG264" s="213"/>
      <c r="CH264" s="213"/>
      <c r="CI264" s="213"/>
      <c r="CJ264" s="213"/>
      <c r="CK264" s="213"/>
    </row>
    <row r="265" spans="1:89" s="214" customFormat="1" ht="59.5" customHeight="1">
      <c r="A265" s="652"/>
      <c r="B265" s="634"/>
      <c r="C265" s="523"/>
      <c r="D265" s="523"/>
      <c r="E265" s="472"/>
      <c r="F265" s="472"/>
      <c r="G265" s="492"/>
      <c r="H265" s="384">
        <v>42</v>
      </c>
      <c r="I265" s="469"/>
      <c r="J265" s="466"/>
      <c r="K265" s="466"/>
      <c r="L265" s="466"/>
      <c r="M265" s="472" t="str">
        <f t="shared" si="779"/>
        <v xml:space="preserve">Posibilidad de perdida de  debido a amenazas como y vulderabilidades, afectando a los activos de información de </v>
      </c>
      <c r="N265" s="472"/>
      <c r="O265" s="472"/>
      <c r="P265" s="475"/>
      <c r="Q265" s="478"/>
      <c r="R265" s="481"/>
      <c r="S265" s="481"/>
      <c r="T265" s="481"/>
      <c r="U265" s="481"/>
      <c r="V265" s="484"/>
      <c r="W265" s="442"/>
      <c r="X265" s="487"/>
      <c r="Y265" s="490"/>
      <c r="Z265" s="439"/>
      <c r="AA265" s="442"/>
      <c r="AB265" s="445"/>
      <c r="AC265" s="448"/>
      <c r="AD265" s="451"/>
      <c r="AE265" s="454"/>
      <c r="AF265" s="205">
        <v>4</v>
      </c>
      <c r="AG265" s="206" t="s">
        <v>1418</v>
      </c>
      <c r="AH265" s="234" t="str">
        <f t="shared" si="859"/>
        <v>Probabilidad</v>
      </c>
      <c r="AI265" s="340" t="s">
        <v>314</v>
      </c>
      <c r="AJ265" s="340" t="s">
        <v>319</v>
      </c>
      <c r="AK265" s="235" t="str">
        <f t="shared" si="860"/>
        <v>40%</v>
      </c>
      <c r="AL265" s="341" t="s">
        <v>323</v>
      </c>
      <c r="AM265" s="341" t="s">
        <v>327</v>
      </c>
      <c r="AN265" s="342" t="s">
        <v>330</v>
      </c>
      <c r="AO265" s="236">
        <f t="shared" ref="AO265" si="909">IF(ISBLANK(AD262),(IFERROR(IF(AND(AH264="Probabilidad",AH265="Probabilidad"),(AQ264-(+AQ264*AK265)),IF(AND(AH264="Impacto",AH265="Probabilidad"),(AQ263-(+AQ263*AK265)),IF(AH265="Impacto",AQ264,""))),""))," ")</f>
        <v>7.7759999999999996E-2</v>
      </c>
      <c r="AP265" s="174" t="str">
        <f t="shared" ref="AP265" si="910">IF(ISBLANK(AD262),(IFERROR(IF(AO265="","",IF(AO265&lt;=0.2,"Muy Baja",IF(AO265&lt;=0.4,"Baja",IF(AO265&lt;=0.6,"Media",IF(AO265&lt;=0.8,"Alta","Muy Alta"))))),""))," ")</f>
        <v>Muy Baja</v>
      </c>
      <c r="AQ265" s="237">
        <f t="shared" si="736"/>
        <v>7.7759999999999996E-2</v>
      </c>
      <c r="AR265" s="283" t="str">
        <f t="shared" si="737"/>
        <v>Moderado</v>
      </c>
      <c r="AS265" s="237">
        <f t="shared" si="908"/>
        <v>0.6</v>
      </c>
      <c r="AT265" s="239" t="str">
        <f t="shared" si="738"/>
        <v>Moderado</v>
      </c>
      <c r="AU265" s="457"/>
      <c r="AV265" s="460"/>
      <c r="AW265" s="454"/>
      <c r="AX265" s="463"/>
      <c r="AY265" s="499"/>
      <c r="AZ265" s="502"/>
      <c r="BA265" s="502"/>
      <c r="BB265" s="502"/>
      <c r="BC265" s="505"/>
      <c r="BD265" s="505"/>
      <c r="BE265" s="502"/>
      <c r="BF265" s="502"/>
      <c r="BG265" s="466"/>
      <c r="BH265" s="215"/>
      <c r="BI265" s="210"/>
      <c r="BJ265" s="210"/>
      <c r="BK265" s="210"/>
      <c r="BL265" s="207"/>
      <c r="BM265" s="207"/>
      <c r="BN265" s="207"/>
      <c r="BO265" s="282"/>
      <c r="BP265" s="282"/>
      <c r="BQ265" s="284"/>
      <c r="BR265" s="213"/>
      <c r="BS265" s="213" t="str">
        <f>IF(AND('MAPA DE RIESGOS'!$AP265="Muy Alta",'MAPA DE RIESGOS'!$AR265="Leve"),CONCATENATE("R",'MAPA DE RIESGOS'!$H265,"C",'MAPA DE RIESGOS'!$AF265),"")</f>
        <v/>
      </c>
      <c r="BT265" s="213"/>
      <c r="BU265" s="213"/>
      <c r="BV265" s="213"/>
      <c r="BW265" s="213"/>
      <c r="BX265" s="213"/>
      <c r="BY265" s="213"/>
      <c r="BZ265" s="213"/>
      <c r="CA265" s="213"/>
      <c r="CB265" s="213"/>
      <c r="CC265" s="213"/>
      <c r="CD265" s="213"/>
      <c r="CE265" s="213"/>
      <c r="CF265" s="213"/>
      <c r="CG265" s="213"/>
      <c r="CH265" s="213"/>
      <c r="CI265" s="213"/>
      <c r="CJ265" s="213"/>
      <c r="CK265" s="213"/>
    </row>
    <row r="266" spans="1:89" s="214" customFormat="1" ht="28.5" hidden="1" customHeight="1">
      <c r="A266" s="652"/>
      <c r="B266" s="634"/>
      <c r="C266" s="523"/>
      <c r="D266" s="523"/>
      <c r="E266" s="472"/>
      <c r="F266" s="472"/>
      <c r="G266" s="492"/>
      <c r="H266" s="384">
        <v>42</v>
      </c>
      <c r="I266" s="469"/>
      <c r="J266" s="466"/>
      <c r="K266" s="466"/>
      <c r="L266" s="466"/>
      <c r="M266" s="472" t="str">
        <f t="shared" si="779"/>
        <v xml:space="preserve">Posibilidad de perdida de  debido a amenazas como y vulderabilidades, afectando a los activos de información de </v>
      </c>
      <c r="N266" s="472"/>
      <c r="O266" s="472"/>
      <c r="P266" s="475"/>
      <c r="Q266" s="478"/>
      <c r="R266" s="481"/>
      <c r="S266" s="481"/>
      <c r="T266" s="481"/>
      <c r="U266" s="481"/>
      <c r="V266" s="484"/>
      <c r="W266" s="442"/>
      <c r="X266" s="487"/>
      <c r="Y266" s="490"/>
      <c r="Z266" s="439"/>
      <c r="AA266" s="442"/>
      <c r="AB266" s="445"/>
      <c r="AC266" s="448"/>
      <c r="AD266" s="451"/>
      <c r="AE266" s="454"/>
      <c r="AF266" s="205">
        <v>5</v>
      </c>
      <c r="AG266" s="206"/>
      <c r="AH266" s="234" t="str">
        <f t="shared" si="859"/>
        <v/>
      </c>
      <c r="AI266" s="340"/>
      <c r="AJ266" s="340"/>
      <c r="AK266" s="235" t="str">
        <f t="shared" si="860"/>
        <v/>
      </c>
      <c r="AL266" s="341"/>
      <c r="AM266" s="341"/>
      <c r="AN266" s="342"/>
      <c r="AO266" s="236" t="str">
        <f t="shared" ref="AO266" si="911">IF(ISBLANK(AD262),(IFERROR(IF(AND(AH265="Probabilidad",AH266="Probabilidad"),(AQ265-(+AQ265*AK266)),IF(AND(AH265="Impacto",AH266="Probabilidad"),(AQ264-(+AQ264*AK266)),IF(AH266="Impacto",AQ265,""))),""))," ")</f>
        <v/>
      </c>
      <c r="AP266" s="174" t="str">
        <f t="shared" ref="AP266" si="912">IF(ISBLANK(AD262),(IFERROR(IF(AO266="","",IF(AO266&lt;=0.2,"Muy Baja",IF(AO266&lt;=0.4,"Baja",IF(AO266&lt;=0.6,"Media",IF(AO266&lt;=0.8,"Alta","Muy Alta"))))),""))," ")</f>
        <v/>
      </c>
      <c r="AQ266" s="237" t="str">
        <f t="shared" si="736"/>
        <v/>
      </c>
      <c r="AR266" s="283" t="str">
        <f t="shared" si="737"/>
        <v/>
      </c>
      <c r="AS266" s="237" t="str">
        <f t="shared" si="908"/>
        <v/>
      </c>
      <c r="AT266" s="239" t="str">
        <f t="shared" si="738"/>
        <v/>
      </c>
      <c r="AU266" s="457"/>
      <c r="AV266" s="460"/>
      <c r="AW266" s="454"/>
      <c r="AX266" s="463"/>
      <c r="AY266" s="343"/>
      <c r="AZ266" s="209"/>
      <c r="BA266" s="207"/>
      <c r="BB266" s="207"/>
      <c r="BC266" s="208"/>
      <c r="BD266" s="208"/>
      <c r="BE266" s="208"/>
      <c r="BF266" s="209"/>
      <c r="BG266" s="466"/>
      <c r="BH266" s="215"/>
      <c r="BI266" s="210"/>
      <c r="BJ266" s="210"/>
      <c r="BK266" s="210"/>
      <c r="BL266" s="207"/>
      <c r="BM266" s="207"/>
      <c r="BN266" s="207"/>
      <c r="BO266" s="282"/>
      <c r="BP266" s="282"/>
      <c r="BQ266" s="284"/>
      <c r="BR266" s="213"/>
      <c r="BS266" s="213" t="str">
        <f>IF(AND('MAPA DE RIESGOS'!$AP266="Muy Alta",'MAPA DE RIESGOS'!$AR266="Leve"),CONCATENATE("R",'MAPA DE RIESGOS'!$H266,"C",'MAPA DE RIESGOS'!$AF266),"")</f>
        <v/>
      </c>
      <c r="BT266" s="213"/>
      <c r="BU266" s="213"/>
      <c r="BV266" s="213"/>
      <c r="BW266" s="213"/>
      <c r="BX266" s="213"/>
      <c r="BY266" s="213"/>
      <c r="BZ266" s="213"/>
      <c r="CA266" s="213"/>
      <c r="CB266" s="213"/>
      <c r="CC266" s="213"/>
      <c r="CD266" s="213"/>
      <c r="CE266" s="213"/>
      <c r="CF266" s="213"/>
      <c r="CG266" s="213"/>
      <c r="CH266" s="213"/>
      <c r="CI266" s="213"/>
      <c r="CJ266" s="213"/>
      <c r="CK266" s="213"/>
    </row>
    <row r="267" spans="1:89" s="214" customFormat="1" ht="28.5" hidden="1" customHeight="1">
      <c r="A267" s="652"/>
      <c r="B267" s="634"/>
      <c r="C267" s="523"/>
      <c r="D267" s="523"/>
      <c r="E267" s="472"/>
      <c r="F267" s="472"/>
      <c r="G267" s="492"/>
      <c r="H267" s="384">
        <v>42</v>
      </c>
      <c r="I267" s="470"/>
      <c r="J267" s="467"/>
      <c r="K267" s="467"/>
      <c r="L267" s="467"/>
      <c r="M267" s="473" t="str">
        <f t="shared" si="779"/>
        <v xml:space="preserve">Posibilidad de perdida de  debido a amenazas como y vulderabilidades, afectando a los activos de información de </v>
      </c>
      <c r="N267" s="473"/>
      <c r="O267" s="473"/>
      <c r="P267" s="476"/>
      <c r="Q267" s="479"/>
      <c r="R267" s="482"/>
      <c r="S267" s="482"/>
      <c r="T267" s="482"/>
      <c r="U267" s="482"/>
      <c r="V267" s="485"/>
      <c r="W267" s="443"/>
      <c r="X267" s="488"/>
      <c r="Y267" s="491"/>
      <c r="Z267" s="440"/>
      <c r="AA267" s="443"/>
      <c r="AB267" s="446"/>
      <c r="AC267" s="449"/>
      <c r="AD267" s="452"/>
      <c r="AE267" s="455"/>
      <c r="AF267" s="205">
        <v>6</v>
      </c>
      <c r="AG267" s="206"/>
      <c r="AH267" s="234" t="str">
        <f t="shared" si="859"/>
        <v/>
      </c>
      <c r="AI267" s="340"/>
      <c r="AJ267" s="340"/>
      <c r="AK267" s="235" t="str">
        <f t="shared" si="860"/>
        <v/>
      </c>
      <c r="AL267" s="341"/>
      <c r="AM267" s="341"/>
      <c r="AN267" s="342"/>
      <c r="AO267" s="236" t="str">
        <f t="shared" ref="AO267" si="913">IF(ISBLANK(AD262),(IFERROR(IF(AND(AH266="Probabilidad",AH267="Probabilidad"),(AQ266-(+AQ266*AK267)),IF(AND(AH266="Impacto",AH267="Probabilidad"),(AQ265-(+AQ265*AK267)),IF(AH267="Impacto",AQ266,""))),""))," ")</f>
        <v/>
      </c>
      <c r="AP267" s="174" t="str">
        <f t="shared" ref="AP267" si="914">IF(ISBLANK(AD262),(IFERROR(IF(AO267="","",IF(AO267&lt;=0.2,"Muy Baja",IF(AO267&lt;=0.4,"Baja",IF(AO267&lt;=0.6,"Media",IF(AO267&lt;=0.8,"Alta","Muy Alta"))))),""))," ")</f>
        <v/>
      </c>
      <c r="AQ267" s="237" t="str">
        <f t="shared" si="736"/>
        <v/>
      </c>
      <c r="AR267" s="283" t="str">
        <f t="shared" si="737"/>
        <v/>
      </c>
      <c r="AS267" s="237" t="str">
        <f t="shared" si="908"/>
        <v/>
      </c>
      <c r="AT267" s="239" t="str">
        <f t="shared" si="738"/>
        <v/>
      </c>
      <c r="AU267" s="458"/>
      <c r="AV267" s="461"/>
      <c r="AW267" s="455"/>
      <c r="AX267" s="464"/>
      <c r="AY267" s="343"/>
      <c r="AZ267" s="209"/>
      <c r="BA267" s="207"/>
      <c r="BB267" s="207"/>
      <c r="BC267" s="208"/>
      <c r="BD267" s="208"/>
      <c r="BE267" s="208"/>
      <c r="BF267" s="209"/>
      <c r="BG267" s="467"/>
      <c r="BH267" s="215"/>
      <c r="BI267" s="210"/>
      <c r="BJ267" s="210"/>
      <c r="BK267" s="210"/>
      <c r="BL267" s="207"/>
      <c r="BM267" s="207"/>
      <c r="BN267" s="207"/>
      <c r="BO267" s="282"/>
      <c r="BP267" s="282"/>
      <c r="BQ267" s="284"/>
      <c r="BR267" s="213"/>
      <c r="BS267" s="213" t="str">
        <f>IF(AND('MAPA DE RIESGOS'!$AP267="Muy Alta",'MAPA DE RIESGOS'!$AR267="Leve"),CONCATENATE("R",'MAPA DE RIESGOS'!$H267,"C",'MAPA DE RIESGOS'!$AF267),"")</f>
        <v/>
      </c>
      <c r="BT267" s="213"/>
      <c r="BU267" s="213"/>
      <c r="BV267" s="213"/>
      <c r="BW267" s="213"/>
      <c r="BX267" s="213"/>
      <c r="BY267" s="213"/>
      <c r="BZ267" s="213"/>
      <c r="CA267" s="213"/>
      <c r="CB267" s="213"/>
      <c r="CC267" s="213"/>
      <c r="CD267" s="213"/>
      <c r="CE267" s="213"/>
      <c r="CF267" s="213"/>
      <c r="CG267" s="213"/>
      <c r="CH267" s="213"/>
      <c r="CI267" s="213"/>
      <c r="CJ267" s="213"/>
      <c r="CK267" s="213"/>
    </row>
    <row r="268" spans="1:89" s="214" customFormat="1" ht="90.5" customHeight="1">
      <c r="A268" s="652"/>
      <c r="B268" s="634" t="s">
        <v>959</v>
      </c>
      <c r="C268" s="523"/>
      <c r="D268" s="523" t="str">
        <f>IFERROR((VLOOKUP($B268,'Listados Datos'!$D$3:$F$18,3,FALSE))," ")</f>
        <v xml:space="preserve">Disponer de herramientas tecnológicas que apoyen de manera eficiente y oportuna las labores misionales y estrategicas de la entidad. Según lo establecido en el Plan Operativo Anual de la entidad. </v>
      </c>
      <c r="E268" s="472"/>
      <c r="F268" s="472" t="s">
        <v>973</v>
      </c>
      <c r="G268" s="492">
        <v>43</v>
      </c>
      <c r="H268" s="384">
        <v>43</v>
      </c>
      <c r="I268" s="468" t="s">
        <v>1225</v>
      </c>
      <c r="J268" s="465" t="s">
        <v>243</v>
      </c>
      <c r="K268" s="465" t="s">
        <v>1225</v>
      </c>
      <c r="L268" s="465" t="s">
        <v>1392</v>
      </c>
      <c r="M268" s="471" t="str">
        <f t="shared" si="779"/>
        <v xml:space="preserve">Posibilidad de perdida de Disponibilidad debido a amenazas como Accesibilidad a los sistemas de información alojados en la nubey vulderabilidades, afectando a los activos de información de Servidores virtuales </v>
      </c>
      <c r="N268" s="471" t="s">
        <v>932</v>
      </c>
      <c r="O268" s="471" t="s">
        <v>837</v>
      </c>
      <c r="P268" s="474">
        <v>228</v>
      </c>
      <c r="Q268" s="477" t="s">
        <v>88</v>
      </c>
      <c r="R268" s="480" t="s">
        <v>1396</v>
      </c>
      <c r="S268" s="480" t="s">
        <v>1225</v>
      </c>
      <c r="T268" s="480"/>
      <c r="U268" s="480"/>
      <c r="V268" s="483" t="str">
        <f t="shared" ref="V268" si="915">IF(ISBLANK(AC268),(IF(P268&lt;=0,"",IF(P268&lt;=2,"Muy Baja",IF(P268&lt;=24,"Baja",IF(P268&lt;=500,"Media",IF(P268&lt;=5000,"Alta","Muy Alta"))))))," ")</f>
        <v>Media</v>
      </c>
      <c r="W268" s="441">
        <f t="shared" ref="W268" si="916">IF(ISBLANK(AC268),(IF(V268="","",IF(V268="Muy Baja",20%,IF(V268="Baja",40%,IF(V268="Media",60%,IF(V268="Alta",80%,IF(V268="Muy Alta",100%,0)))))))," ")</f>
        <v>0.6</v>
      </c>
      <c r="X268" s="486" t="s">
        <v>307</v>
      </c>
      <c r="Y268" s="489" t="str">
        <f>IF(X268&gt;0,IF(NOT(ISERROR(MATCH(X268,'Listados Datos'!$N$3:$N$4,0))),'Listados Datos'!$N$6&amp;"Por favor no seleccionar este criterios de impacto (Afectación Económica o presupuestal y/o Pérdida Reputacional)",'Listados Datos'!$N$7),"")</f>
        <v>✔</v>
      </c>
      <c r="Z268" s="438"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441">
        <f>IF(Z268="","",IF(Z268="Leve",20%,IF(Z268="Menor",40%,IF(Z268="Moderado",60%,IF(Z268="Mayor",80%,IF(Z268="Catastrófico",100%,0))))))</f>
        <v>0.6</v>
      </c>
      <c r="AB268" s="444"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447"/>
      <c r="AD268" s="450"/>
      <c r="AE268" s="453" t="str">
        <f t="shared" ref="AE268" si="917">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206" t="s">
        <v>1415</v>
      </c>
      <c r="AH268" s="234" t="str">
        <f t="shared" si="859"/>
        <v>Probabilidad</v>
      </c>
      <c r="AI268" s="340" t="s">
        <v>314</v>
      </c>
      <c r="AJ268" s="340" t="s">
        <v>319</v>
      </c>
      <c r="AK268" s="235" t="str">
        <f t="shared" si="860"/>
        <v>40%</v>
      </c>
      <c r="AL268" s="341" t="s">
        <v>323</v>
      </c>
      <c r="AM268" s="341" t="s">
        <v>327</v>
      </c>
      <c r="AN268" s="342" t="s">
        <v>330</v>
      </c>
      <c r="AO268" s="236">
        <f t="shared" ref="AO268" si="918">IF(ISBLANK(AD268),(IFERROR(IF(AH268="Probabilidad",(W268-(+W268*AK268)),IF(AH268="Impacto",W268,"")),""))," ")</f>
        <v>0.36</v>
      </c>
      <c r="AP268" s="174" t="str">
        <f t="shared" ref="AP268" si="919">IF(ISBLANK(AD268), (IFERROR(IF(AO268="","",IF(AO268&lt;=0.2,"Muy Baja",IF(AO268&lt;=0.4,"Baja",IF(AO268&lt;=0.6,"Media",IF(AO268&lt;=0.8,"Alta","Muy Alta"))))),""))," ")</f>
        <v>Baja</v>
      </c>
      <c r="AQ268" s="237">
        <f t="shared" si="736"/>
        <v>0.36</v>
      </c>
      <c r="AR268" s="283" t="str">
        <f t="shared" si="737"/>
        <v>Moderado</v>
      </c>
      <c r="AS268" s="237">
        <f t="shared" ref="AS268" si="920">IFERROR(IF(AH268="Impacto",(AA268-(+AA268*AK268)),IF(AH268="Probabilidad",AA268,"")),"")</f>
        <v>0.6</v>
      </c>
      <c r="AT268" s="239" t="str">
        <f t="shared" si="738"/>
        <v>Moderado</v>
      </c>
      <c r="AU268" s="456"/>
      <c r="AV268" s="459" t="str">
        <f>IF(ISBLANK(AD268), " ", AD268)</f>
        <v xml:space="preserve"> </v>
      </c>
      <c r="AW268" s="453" t="str">
        <f t="shared" ref="AW268" si="921">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462" t="s">
        <v>337</v>
      </c>
      <c r="AY268" s="497" t="s">
        <v>1576</v>
      </c>
      <c r="AZ268" s="500" t="s">
        <v>1288</v>
      </c>
      <c r="BA268" s="500" t="s">
        <v>973</v>
      </c>
      <c r="BB268" s="500" t="s">
        <v>1063</v>
      </c>
      <c r="BC268" s="503">
        <v>44562</v>
      </c>
      <c r="BD268" s="503">
        <v>44926</v>
      </c>
      <c r="BE268" s="500" t="s">
        <v>1289</v>
      </c>
      <c r="BF268" s="500" t="s">
        <v>1289</v>
      </c>
      <c r="BG268" s="465" t="s">
        <v>1290</v>
      </c>
      <c r="BH268" s="215"/>
      <c r="BI268" s="210"/>
      <c r="BJ268" s="210"/>
      <c r="BK268" s="210"/>
      <c r="BL268" s="207"/>
      <c r="BM268" s="207"/>
      <c r="BN268" s="207"/>
      <c r="BO268" s="282"/>
      <c r="BP268" s="282"/>
      <c r="BQ268" s="284"/>
      <c r="BR268" s="213"/>
      <c r="BS268" s="213" t="str">
        <f>IF(AND('MAPA DE RIESGOS'!$AP268="Muy Alta",'MAPA DE RIESGOS'!$AR268="Leve"),CONCATENATE("R",'MAPA DE RIESGOS'!$H268,"C",'MAPA DE RIESGOS'!$AF268),"")</f>
        <v/>
      </c>
      <c r="BT268" s="213"/>
      <c r="BU268" s="213"/>
      <c r="BV268" s="213"/>
      <c r="BW268" s="213"/>
      <c r="BX268" s="213"/>
      <c r="BY268" s="213"/>
      <c r="BZ268" s="213"/>
      <c r="CA268" s="213"/>
      <c r="CB268" s="213"/>
      <c r="CC268" s="213"/>
      <c r="CD268" s="213"/>
      <c r="CE268" s="213"/>
      <c r="CF268" s="213"/>
      <c r="CG268" s="213"/>
      <c r="CH268" s="213"/>
      <c r="CI268" s="213"/>
      <c r="CJ268" s="213"/>
      <c r="CK268" s="213"/>
    </row>
    <row r="269" spans="1:89" s="214" customFormat="1" ht="55" customHeight="1">
      <c r="A269" s="652"/>
      <c r="B269" s="634"/>
      <c r="C269" s="523"/>
      <c r="D269" s="523"/>
      <c r="E269" s="472"/>
      <c r="F269" s="472"/>
      <c r="G269" s="492"/>
      <c r="H269" s="384">
        <v>43</v>
      </c>
      <c r="I269" s="469"/>
      <c r="J269" s="466"/>
      <c r="K269" s="466"/>
      <c r="L269" s="466"/>
      <c r="M269" s="472" t="str">
        <f t="shared" si="779"/>
        <v xml:space="preserve">Posibilidad de perdida de  debido a amenazas como y vulderabilidades, afectando a los activos de información de </v>
      </c>
      <c r="N269" s="472"/>
      <c r="O269" s="472"/>
      <c r="P269" s="475"/>
      <c r="Q269" s="478"/>
      <c r="R269" s="481"/>
      <c r="S269" s="481"/>
      <c r="T269" s="481"/>
      <c r="U269" s="481"/>
      <c r="V269" s="484"/>
      <c r="W269" s="442"/>
      <c r="X269" s="487"/>
      <c r="Y269" s="490"/>
      <c r="Z269" s="439"/>
      <c r="AA269" s="442"/>
      <c r="AB269" s="445"/>
      <c r="AC269" s="448"/>
      <c r="AD269" s="451"/>
      <c r="AE269" s="454"/>
      <c r="AF269" s="205">
        <v>2</v>
      </c>
      <c r="AG269" s="206" t="s">
        <v>1416</v>
      </c>
      <c r="AH269" s="234" t="str">
        <f t="shared" si="859"/>
        <v>Probabilidad</v>
      </c>
      <c r="AI269" s="340" t="s">
        <v>314</v>
      </c>
      <c r="AJ269" s="340" t="s">
        <v>319</v>
      </c>
      <c r="AK269" s="235" t="str">
        <f t="shared" si="860"/>
        <v>40%</v>
      </c>
      <c r="AL269" s="341" t="s">
        <v>323</v>
      </c>
      <c r="AM269" s="341" t="s">
        <v>327</v>
      </c>
      <c r="AN269" s="342" t="s">
        <v>330</v>
      </c>
      <c r="AO269" s="236">
        <f t="shared" ref="AO269" si="922">IF(ISBLANK(AD268),(IFERROR(IF(AND(AH268="Probabilidad",AH269="Probabilidad"),(AQ268-(+AQ268*AK269)),IF(AH269="Probabilidad",(W268-(+W268*AK269)),IF(AH269="Impacto",AQ268,""))),""))," ")</f>
        <v>0.216</v>
      </c>
      <c r="AP269" s="174" t="str">
        <f t="shared" ref="AP269" si="923">IF(ISBLANK(AD268),(IFERROR(IF(AO269="","",IF(AO269&lt;=0.2,"Muy Baja",IF(AO269&lt;=0.4,"Baja",IF(AO269&lt;=0.6,"Media",IF(AO269&lt;=0.8,"Alta","Muy Alta"))))),""))," ")</f>
        <v>Baja</v>
      </c>
      <c r="AQ269" s="237">
        <f t="shared" si="736"/>
        <v>0.216</v>
      </c>
      <c r="AR269" s="283" t="str">
        <f t="shared" si="737"/>
        <v>Moderado</v>
      </c>
      <c r="AS269" s="237">
        <f t="shared" ref="AS269" si="924">IFERROR(IF(AND(AH268="Impacto",AH269="Impacto"),(AS268-(+AS268*AK269)),IF(AH269="Impacto",(AA268-(+AA268*AK269)),IF(AH269="Probabilidad",AS268,""))),"")</f>
        <v>0.6</v>
      </c>
      <c r="AT269" s="239" t="str">
        <f t="shared" si="738"/>
        <v>Moderado</v>
      </c>
      <c r="AU269" s="457"/>
      <c r="AV269" s="460"/>
      <c r="AW269" s="454"/>
      <c r="AX269" s="463"/>
      <c r="AY269" s="498"/>
      <c r="AZ269" s="501"/>
      <c r="BA269" s="501"/>
      <c r="BB269" s="501"/>
      <c r="BC269" s="504"/>
      <c r="BD269" s="504"/>
      <c r="BE269" s="501"/>
      <c r="BF269" s="501"/>
      <c r="BG269" s="466"/>
      <c r="BH269" s="215"/>
      <c r="BI269" s="210"/>
      <c r="BJ269" s="210"/>
      <c r="BK269" s="210"/>
      <c r="BL269" s="207"/>
      <c r="BM269" s="207"/>
      <c r="BN269" s="207"/>
      <c r="BO269" s="282"/>
      <c r="BP269" s="282"/>
      <c r="BQ269" s="284"/>
      <c r="BR269" s="213"/>
      <c r="BS269" s="213" t="str">
        <f>IF(AND('MAPA DE RIESGOS'!$AP269="Muy Alta",'MAPA DE RIESGOS'!$AR269="Leve"),CONCATENATE("R",'MAPA DE RIESGOS'!$H269,"C",'MAPA DE RIESGOS'!$AF269),"")</f>
        <v/>
      </c>
      <c r="BT269" s="213"/>
      <c r="BU269" s="213"/>
      <c r="BV269" s="213"/>
      <c r="BW269" s="213"/>
      <c r="BX269" s="213"/>
      <c r="BY269" s="213"/>
      <c r="BZ269" s="213"/>
      <c r="CA269" s="213"/>
      <c r="CB269" s="213"/>
      <c r="CC269" s="213"/>
      <c r="CD269" s="213"/>
      <c r="CE269" s="213"/>
      <c r="CF269" s="213"/>
      <c r="CG269" s="213"/>
      <c r="CH269" s="213"/>
      <c r="CI269" s="213"/>
      <c r="CJ269" s="213"/>
      <c r="CK269" s="213"/>
    </row>
    <row r="270" spans="1:89" s="214" customFormat="1" ht="55" customHeight="1">
      <c r="A270" s="652"/>
      <c r="B270" s="634"/>
      <c r="C270" s="523"/>
      <c r="D270" s="523"/>
      <c r="E270" s="472"/>
      <c r="F270" s="472"/>
      <c r="G270" s="492"/>
      <c r="H270" s="384">
        <v>43</v>
      </c>
      <c r="I270" s="469"/>
      <c r="J270" s="466"/>
      <c r="K270" s="466"/>
      <c r="L270" s="466"/>
      <c r="M270" s="472" t="str">
        <f t="shared" si="779"/>
        <v xml:space="preserve">Posibilidad de perdida de  debido a amenazas como y vulderabilidades, afectando a los activos de información de </v>
      </c>
      <c r="N270" s="472"/>
      <c r="O270" s="472"/>
      <c r="P270" s="475"/>
      <c r="Q270" s="478"/>
      <c r="R270" s="481"/>
      <c r="S270" s="481"/>
      <c r="T270" s="481"/>
      <c r="U270" s="481"/>
      <c r="V270" s="484"/>
      <c r="W270" s="442"/>
      <c r="X270" s="487"/>
      <c r="Y270" s="490"/>
      <c r="Z270" s="439"/>
      <c r="AA270" s="442"/>
      <c r="AB270" s="445"/>
      <c r="AC270" s="448"/>
      <c r="AD270" s="451"/>
      <c r="AE270" s="454"/>
      <c r="AF270" s="205">
        <v>3</v>
      </c>
      <c r="AG270" s="206" t="s">
        <v>1417</v>
      </c>
      <c r="AH270" s="234" t="str">
        <f t="shared" si="859"/>
        <v>Probabilidad</v>
      </c>
      <c r="AI270" s="340" t="s">
        <v>314</v>
      </c>
      <c r="AJ270" s="340" t="s">
        <v>319</v>
      </c>
      <c r="AK270" s="235" t="str">
        <f t="shared" si="860"/>
        <v>40%</v>
      </c>
      <c r="AL270" s="341" t="s">
        <v>323</v>
      </c>
      <c r="AM270" s="341" t="s">
        <v>327</v>
      </c>
      <c r="AN270" s="342" t="s">
        <v>330</v>
      </c>
      <c r="AO270" s="236">
        <f t="shared" ref="AO270" si="925">IF(ISBLANK(AD268),(IFERROR(IF(AND(AH269="Probabilidad",AH270="Probabilidad"),(AQ269-(+AQ269*AK270)),IF(AND(AH269="Impacto",AH270="Probabilidad"),(AQ268-(+AQ268*AK270)),IF(AH270="Impacto",AQ269,""))),""))," ")</f>
        <v>0.12959999999999999</v>
      </c>
      <c r="AP270" s="174" t="str">
        <f t="shared" ref="AP270" si="926">IF(ISBLANK(AD268),(IFERROR(IF(AO270="","",IF(AO270&lt;=0.2,"Muy Baja",IF(AO270&lt;=0.4,"Baja",IF(AO270&lt;=0.6,"Media",IF(AO270&lt;=0.8,"Alta","Muy Alta"))))),""))," ")</f>
        <v>Muy Baja</v>
      </c>
      <c r="AQ270" s="237">
        <f t="shared" si="736"/>
        <v>0.12959999999999999</v>
      </c>
      <c r="AR270" s="283" t="str">
        <f t="shared" si="737"/>
        <v>Moderado</v>
      </c>
      <c r="AS270" s="237">
        <f t="shared" ref="AS270:AS273" si="927">IFERROR(IF(AND(AH269="Impacto",AH270="Impacto"),(AS269-(+AS269*AK270)),IF(AND(AH269="Probabilidad",AH270="Impacto"),(AS268-(+AS268*AK270)),IF(AH270="Probabilidad",AS269,""))),"")</f>
        <v>0.6</v>
      </c>
      <c r="AT270" s="239" t="str">
        <f t="shared" si="738"/>
        <v>Moderado</v>
      </c>
      <c r="AU270" s="457"/>
      <c r="AV270" s="460"/>
      <c r="AW270" s="454"/>
      <c r="AX270" s="463"/>
      <c r="AY270" s="498"/>
      <c r="AZ270" s="501"/>
      <c r="BA270" s="501"/>
      <c r="BB270" s="501"/>
      <c r="BC270" s="504"/>
      <c r="BD270" s="504"/>
      <c r="BE270" s="501"/>
      <c r="BF270" s="501"/>
      <c r="BG270" s="466"/>
      <c r="BH270" s="215"/>
      <c r="BI270" s="210"/>
      <c r="BJ270" s="210"/>
      <c r="BK270" s="210"/>
      <c r="BL270" s="207"/>
      <c r="BM270" s="207"/>
      <c r="BN270" s="207"/>
      <c r="BO270" s="282"/>
      <c r="BP270" s="282"/>
      <c r="BQ270" s="284"/>
      <c r="BR270" s="213"/>
      <c r="BS270" s="213" t="str">
        <f>IF(AND('MAPA DE RIESGOS'!$AP270="Muy Alta",'MAPA DE RIESGOS'!$AR270="Leve"),CONCATENATE("R",'MAPA DE RIESGOS'!$H270,"C",'MAPA DE RIESGOS'!$AF270),"")</f>
        <v/>
      </c>
      <c r="BT270" s="213"/>
      <c r="BU270" s="213"/>
      <c r="BV270" s="213"/>
      <c r="BW270" s="213"/>
      <c r="BX270" s="213"/>
      <c r="BY270" s="213"/>
      <c r="BZ270" s="213"/>
      <c r="CA270" s="213"/>
      <c r="CB270" s="213"/>
      <c r="CC270" s="213"/>
      <c r="CD270" s="213"/>
      <c r="CE270" s="213"/>
      <c r="CF270" s="213"/>
      <c r="CG270" s="213"/>
      <c r="CH270" s="213"/>
      <c r="CI270" s="213"/>
      <c r="CJ270" s="213"/>
      <c r="CK270" s="213"/>
    </row>
    <row r="271" spans="1:89" s="214" customFormat="1" ht="55" customHeight="1">
      <c r="A271" s="652"/>
      <c r="B271" s="634"/>
      <c r="C271" s="523"/>
      <c r="D271" s="523"/>
      <c r="E271" s="472"/>
      <c r="F271" s="472"/>
      <c r="G271" s="492"/>
      <c r="H271" s="384">
        <v>43</v>
      </c>
      <c r="I271" s="469"/>
      <c r="J271" s="466"/>
      <c r="K271" s="466"/>
      <c r="L271" s="466"/>
      <c r="M271" s="472" t="str">
        <f t="shared" si="779"/>
        <v xml:space="preserve">Posibilidad de perdida de  debido a amenazas como y vulderabilidades, afectando a los activos de información de </v>
      </c>
      <c r="N271" s="472"/>
      <c r="O271" s="472"/>
      <c r="P271" s="475"/>
      <c r="Q271" s="478"/>
      <c r="R271" s="481"/>
      <c r="S271" s="481"/>
      <c r="T271" s="481"/>
      <c r="U271" s="481"/>
      <c r="V271" s="484"/>
      <c r="W271" s="442"/>
      <c r="X271" s="487"/>
      <c r="Y271" s="490"/>
      <c r="Z271" s="439"/>
      <c r="AA271" s="442"/>
      <c r="AB271" s="445"/>
      <c r="AC271" s="448"/>
      <c r="AD271" s="451"/>
      <c r="AE271" s="454"/>
      <c r="AF271" s="205">
        <v>4</v>
      </c>
      <c r="AG271" s="206" t="s">
        <v>1418</v>
      </c>
      <c r="AH271" s="234" t="str">
        <f t="shared" si="859"/>
        <v>Probabilidad</v>
      </c>
      <c r="AI271" s="340" t="s">
        <v>314</v>
      </c>
      <c r="AJ271" s="340" t="s">
        <v>319</v>
      </c>
      <c r="AK271" s="235" t="str">
        <f t="shared" si="860"/>
        <v>40%</v>
      </c>
      <c r="AL271" s="341" t="s">
        <v>323</v>
      </c>
      <c r="AM271" s="341" t="s">
        <v>327</v>
      </c>
      <c r="AN271" s="342" t="s">
        <v>330</v>
      </c>
      <c r="AO271" s="236">
        <f t="shared" ref="AO271" si="928">IF(ISBLANK(AD268),(IFERROR(IF(AND(AH270="Probabilidad",AH271="Probabilidad"),(AQ270-(+AQ270*AK271)),IF(AND(AH270="Impacto",AH271="Probabilidad"),(AQ269-(+AQ269*AK271)),IF(AH271="Impacto",AQ270,""))),""))," ")</f>
        <v>7.7759999999999996E-2</v>
      </c>
      <c r="AP271" s="174" t="str">
        <f t="shared" ref="AP271" si="929">IF(ISBLANK(AD268),(IFERROR(IF(AO271="","",IF(AO271&lt;=0.2,"Muy Baja",IF(AO271&lt;=0.4,"Baja",IF(AO271&lt;=0.6,"Media",IF(AO271&lt;=0.8,"Alta","Muy Alta"))))),""))," ")</f>
        <v>Muy Baja</v>
      </c>
      <c r="AQ271" s="237">
        <f t="shared" si="736"/>
        <v>7.7759999999999996E-2</v>
      </c>
      <c r="AR271" s="283" t="str">
        <f t="shared" si="737"/>
        <v>Moderado</v>
      </c>
      <c r="AS271" s="237">
        <f t="shared" si="927"/>
        <v>0.6</v>
      </c>
      <c r="AT271" s="239" t="str">
        <f t="shared" si="738"/>
        <v>Moderado</v>
      </c>
      <c r="AU271" s="457"/>
      <c r="AV271" s="460"/>
      <c r="AW271" s="454"/>
      <c r="AX271" s="463"/>
      <c r="AY271" s="499"/>
      <c r="AZ271" s="502"/>
      <c r="BA271" s="502"/>
      <c r="BB271" s="502"/>
      <c r="BC271" s="505"/>
      <c r="BD271" s="505"/>
      <c r="BE271" s="502"/>
      <c r="BF271" s="502"/>
      <c r="BG271" s="466"/>
      <c r="BH271" s="215"/>
      <c r="BI271" s="210"/>
      <c r="BJ271" s="210"/>
      <c r="BK271" s="210"/>
      <c r="BL271" s="207"/>
      <c r="BM271" s="207"/>
      <c r="BN271" s="207"/>
      <c r="BO271" s="282"/>
      <c r="BP271" s="282"/>
      <c r="BQ271" s="284"/>
      <c r="BR271" s="213"/>
      <c r="BS271" s="213" t="str">
        <f>IF(AND('MAPA DE RIESGOS'!$AP271="Muy Alta",'MAPA DE RIESGOS'!$AR271="Leve"),CONCATENATE("R",'MAPA DE RIESGOS'!$H271,"C",'MAPA DE RIESGOS'!$AF271),"")</f>
        <v/>
      </c>
      <c r="BT271" s="213"/>
      <c r="BU271" s="213"/>
      <c r="BV271" s="213"/>
      <c r="BW271" s="213"/>
      <c r="BX271" s="213"/>
      <c r="BY271" s="213"/>
      <c r="BZ271" s="213"/>
      <c r="CA271" s="213"/>
      <c r="CB271" s="213"/>
      <c r="CC271" s="213"/>
      <c r="CD271" s="213"/>
      <c r="CE271" s="213"/>
      <c r="CF271" s="213"/>
      <c r="CG271" s="213"/>
      <c r="CH271" s="213"/>
      <c r="CI271" s="213"/>
      <c r="CJ271" s="213"/>
      <c r="CK271" s="213"/>
    </row>
    <row r="272" spans="1:89" s="214" customFormat="1" ht="28.5" hidden="1" customHeight="1">
      <c r="A272" s="652"/>
      <c r="B272" s="634"/>
      <c r="C272" s="523"/>
      <c r="D272" s="523"/>
      <c r="E272" s="472"/>
      <c r="F272" s="472"/>
      <c r="G272" s="492"/>
      <c r="H272" s="384">
        <v>43</v>
      </c>
      <c r="I272" s="469"/>
      <c r="J272" s="466"/>
      <c r="K272" s="466"/>
      <c r="L272" s="466"/>
      <c r="M272" s="472" t="str">
        <f t="shared" si="779"/>
        <v xml:space="preserve">Posibilidad de perdida de  debido a amenazas como y vulderabilidades, afectando a los activos de información de </v>
      </c>
      <c r="N272" s="472"/>
      <c r="O272" s="472"/>
      <c r="P272" s="475"/>
      <c r="Q272" s="478"/>
      <c r="R272" s="481"/>
      <c r="S272" s="481"/>
      <c r="T272" s="481"/>
      <c r="U272" s="481"/>
      <c r="V272" s="484"/>
      <c r="W272" s="442"/>
      <c r="X272" s="487"/>
      <c r="Y272" s="490"/>
      <c r="Z272" s="439"/>
      <c r="AA272" s="442"/>
      <c r="AB272" s="445"/>
      <c r="AC272" s="448"/>
      <c r="AD272" s="451"/>
      <c r="AE272" s="454"/>
      <c r="AF272" s="205">
        <v>5</v>
      </c>
      <c r="AG272" s="206"/>
      <c r="AH272" s="234" t="str">
        <f t="shared" si="859"/>
        <v/>
      </c>
      <c r="AI272" s="340"/>
      <c r="AJ272" s="340"/>
      <c r="AK272" s="235" t="str">
        <f t="shared" si="860"/>
        <v/>
      </c>
      <c r="AL272" s="341"/>
      <c r="AM272" s="341"/>
      <c r="AN272" s="342"/>
      <c r="AO272" s="236" t="str">
        <f t="shared" ref="AO272" si="930">IF(ISBLANK(AD268),(IFERROR(IF(AND(AH271="Probabilidad",AH272="Probabilidad"),(AQ271-(+AQ271*AK272)),IF(AND(AH271="Impacto",AH272="Probabilidad"),(AQ270-(+AQ270*AK272)),IF(AH272="Impacto",AQ271,""))),""))," ")</f>
        <v/>
      </c>
      <c r="AP272" s="174" t="str">
        <f t="shared" ref="AP272" si="931">IF(ISBLANK(AD268),(IFERROR(IF(AO272="","",IF(AO272&lt;=0.2,"Muy Baja",IF(AO272&lt;=0.4,"Baja",IF(AO272&lt;=0.6,"Media",IF(AO272&lt;=0.8,"Alta","Muy Alta"))))),""))," ")</f>
        <v/>
      </c>
      <c r="AQ272" s="237" t="str">
        <f t="shared" si="736"/>
        <v/>
      </c>
      <c r="AR272" s="283" t="str">
        <f t="shared" si="737"/>
        <v/>
      </c>
      <c r="AS272" s="237" t="str">
        <f t="shared" si="927"/>
        <v/>
      </c>
      <c r="AT272" s="239" t="str">
        <f t="shared" si="738"/>
        <v/>
      </c>
      <c r="AU272" s="457"/>
      <c r="AV272" s="460"/>
      <c r="AW272" s="454"/>
      <c r="AX272" s="463"/>
      <c r="AY272" s="343"/>
      <c r="AZ272" s="209"/>
      <c r="BA272" s="207"/>
      <c r="BB272" s="207"/>
      <c r="BC272" s="208"/>
      <c r="BD272" s="208"/>
      <c r="BE272" s="208"/>
      <c r="BF272" s="209"/>
      <c r="BG272" s="466"/>
      <c r="BH272" s="215"/>
      <c r="BI272" s="210"/>
      <c r="BJ272" s="210"/>
      <c r="BK272" s="210"/>
      <c r="BL272" s="207"/>
      <c r="BM272" s="207"/>
      <c r="BN272" s="207"/>
      <c r="BO272" s="282"/>
      <c r="BP272" s="282"/>
      <c r="BQ272" s="284"/>
      <c r="BR272" s="213"/>
      <c r="BS272" s="213" t="str">
        <f>IF(AND('MAPA DE RIESGOS'!$AP272="Muy Alta",'MAPA DE RIESGOS'!$AR272="Leve"),CONCATENATE("R",'MAPA DE RIESGOS'!$H272,"C",'MAPA DE RIESGOS'!$AF272),"")</f>
        <v/>
      </c>
      <c r="BT272" s="213"/>
      <c r="BU272" s="213"/>
      <c r="BV272" s="213"/>
      <c r="BW272" s="213"/>
      <c r="BX272" s="213"/>
      <c r="BY272" s="213"/>
      <c r="BZ272" s="213"/>
      <c r="CA272" s="213"/>
      <c r="CB272" s="213"/>
      <c r="CC272" s="213"/>
      <c r="CD272" s="213"/>
      <c r="CE272" s="213"/>
      <c r="CF272" s="213"/>
      <c r="CG272" s="213"/>
      <c r="CH272" s="213"/>
      <c r="CI272" s="213"/>
      <c r="CJ272" s="213"/>
      <c r="CK272" s="213"/>
    </row>
    <row r="273" spans="1:89" s="214" customFormat="1" ht="28.5" hidden="1" customHeight="1">
      <c r="A273" s="652"/>
      <c r="B273" s="634"/>
      <c r="C273" s="523"/>
      <c r="D273" s="523"/>
      <c r="E273" s="472"/>
      <c r="F273" s="472"/>
      <c r="G273" s="492"/>
      <c r="H273" s="384">
        <v>43</v>
      </c>
      <c r="I273" s="470"/>
      <c r="J273" s="467"/>
      <c r="K273" s="467"/>
      <c r="L273" s="467"/>
      <c r="M273" s="473" t="str">
        <f t="shared" si="779"/>
        <v xml:space="preserve">Posibilidad de perdida de  debido a amenazas como y vulderabilidades, afectando a los activos de información de </v>
      </c>
      <c r="N273" s="473"/>
      <c r="O273" s="473"/>
      <c r="P273" s="476"/>
      <c r="Q273" s="479"/>
      <c r="R273" s="482"/>
      <c r="S273" s="482"/>
      <c r="T273" s="482"/>
      <c r="U273" s="482"/>
      <c r="V273" s="485"/>
      <c r="W273" s="443"/>
      <c r="X273" s="488"/>
      <c r="Y273" s="491"/>
      <c r="Z273" s="440"/>
      <c r="AA273" s="443"/>
      <c r="AB273" s="446"/>
      <c r="AC273" s="449"/>
      <c r="AD273" s="452"/>
      <c r="AE273" s="455"/>
      <c r="AF273" s="205">
        <v>6</v>
      </c>
      <c r="AG273" s="206"/>
      <c r="AH273" s="234" t="str">
        <f t="shared" si="859"/>
        <v/>
      </c>
      <c r="AI273" s="340"/>
      <c r="AJ273" s="340"/>
      <c r="AK273" s="235" t="str">
        <f t="shared" si="860"/>
        <v/>
      </c>
      <c r="AL273" s="341"/>
      <c r="AM273" s="341"/>
      <c r="AN273" s="342"/>
      <c r="AO273" s="236" t="str">
        <f t="shared" ref="AO273" si="932">IF(ISBLANK(AD268),(IFERROR(IF(AND(AH272="Probabilidad",AH273="Probabilidad"),(AQ272-(+AQ272*AK273)),IF(AND(AH272="Impacto",AH273="Probabilidad"),(AQ271-(+AQ271*AK273)),IF(AH273="Impacto",AQ272,""))),""))," ")</f>
        <v/>
      </c>
      <c r="AP273" s="174" t="str">
        <f t="shared" ref="AP273" si="933">IF(ISBLANK(AD268),(IFERROR(IF(AO273="","",IF(AO273&lt;=0.2,"Muy Baja",IF(AO273&lt;=0.4,"Baja",IF(AO273&lt;=0.6,"Media",IF(AO273&lt;=0.8,"Alta","Muy Alta"))))),""))," ")</f>
        <v/>
      </c>
      <c r="AQ273" s="237" t="str">
        <f t="shared" si="736"/>
        <v/>
      </c>
      <c r="AR273" s="283" t="str">
        <f t="shared" si="737"/>
        <v/>
      </c>
      <c r="AS273" s="237" t="str">
        <f t="shared" si="927"/>
        <v/>
      </c>
      <c r="AT273" s="239" t="str">
        <f t="shared" si="738"/>
        <v/>
      </c>
      <c r="AU273" s="458"/>
      <c r="AV273" s="461"/>
      <c r="AW273" s="455"/>
      <c r="AX273" s="464"/>
      <c r="AY273" s="343"/>
      <c r="AZ273" s="209"/>
      <c r="BA273" s="207"/>
      <c r="BB273" s="207"/>
      <c r="BC273" s="208"/>
      <c r="BD273" s="208"/>
      <c r="BE273" s="208"/>
      <c r="BF273" s="209"/>
      <c r="BG273" s="467"/>
      <c r="BH273" s="215"/>
      <c r="BI273" s="210"/>
      <c r="BJ273" s="210"/>
      <c r="BK273" s="210"/>
      <c r="BL273" s="207"/>
      <c r="BM273" s="207"/>
      <c r="BN273" s="207"/>
      <c r="BO273" s="282"/>
      <c r="BP273" s="282"/>
      <c r="BQ273" s="284"/>
      <c r="BR273" s="213"/>
      <c r="BS273" s="213" t="str">
        <f>IF(AND('MAPA DE RIESGOS'!$AP273="Muy Alta",'MAPA DE RIESGOS'!$AR273="Leve"),CONCATENATE("R",'MAPA DE RIESGOS'!$H273,"C",'MAPA DE RIESGOS'!$AF273),"")</f>
        <v/>
      </c>
      <c r="BT273" s="213"/>
      <c r="BU273" s="213"/>
      <c r="BV273" s="213"/>
      <c r="BW273" s="213"/>
      <c r="BX273" s="213"/>
      <c r="BY273" s="213"/>
      <c r="BZ273" s="213"/>
      <c r="CA273" s="213"/>
      <c r="CB273" s="213"/>
      <c r="CC273" s="213"/>
      <c r="CD273" s="213"/>
      <c r="CE273" s="213"/>
      <c r="CF273" s="213"/>
      <c r="CG273" s="213"/>
      <c r="CH273" s="213"/>
      <c r="CI273" s="213"/>
      <c r="CJ273" s="213"/>
      <c r="CK273" s="213"/>
    </row>
    <row r="274" spans="1:89" s="214" customFormat="1" ht="85" customHeight="1">
      <c r="A274" s="652"/>
      <c r="B274" s="634" t="s">
        <v>959</v>
      </c>
      <c r="C274" s="523"/>
      <c r="D274" s="523" t="str">
        <f>IFERROR((VLOOKUP($B274,'Listados Datos'!$D$3:$F$18,3,FALSE))," ")</f>
        <v xml:space="preserve">Disponer de herramientas tecnológicas que apoyen de manera eficiente y oportuna las labores misionales y estrategicas de la entidad. Según lo establecido en el Plan Operativo Anual de la entidad. </v>
      </c>
      <c r="E274" s="472"/>
      <c r="F274" s="472" t="s">
        <v>973</v>
      </c>
      <c r="G274" s="492">
        <v>44</v>
      </c>
      <c r="H274" s="384">
        <v>44</v>
      </c>
      <c r="I274" s="468" t="s">
        <v>1680</v>
      </c>
      <c r="J274" s="465" t="s">
        <v>243</v>
      </c>
      <c r="K274" s="465" t="s">
        <v>1226</v>
      </c>
      <c r="L274" s="465" t="s">
        <v>1393</v>
      </c>
      <c r="M274" s="471" t="str">
        <f t="shared" si="779"/>
        <v>Posibilidad de perdida de Confidencialidad y Disponibilidad debido a amenazas como Ataques Ciberseguridady vulderabilidades, afectando a los activos de información de Servidores Cloud/on premise
Información digital</v>
      </c>
      <c r="N274" s="471" t="s">
        <v>932</v>
      </c>
      <c r="O274" s="471" t="s">
        <v>837</v>
      </c>
      <c r="P274" s="474">
        <v>228</v>
      </c>
      <c r="Q274" s="477" t="s">
        <v>89</v>
      </c>
      <c r="R274" s="480" t="s">
        <v>1397</v>
      </c>
      <c r="S274" s="480" t="s">
        <v>1226</v>
      </c>
      <c r="T274" s="480"/>
      <c r="U274" s="480"/>
      <c r="V274" s="483" t="str">
        <f t="shared" ref="V274" si="934">IF(ISBLANK(AC274),(IF(P274&lt;=0,"",IF(P274&lt;=2,"Muy Baja",IF(P274&lt;=24,"Baja",IF(P274&lt;=500,"Media",IF(P274&lt;=5000,"Alta","Muy Alta"))))))," ")</f>
        <v>Media</v>
      </c>
      <c r="W274" s="441">
        <f t="shared" ref="W274" si="935">IF(ISBLANK(AC274),(IF(V274="","",IF(V274="Muy Baja",20%,IF(V274="Baja",40%,IF(V274="Media",60%,IF(V274="Alta",80%,IF(V274="Muy Alta",100%,0)))))))," ")</f>
        <v>0.6</v>
      </c>
      <c r="X274" s="486" t="s">
        <v>307</v>
      </c>
      <c r="Y274" s="489" t="str">
        <f>IF(X274&gt;0,IF(NOT(ISERROR(MATCH(X274,'Listados Datos'!$N$3:$N$4,0))),'Listados Datos'!$N$6&amp;"Por favor no seleccionar este criterios de impacto (Afectación Económica o presupuestal y/o Pérdida Reputacional)",'Listados Datos'!$N$7),"")</f>
        <v>✔</v>
      </c>
      <c r="Z274" s="438"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441">
        <f>IF(Z274="","",IF(Z274="Leve",20%,IF(Z274="Menor",40%,IF(Z274="Moderado",60%,IF(Z274="Mayor",80%,IF(Z274="Catastrófico",100%,0))))))</f>
        <v>0.6</v>
      </c>
      <c r="AB274" s="444"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447"/>
      <c r="AD274" s="450"/>
      <c r="AE274" s="453" t="str">
        <f t="shared" ref="AE274" si="93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206" t="s">
        <v>1419</v>
      </c>
      <c r="AH274" s="234" t="str">
        <f t="shared" si="859"/>
        <v>Probabilidad</v>
      </c>
      <c r="AI274" s="340" t="s">
        <v>314</v>
      </c>
      <c r="AJ274" s="340" t="s">
        <v>319</v>
      </c>
      <c r="AK274" s="235" t="str">
        <f t="shared" si="860"/>
        <v>40%</v>
      </c>
      <c r="AL274" s="341" t="s">
        <v>323</v>
      </c>
      <c r="AM274" s="341" t="s">
        <v>327</v>
      </c>
      <c r="AN274" s="342" t="s">
        <v>330</v>
      </c>
      <c r="AO274" s="236">
        <f t="shared" ref="AO274" si="937">IF(ISBLANK(AD274),(IFERROR(IF(AH274="Probabilidad",(W274-(+W274*AK274)),IF(AH274="Impacto",W274,"")),""))," ")</f>
        <v>0.36</v>
      </c>
      <c r="AP274" s="174" t="str">
        <f t="shared" ref="AP274" si="938">IF(ISBLANK(AD274), (IFERROR(IF(AO274="","",IF(AO274&lt;=0.2,"Muy Baja",IF(AO274&lt;=0.4,"Baja",IF(AO274&lt;=0.6,"Media",IF(AO274&lt;=0.8,"Alta","Muy Alta"))))),""))," ")</f>
        <v>Baja</v>
      </c>
      <c r="AQ274" s="237">
        <f t="shared" si="736"/>
        <v>0.36</v>
      </c>
      <c r="AR274" s="283" t="str">
        <f t="shared" si="737"/>
        <v>Moderado</v>
      </c>
      <c r="AS274" s="237">
        <f t="shared" ref="AS274" si="939">IFERROR(IF(AH274="Impacto",(AA274-(+AA274*AK274)),IF(AH274="Probabilidad",AA274,"")),"")</f>
        <v>0.6</v>
      </c>
      <c r="AT274" s="239" t="str">
        <f t="shared" si="738"/>
        <v>Moderado</v>
      </c>
      <c r="AU274" s="456"/>
      <c r="AV274" s="459" t="str">
        <f>IF(ISBLANK(AD274), " ", AD274)</f>
        <v xml:space="preserve"> </v>
      </c>
      <c r="AW274" s="453" t="str">
        <f t="shared" ref="AW274" si="94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462" t="s">
        <v>337</v>
      </c>
      <c r="AY274" s="497" t="s">
        <v>1577</v>
      </c>
      <c r="AZ274" s="500" t="s">
        <v>1291</v>
      </c>
      <c r="BA274" s="500" t="s">
        <v>973</v>
      </c>
      <c r="BB274" s="500" t="s">
        <v>1285</v>
      </c>
      <c r="BC274" s="503">
        <v>44562</v>
      </c>
      <c r="BD274" s="503">
        <v>44926</v>
      </c>
      <c r="BE274" s="500" t="s">
        <v>1292</v>
      </c>
      <c r="BF274" s="500" t="s">
        <v>1292</v>
      </c>
      <c r="BG274" s="465" t="s">
        <v>1293</v>
      </c>
      <c r="BH274" s="215"/>
      <c r="BI274" s="210"/>
      <c r="BJ274" s="210"/>
      <c r="BK274" s="210"/>
      <c r="BL274" s="207"/>
      <c r="BM274" s="207"/>
      <c r="BN274" s="207"/>
      <c r="BO274" s="282"/>
      <c r="BP274" s="282"/>
      <c r="BQ274" s="284"/>
      <c r="BR274" s="213"/>
      <c r="BS274" s="213" t="str">
        <f>IF(AND('MAPA DE RIESGOS'!$AP274="Muy Alta",'MAPA DE RIESGOS'!$AR274="Leve"),CONCATENATE("R",'MAPA DE RIESGOS'!$H274,"C",'MAPA DE RIESGOS'!$AF274),"")</f>
        <v/>
      </c>
      <c r="BT274" s="213"/>
      <c r="BU274" s="213"/>
      <c r="BV274" s="213"/>
      <c r="BW274" s="213"/>
      <c r="BX274" s="213"/>
      <c r="BY274" s="213"/>
      <c r="BZ274" s="213"/>
      <c r="CA274" s="213"/>
      <c r="CB274" s="213"/>
      <c r="CC274" s="213"/>
      <c r="CD274" s="213"/>
      <c r="CE274" s="213"/>
      <c r="CF274" s="213"/>
      <c r="CG274" s="213"/>
      <c r="CH274" s="213"/>
      <c r="CI274" s="213"/>
      <c r="CJ274" s="213"/>
      <c r="CK274" s="213"/>
    </row>
    <row r="275" spans="1:89" s="214" customFormat="1" ht="55" customHeight="1">
      <c r="A275" s="652"/>
      <c r="B275" s="634"/>
      <c r="C275" s="523"/>
      <c r="D275" s="523"/>
      <c r="E275" s="472"/>
      <c r="F275" s="472"/>
      <c r="G275" s="492"/>
      <c r="H275" s="384">
        <v>44</v>
      </c>
      <c r="I275" s="469"/>
      <c r="J275" s="466"/>
      <c r="K275" s="466"/>
      <c r="L275" s="466"/>
      <c r="M275" s="472" t="str">
        <f t="shared" si="779"/>
        <v xml:space="preserve">Posibilidad de perdida de  debido a amenazas como y vulderabilidades, afectando a los activos de información de </v>
      </c>
      <c r="N275" s="472"/>
      <c r="O275" s="472"/>
      <c r="P275" s="475"/>
      <c r="Q275" s="478"/>
      <c r="R275" s="481"/>
      <c r="S275" s="481"/>
      <c r="T275" s="481"/>
      <c r="U275" s="481"/>
      <c r="V275" s="484"/>
      <c r="W275" s="442"/>
      <c r="X275" s="487"/>
      <c r="Y275" s="490"/>
      <c r="Z275" s="439"/>
      <c r="AA275" s="442"/>
      <c r="AB275" s="445"/>
      <c r="AC275" s="448"/>
      <c r="AD275" s="451"/>
      <c r="AE275" s="454"/>
      <c r="AF275" s="205">
        <v>2</v>
      </c>
      <c r="AG275" s="206" t="s">
        <v>1420</v>
      </c>
      <c r="AH275" s="234" t="str">
        <f t="shared" si="859"/>
        <v>Probabilidad</v>
      </c>
      <c r="AI275" s="340" t="s">
        <v>314</v>
      </c>
      <c r="AJ275" s="340" t="s">
        <v>319</v>
      </c>
      <c r="AK275" s="235" t="str">
        <f t="shared" si="860"/>
        <v>40%</v>
      </c>
      <c r="AL275" s="341" t="s">
        <v>323</v>
      </c>
      <c r="AM275" s="341" t="s">
        <v>327</v>
      </c>
      <c r="AN275" s="342" t="s">
        <v>330</v>
      </c>
      <c r="AO275" s="236">
        <f t="shared" ref="AO275" si="941">IF(ISBLANK(AD274),(IFERROR(IF(AND(AH274="Probabilidad",AH275="Probabilidad"),(AQ274-(+AQ274*AK275)),IF(AH275="Probabilidad",(W274-(+W274*AK275)),IF(AH275="Impacto",AQ274,""))),""))," ")</f>
        <v>0.216</v>
      </c>
      <c r="AP275" s="174" t="str">
        <f t="shared" ref="AP275" si="942">IF(ISBLANK(AD274),(IFERROR(IF(AO275="","",IF(AO275&lt;=0.2,"Muy Baja",IF(AO275&lt;=0.4,"Baja",IF(AO275&lt;=0.6,"Media",IF(AO275&lt;=0.8,"Alta","Muy Alta"))))),""))," ")</f>
        <v>Baja</v>
      </c>
      <c r="AQ275" s="237">
        <f t="shared" si="736"/>
        <v>0.216</v>
      </c>
      <c r="AR275" s="283" t="str">
        <f t="shared" si="737"/>
        <v>Moderado</v>
      </c>
      <c r="AS275" s="237">
        <f t="shared" ref="AS275" si="943">IFERROR(IF(AND(AH274="Impacto",AH275="Impacto"),(AS274-(+AS274*AK275)),IF(AH275="Impacto",(AA274-(+AA274*AK275)),IF(AH275="Probabilidad",AS274,""))),"")</f>
        <v>0.6</v>
      </c>
      <c r="AT275" s="239" t="str">
        <f t="shared" si="738"/>
        <v>Moderado</v>
      </c>
      <c r="AU275" s="457"/>
      <c r="AV275" s="460"/>
      <c r="AW275" s="454"/>
      <c r="AX275" s="463"/>
      <c r="AY275" s="498"/>
      <c r="AZ275" s="501"/>
      <c r="BA275" s="501"/>
      <c r="BB275" s="501"/>
      <c r="BC275" s="504"/>
      <c r="BD275" s="504"/>
      <c r="BE275" s="501"/>
      <c r="BF275" s="501"/>
      <c r="BG275" s="466"/>
      <c r="BH275" s="215"/>
      <c r="BI275" s="210"/>
      <c r="BJ275" s="210"/>
      <c r="BK275" s="210"/>
      <c r="BL275" s="207"/>
      <c r="BM275" s="207"/>
      <c r="BN275" s="207"/>
      <c r="BO275" s="282"/>
      <c r="BP275" s="282"/>
      <c r="BQ275" s="284"/>
      <c r="BR275" s="213"/>
      <c r="BS275" s="213" t="str">
        <f>IF(AND('MAPA DE RIESGOS'!$AP275="Muy Alta",'MAPA DE RIESGOS'!$AR275="Leve"),CONCATENATE("R",'MAPA DE RIESGOS'!$H275,"C",'MAPA DE RIESGOS'!$AF275),"")</f>
        <v/>
      </c>
      <c r="BT275" s="213"/>
      <c r="BU275" s="213"/>
      <c r="BV275" s="213"/>
      <c r="BW275" s="213"/>
      <c r="BX275" s="213"/>
      <c r="BY275" s="213"/>
      <c r="BZ275" s="213"/>
      <c r="CA275" s="213"/>
      <c r="CB275" s="213"/>
      <c r="CC275" s="213"/>
      <c r="CD275" s="213"/>
      <c r="CE275" s="213"/>
      <c r="CF275" s="213"/>
      <c r="CG275" s="213"/>
      <c r="CH275" s="213"/>
      <c r="CI275" s="213"/>
      <c r="CJ275" s="213"/>
      <c r="CK275" s="213"/>
    </row>
    <row r="276" spans="1:89" s="214" customFormat="1" ht="55" customHeight="1">
      <c r="A276" s="652"/>
      <c r="B276" s="634"/>
      <c r="C276" s="523"/>
      <c r="D276" s="523"/>
      <c r="E276" s="472"/>
      <c r="F276" s="472"/>
      <c r="G276" s="492"/>
      <c r="H276" s="384">
        <v>44</v>
      </c>
      <c r="I276" s="469"/>
      <c r="J276" s="466"/>
      <c r="K276" s="466"/>
      <c r="L276" s="466"/>
      <c r="M276" s="472" t="str">
        <f t="shared" si="779"/>
        <v xml:space="preserve">Posibilidad de perdida de  debido a amenazas como y vulderabilidades, afectando a los activos de información de </v>
      </c>
      <c r="N276" s="472"/>
      <c r="O276" s="472"/>
      <c r="P276" s="475"/>
      <c r="Q276" s="478"/>
      <c r="R276" s="481"/>
      <c r="S276" s="481"/>
      <c r="T276" s="481"/>
      <c r="U276" s="481"/>
      <c r="V276" s="484"/>
      <c r="W276" s="442"/>
      <c r="X276" s="487"/>
      <c r="Y276" s="490"/>
      <c r="Z276" s="439"/>
      <c r="AA276" s="442"/>
      <c r="AB276" s="445"/>
      <c r="AC276" s="448"/>
      <c r="AD276" s="451"/>
      <c r="AE276" s="454"/>
      <c r="AF276" s="205">
        <v>3</v>
      </c>
      <c r="AG276" s="206" t="s">
        <v>1421</v>
      </c>
      <c r="AH276" s="234" t="str">
        <f t="shared" si="859"/>
        <v>Probabilidad</v>
      </c>
      <c r="AI276" s="340" t="s">
        <v>314</v>
      </c>
      <c r="AJ276" s="340" t="s">
        <v>319</v>
      </c>
      <c r="AK276" s="235" t="str">
        <f t="shared" si="860"/>
        <v>40%</v>
      </c>
      <c r="AL276" s="341" t="s">
        <v>323</v>
      </c>
      <c r="AM276" s="341" t="s">
        <v>327</v>
      </c>
      <c r="AN276" s="342" t="s">
        <v>330</v>
      </c>
      <c r="AO276" s="236">
        <f t="shared" ref="AO276" si="944">IF(ISBLANK(AD274),(IFERROR(IF(AND(AH275="Probabilidad",AH276="Probabilidad"),(AQ275-(+AQ275*AK276)),IF(AND(AH275="Impacto",AH276="Probabilidad"),(AQ274-(+AQ274*AK276)),IF(AH276="Impacto",AQ275,""))),""))," ")</f>
        <v>0.12959999999999999</v>
      </c>
      <c r="AP276" s="174" t="str">
        <f t="shared" ref="AP276" si="945">IF(ISBLANK(AD274),(IFERROR(IF(AO276="","",IF(AO276&lt;=0.2,"Muy Baja",IF(AO276&lt;=0.4,"Baja",IF(AO276&lt;=0.6,"Media",IF(AO276&lt;=0.8,"Alta","Muy Alta"))))),""))," ")</f>
        <v>Muy Baja</v>
      </c>
      <c r="AQ276" s="237">
        <f t="shared" si="736"/>
        <v>0.12959999999999999</v>
      </c>
      <c r="AR276" s="283" t="str">
        <f t="shared" si="737"/>
        <v>Moderado</v>
      </c>
      <c r="AS276" s="237">
        <f t="shared" ref="AS276:AS279" si="946">IFERROR(IF(AND(AH275="Impacto",AH276="Impacto"),(AS275-(+AS275*AK276)),IF(AND(AH275="Probabilidad",AH276="Impacto"),(AS274-(+AS274*AK276)),IF(AH276="Probabilidad",AS275,""))),"")</f>
        <v>0.6</v>
      </c>
      <c r="AT276" s="239" t="str">
        <f t="shared" si="738"/>
        <v>Moderado</v>
      </c>
      <c r="AU276" s="457"/>
      <c r="AV276" s="460"/>
      <c r="AW276" s="454"/>
      <c r="AX276" s="463"/>
      <c r="AY276" s="499"/>
      <c r="AZ276" s="502"/>
      <c r="BA276" s="502"/>
      <c r="BB276" s="502"/>
      <c r="BC276" s="505"/>
      <c r="BD276" s="505"/>
      <c r="BE276" s="502"/>
      <c r="BF276" s="502"/>
      <c r="BG276" s="466"/>
      <c r="BH276" s="215"/>
      <c r="BI276" s="210"/>
      <c r="BJ276" s="210"/>
      <c r="BK276" s="210"/>
      <c r="BL276" s="207"/>
      <c r="BM276" s="207"/>
      <c r="BN276" s="207"/>
      <c r="BO276" s="282"/>
      <c r="BP276" s="282"/>
      <c r="BQ276" s="284"/>
      <c r="BR276" s="213"/>
      <c r="BS276" s="213" t="str">
        <f>IF(AND('MAPA DE RIESGOS'!$AP276="Muy Alta",'MAPA DE RIESGOS'!$AR276="Leve"),CONCATENATE("R",'MAPA DE RIESGOS'!$H276,"C",'MAPA DE RIESGOS'!$AF276),"")</f>
        <v/>
      </c>
      <c r="BT276" s="213"/>
      <c r="BU276" s="213"/>
      <c r="BV276" s="213"/>
      <c r="BW276" s="213"/>
      <c r="BX276" s="213"/>
      <c r="BY276" s="213"/>
      <c r="BZ276" s="213"/>
      <c r="CA276" s="213"/>
      <c r="CB276" s="213"/>
      <c r="CC276" s="213"/>
      <c r="CD276" s="213"/>
      <c r="CE276" s="213"/>
      <c r="CF276" s="213"/>
      <c r="CG276" s="213"/>
      <c r="CH276" s="213"/>
      <c r="CI276" s="213"/>
      <c r="CJ276" s="213"/>
      <c r="CK276" s="213"/>
    </row>
    <row r="277" spans="1:89" s="214" customFormat="1" ht="28.5" hidden="1" customHeight="1">
      <c r="A277" s="652"/>
      <c r="B277" s="634"/>
      <c r="C277" s="523"/>
      <c r="D277" s="523"/>
      <c r="E277" s="472"/>
      <c r="F277" s="472"/>
      <c r="G277" s="492"/>
      <c r="H277" s="384">
        <v>44</v>
      </c>
      <c r="I277" s="469"/>
      <c r="J277" s="466"/>
      <c r="K277" s="466"/>
      <c r="L277" s="466"/>
      <c r="M277" s="472" t="str">
        <f t="shared" si="779"/>
        <v xml:space="preserve">Posibilidad de perdida de  debido a amenazas como y vulderabilidades, afectando a los activos de información de </v>
      </c>
      <c r="N277" s="472"/>
      <c r="O277" s="472"/>
      <c r="P277" s="475"/>
      <c r="Q277" s="478"/>
      <c r="R277" s="481"/>
      <c r="S277" s="481"/>
      <c r="T277" s="481"/>
      <c r="U277" s="481"/>
      <c r="V277" s="484"/>
      <c r="W277" s="442"/>
      <c r="X277" s="487"/>
      <c r="Y277" s="490"/>
      <c r="Z277" s="439"/>
      <c r="AA277" s="442"/>
      <c r="AB277" s="445"/>
      <c r="AC277" s="448"/>
      <c r="AD277" s="451"/>
      <c r="AE277" s="454"/>
      <c r="AF277" s="205">
        <v>4</v>
      </c>
      <c r="AG277" s="206"/>
      <c r="AH277" s="234" t="str">
        <f t="shared" si="859"/>
        <v/>
      </c>
      <c r="AI277" s="340"/>
      <c r="AJ277" s="340"/>
      <c r="AK277" s="235" t="str">
        <f t="shared" si="860"/>
        <v/>
      </c>
      <c r="AL277" s="341"/>
      <c r="AM277" s="341"/>
      <c r="AN277" s="342"/>
      <c r="AO277" s="236" t="str">
        <f t="shared" ref="AO277" si="947">IF(ISBLANK(AD274),(IFERROR(IF(AND(AH276="Probabilidad",AH277="Probabilidad"),(AQ276-(+AQ276*AK277)),IF(AND(AH276="Impacto",AH277="Probabilidad"),(AQ275-(+AQ275*AK277)),IF(AH277="Impacto",AQ276,""))),""))," ")</f>
        <v/>
      </c>
      <c r="AP277" s="174" t="str">
        <f t="shared" ref="AP277" si="948">IF(ISBLANK(AD274),(IFERROR(IF(AO277="","",IF(AO277&lt;=0.2,"Muy Baja",IF(AO277&lt;=0.4,"Baja",IF(AO277&lt;=0.6,"Media",IF(AO277&lt;=0.8,"Alta","Muy Alta"))))),""))," ")</f>
        <v/>
      </c>
      <c r="AQ277" s="237" t="str">
        <f t="shared" ref="AQ277:AQ340" si="949">+AO277</f>
        <v/>
      </c>
      <c r="AR277" s="283" t="str">
        <f t="shared" ref="AR277:AR340" si="950">IFERROR(IF(AS277="","",IF(AS277&lt;=0.2,"Leve",IF(AS277&lt;=0.4,"Menor",IF(AS277&lt;=0.6,"Moderado",IF(AS277&lt;=0.8,"Mayor","Catastrófico"))))),"")</f>
        <v/>
      </c>
      <c r="AS277" s="237" t="str">
        <f t="shared" si="946"/>
        <v/>
      </c>
      <c r="AT277" s="239" t="str">
        <f t="shared" ref="AT277:AT340" si="951">IFERROR(IF(OR(AND(AP277="Muy Baja",AR277="Leve"),AND(AP277="Muy Baja",AR277="Menor"),AND(AP277="Baja",AR277="Leve")),"Bajo",IF(OR(AND(AP277="Muy baja",AR277="Moderado"),AND(AP277="Baja",AR277="Menor"),AND(AP277="Baja",AR277="Moderado"),AND(AP277="Media",AR277="Leve"),AND(AP277="Media",AR277="Menor"),AND(AP277="Media",AR277="Moderado"),AND(AP277="Alta",AR277="Leve"),AND(AP277="Alta",AR277="Menor")),"Moderado",IF(OR(AND(AP277="Muy Baja",AR277="Mayor"),AND(AP277="Baja",AR277="Mayor"),AND(AP277="Media",AR277="Mayor"),AND(AP277="Alta",AR277="Moderado"),AND(AP277="Alta",AR277="Mayor"),AND(AP277="Muy Alta",AR277="Leve"),AND(AP277="Muy Alta",AR277="Menor"),AND(AP277="Muy Alta",AR277="Moderado"),AND(AP277="Muy Alta",AR277="Mayor")),"Alto",IF(OR(AND(AP277="Muy Baja",AR277="Catastrófico"),AND(AP277="Baja",AR277="Catastrófico"),AND(AP277="Media",AR277="Catastrófico"),AND(AP277="Alta",AR277="Catastrófico"),AND(AP277="Muy Alta",AR277="Catastrófico")),"Extremo","")))),"")</f>
        <v/>
      </c>
      <c r="AU277" s="457"/>
      <c r="AV277" s="460"/>
      <c r="AW277" s="454"/>
      <c r="AX277" s="463"/>
      <c r="AY277" s="343"/>
      <c r="AZ277" s="209"/>
      <c r="BA277" s="207"/>
      <c r="BB277" s="207"/>
      <c r="BC277" s="208"/>
      <c r="BD277" s="208"/>
      <c r="BE277" s="208"/>
      <c r="BF277" s="209"/>
      <c r="BG277" s="466"/>
      <c r="BH277" s="215"/>
      <c r="BI277" s="210"/>
      <c r="BJ277" s="210"/>
      <c r="BK277" s="210"/>
      <c r="BL277" s="207"/>
      <c r="BM277" s="207"/>
      <c r="BN277" s="207"/>
      <c r="BO277" s="282"/>
      <c r="BP277" s="282"/>
      <c r="BQ277" s="284"/>
      <c r="BR277" s="213"/>
      <c r="BS277" s="213" t="str">
        <f>IF(AND('MAPA DE RIESGOS'!$AP277="Muy Alta",'MAPA DE RIESGOS'!$AR277="Leve"),CONCATENATE("R",'MAPA DE RIESGOS'!$H277,"C",'MAPA DE RIESGOS'!$AF277),"")</f>
        <v/>
      </c>
      <c r="BT277" s="213"/>
      <c r="BU277" s="213"/>
      <c r="BV277" s="213"/>
      <c r="BW277" s="213"/>
      <c r="BX277" s="213"/>
      <c r="BY277" s="213"/>
      <c r="BZ277" s="213"/>
      <c r="CA277" s="213"/>
      <c r="CB277" s="213"/>
      <c r="CC277" s="213"/>
      <c r="CD277" s="213"/>
      <c r="CE277" s="213"/>
      <c r="CF277" s="213"/>
      <c r="CG277" s="213"/>
      <c r="CH277" s="213"/>
      <c r="CI277" s="213"/>
      <c r="CJ277" s="213"/>
      <c r="CK277" s="213"/>
    </row>
    <row r="278" spans="1:89" s="214" customFormat="1" ht="28.5" hidden="1" customHeight="1">
      <c r="A278" s="652"/>
      <c r="B278" s="634"/>
      <c r="C278" s="523"/>
      <c r="D278" s="523"/>
      <c r="E278" s="472"/>
      <c r="F278" s="472"/>
      <c r="G278" s="492"/>
      <c r="H278" s="384">
        <v>44</v>
      </c>
      <c r="I278" s="469"/>
      <c r="J278" s="466"/>
      <c r="K278" s="466"/>
      <c r="L278" s="466"/>
      <c r="M278" s="472" t="str">
        <f t="shared" si="779"/>
        <v xml:space="preserve">Posibilidad de perdida de  debido a amenazas como y vulderabilidades, afectando a los activos de información de </v>
      </c>
      <c r="N278" s="472"/>
      <c r="O278" s="472"/>
      <c r="P278" s="475"/>
      <c r="Q278" s="478"/>
      <c r="R278" s="481"/>
      <c r="S278" s="481"/>
      <c r="T278" s="481"/>
      <c r="U278" s="481"/>
      <c r="V278" s="484"/>
      <c r="W278" s="442"/>
      <c r="X278" s="487"/>
      <c r="Y278" s="490"/>
      <c r="Z278" s="439"/>
      <c r="AA278" s="442"/>
      <c r="AB278" s="445"/>
      <c r="AC278" s="448"/>
      <c r="AD278" s="451"/>
      <c r="AE278" s="454"/>
      <c r="AF278" s="205">
        <v>5</v>
      </c>
      <c r="AG278" s="206"/>
      <c r="AH278" s="234" t="str">
        <f t="shared" si="859"/>
        <v/>
      </c>
      <c r="AI278" s="340"/>
      <c r="AJ278" s="340"/>
      <c r="AK278" s="235" t="str">
        <f t="shared" si="860"/>
        <v/>
      </c>
      <c r="AL278" s="341"/>
      <c r="AM278" s="341"/>
      <c r="AN278" s="342"/>
      <c r="AO278" s="236" t="str">
        <f t="shared" ref="AO278" si="952">IF(ISBLANK(AD274),(IFERROR(IF(AND(AH277="Probabilidad",AH278="Probabilidad"),(AQ277-(+AQ277*AK278)),IF(AND(AH277="Impacto",AH278="Probabilidad"),(AQ276-(+AQ276*AK278)),IF(AH278="Impacto",AQ277,""))),""))," ")</f>
        <v/>
      </c>
      <c r="AP278" s="174" t="str">
        <f t="shared" ref="AP278" si="953">IF(ISBLANK(AD274),(IFERROR(IF(AO278="","",IF(AO278&lt;=0.2,"Muy Baja",IF(AO278&lt;=0.4,"Baja",IF(AO278&lt;=0.6,"Media",IF(AO278&lt;=0.8,"Alta","Muy Alta"))))),""))," ")</f>
        <v/>
      </c>
      <c r="AQ278" s="237" t="str">
        <f t="shared" si="949"/>
        <v/>
      </c>
      <c r="AR278" s="283" t="str">
        <f t="shared" si="950"/>
        <v/>
      </c>
      <c r="AS278" s="237" t="str">
        <f t="shared" si="946"/>
        <v/>
      </c>
      <c r="AT278" s="239" t="str">
        <f t="shared" si="951"/>
        <v/>
      </c>
      <c r="AU278" s="457"/>
      <c r="AV278" s="460"/>
      <c r="AW278" s="454"/>
      <c r="AX278" s="463"/>
      <c r="AY278" s="343"/>
      <c r="AZ278" s="209"/>
      <c r="BA278" s="207"/>
      <c r="BB278" s="207"/>
      <c r="BC278" s="208"/>
      <c r="BD278" s="208"/>
      <c r="BE278" s="208"/>
      <c r="BF278" s="209"/>
      <c r="BG278" s="466"/>
      <c r="BH278" s="215"/>
      <c r="BI278" s="210"/>
      <c r="BJ278" s="210"/>
      <c r="BK278" s="210"/>
      <c r="BL278" s="207"/>
      <c r="BM278" s="207"/>
      <c r="BN278" s="207"/>
      <c r="BO278" s="282"/>
      <c r="BP278" s="282"/>
      <c r="BQ278" s="284"/>
      <c r="BR278" s="213"/>
      <c r="BS278" s="213" t="str">
        <f>IF(AND('MAPA DE RIESGOS'!$AP278="Muy Alta",'MAPA DE RIESGOS'!$AR278="Leve"),CONCATENATE("R",'MAPA DE RIESGOS'!$H278,"C",'MAPA DE RIESGOS'!$AF278),"")</f>
        <v/>
      </c>
      <c r="BT278" s="213"/>
      <c r="BU278" s="213"/>
      <c r="BV278" s="213"/>
      <c r="BW278" s="213"/>
      <c r="BX278" s="213"/>
      <c r="BY278" s="213"/>
      <c r="BZ278" s="213"/>
      <c r="CA278" s="213"/>
      <c r="CB278" s="213"/>
      <c r="CC278" s="213"/>
      <c r="CD278" s="213"/>
      <c r="CE278" s="213"/>
      <c r="CF278" s="213"/>
      <c r="CG278" s="213"/>
      <c r="CH278" s="213"/>
      <c r="CI278" s="213"/>
      <c r="CJ278" s="213"/>
      <c r="CK278" s="213"/>
    </row>
    <row r="279" spans="1:89" s="214" customFormat="1" ht="28.5" hidden="1" customHeight="1">
      <c r="A279" s="653"/>
      <c r="B279" s="635"/>
      <c r="C279" s="524"/>
      <c r="D279" s="524"/>
      <c r="E279" s="473"/>
      <c r="F279" s="473"/>
      <c r="G279" s="492"/>
      <c r="H279" s="384">
        <v>44</v>
      </c>
      <c r="I279" s="470"/>
      <c r="J279" s="467"/>
      <c r="K279" s="467"/>
      <c r="L279" s="467"/>
      <c r="M279" s="473" t="str">
        <f t="shared" si="779"/>
        <v xml:space="preserve">Posibilidad de perdida de  debido a amenazas como y vulderabilidades, afectando a los activos de información de </v>
      </c>
      <c r="N279" s="473"/>
      <c r="O279" s="473"/>
      <c r="P279" s="476"/>
      <c r="Q279" s="479"/>
      <c r="R279" s="482"/>
      <c r="S279" s="482"/>
      <c r="T279" s="482"/>
      <c r="U279" s="482"/>
      <c r="V279" s="485"/>
      <c r="W279" s="443"/>
      <c r="X279" s="488"/>
      <c r="Y279" s="491"/>
      <c r="Z279" s="440"/>
      <c r="AA279" s="443"/>
      <c r="AB279" s="446"/>
      <c r="AC279" s="449"/>
      <c r="AD279" s="452"/>
      <c r="AE279" s="455"/>
      <c r="AF279" s="205">
        <v>6</v>
      </c>
      <c r="AG279" s="206"/>
      <c r="AH279" s="234" t="str">
        <f t="shared" si="859"/>
        <v/>
      </c>
      <c r="AI279" s="340"/>
      <c r="AJ279" s="340"/>
      <c r="AK279" s="235" t="str">
        <f t="shared" si="860"/>
        <v/>
      </c>
      <c r="AL279" s="341"/>
      <c r="AM279" s="341"/>
      <c r="AN279" s="342"/>
      <c r="AO279" s="236" t="str">
        <f t="shared" ref="AO279" si="954">IF(ISBLANK(AD274),(IFERROR(IF(AND(AH278="Probabilidad",AH279="Probabilidad"),(AQ278-(+AQ278*AK279)),IF(AND(AH278="Impacto",AH279="Probabilidad"),(AQ277-(+AQ277*AK279)),IF(AH279="Impacto",AQ278,""))),""))," ")</f>
        <v/>
      </c>
      <c r="AP279" s="174" t="str">
        <f t="shared" ref="AP279" si="955">IF(ISBLANK(AD274),(IFERROR(IF(AO279="","",IF(AO279&lt;=0.2,"Muy Baja",IF(AO279&lt;=0.4,"Baja",IF(AO279&lt;=0.6,"Media",IF(AO279&lt;=0.8,"Alta","Muy Alta"))))),""))," ")</f>
        <v/>
      </c>
      <c r="AQ279" s="237" t="str">
        <f t="shared" si="949"/>
        <v/>
      </c>
      <c r="AR279" s="283" t="str">
        <f t="shared" si="950"/>
        <v/>
      </c>
      <c r="AS279" s="237" t="str">
        <f t="shared" si="946"/>
        <v/>
      </c>
      <c r="AT279" s="239" t="str">
        <f t="shared" si="951"/>
        <v/>
      </c>
      <c r="AU279" s="458"/>
      <c r="AV279" s="461"/>
      <c r="AW279" s="455"/>
      <c r="AX279" s="464"/>
      <c r="AY279" s="343"/>
      <c r="AZ279" s="209"/>
      <c r="BA279" s="207"/>
      <c r="BB279" s="207"/>
      <c r="BC279" s="208"/>
      <c r="BD279" s="208"/>
      <c r="BE279" s="208"/>
      <c r="BF279" s="209"/>
      <c r="BG279" s="467"/>
      <c r="BH279" s="215"/>
      <c r="BI279" s="210"/>
      <c r="BJ279" s="210"/>
      <c r="BK279" s="210"/>
      <c r="BL279" s="207"/>
      <c r="BM279" s="207"/>
      <c r="BN279" s="207"/>
      <c r="BO279" s="282"/>
      <c r="BP279" s="282"/>
      <c r="BQ279" s="284"/>
      <c r="BR279" s="213"/>
      <c r="BS279" s="213" t="str">
        <f>IF(AND('MAPA DE RIESGOS'!$AP279="Muy Alta",'MAPA DE RIESGOS'!$AR279="Leve"),CONCATENATE("R",'MAPA DE RIESGOS'!$H279,"C",'MAPA DE RIESGOS'!$AF279),"")</f>
        <v/>
      </c>
      <c r="BT279" s="213"/>
      <c r="BU279" s="213"/>
      <c r="BV279" s="213"/>
      <c r="BW279" s="213"/>
      <c r="BX279" s="213"/>
      <c r="BY279" s="213"/>
      <c r="BZ279" s="213"/>
      <c r="CA279" s="213"/>
      <c r="CB279" s="213"/>
      <c r="CC279" s="213"/>
      <c r="CD279" s="213"/>
      <c r="CE279" s="213"/>
      <c r="CF279" s="213"/>
      <c r="CG279" s="213"/>
      <c r="CH279" s="213"/>
      <c r="CI279" s="213"/>
      <c r="CJ279" s="213"/>
      <c r="CK279" s="213"/>
    </row>
    <row r="280" spans="1:89" s="214" customFormat="1" ht="128.5" customHeight="1">
      <c r="A280" s="651">
        <v>8</v>
      </c>
      <c r="B280" s="633" t="s">
        <v>890</v>
      </c>
      <c r="C280" s="522"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522"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471" t="s">
        <v>1228</v>
      </c>
      <c r="F280" s="471" t="s">
        <v>968</v>
      </c>
      <c r="G280" s="492">
        <v>45</v>
      </c>
      <c r="H280" s="384">
        <v>45</v>
      </c>
      <c r="I280" s="468" t="s">
        <v>1229</v>
      </c>
      <c r="J280" s="465" t="s">
        <v>244</v>
      </c>
      <c r="K280" s="465" t="s">
        <v>1229</v>
      </c>
      <c r="L280" s="465" t="s">
        <v>1423</v>
      </c>
      <c r="M280" s="471" t="str">
        <f t="shared" ref="M280" si="956">+CONCATENATE("Posibilidad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471" t="s">
        <v>108</v>
      </c>
      <c r="O280" s="471" t="s">
        <v>836</v>
      </c>
      <c r="P280" s="474">
        <v>228</v>
      </c>
      <c r="Q280" s="477"/>
      <c r="R280" s="480"/>
      <c r="S280" s="480"/>
      <c r="T280" s="480"/>
      <c r="U280" s="480"/>
      <c r="V280" s="483" t="str">
        <f t="shared" ref="V280" si="957">IF(ISBLANK(AC280),(IF(P280&lt;=0,"",IF(P280&lt;=2,"Muy Baja",IF(P280&lt;=24,"Baja",IF(P280&lt;=500,"Media",IF(P280&lt;=5000,"Alta","Muy Alta"))))))," ")</f>
        <v>Media</v>
      </c>
      <c r="W280" s="441">
        <f t="shared" ref="W280" si="958">IF(ISBLANK(AC280),(IF(V280="","",IF(V280="Muy Baja",20%,IF(V280="Baja",40%,IF(V280="Media",60%,IF(V280="Alta",80%,IF(V280="Muy Alta",100%,0)))))))," ")</f>
        <v>0.6</v>
      </c>
      <c r="X280" s="486" t="s">
        <v>306</v>
      </c>
      <c r="Y280" s="489" t="str">
        <f>IF(X280&gt;0,IF(NOT(ISERROR(MATCH(X280,'Listados Datos'!$N$3:$N$4,0))),'Listados Datos'!$N$6&amp;"Por favor no seleccionar este criterios de impacto (Afectación Económica o presupuestal y/o Pérdida Reputacional)",'Listados Datos'!$N$7),"")</f>
        <v>✔</v>
      </c>
      <c r="Z280" s="438" t="str">
        <f>IF(OR(X280='Listados Datos'!$R$3,X280='Listados Datos'!$S$3),"Leve",IF(OR(X280='Listados Datos'!$R$4,X280='Listados Datos'!$S$4),"Menor",IF(OR(X280='Listados Datos'!$R$5,X280='Listados Datos'!$S$5),"Moderado",IF(OR(X280='Listados Datos'!$R$6,X280='Listados Datos'!$S$6),"Mayor",IF(OR(X280='Listados Datos'!$R$7,X280='Listados Datos'!$S$7),"Catastrófico","")))))</f>
        <v>Menor</v>
      </c>
      <c r="AA280" s="441">
        <f>IF(Z280="","",IF(Z280="Leve",20%,IF(Z280="Menor",40%,IF(Z280="Moderado",60%,IF(Z280="Mayor",80%,IF(Z280="Catastrófico",100%,0))))))</f>
        <v>0.4</v>
      </c>
      <c r="AB280" s="444"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447"/>
      <c r="AD280" s="450"/>
      <c r="AE280" s="453" t="str">
        <f t="shared" ref="AE280" si="959">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206" t="s">
        <v>1463</v>
      </c>
      <c r="AH280" s="234" t="str">
        <f t="shared" si="859"/>
        <v>Probabilidad</v>
      </c>
      <c r="AI280" s="340" t="s">
        <v>314</v>
      </c>
      <c r="AJ280" s="340" t="s">
        <v>319</v>
      </c>
      <c r="AK280" s="235" t="str">
        <f t="shared" si="860"/>
        <v>40%</v>
      </c>
      <c r="AL280" s="341" t="s">
        <v>323</v>
      </c>
      <c r="AM280" s="341" t="s">
        <v>327</v>
      </c>
      <c r="AN280" s="342" t="s">
        <v>330</v>
      </c>
      <c r="AO280" s="236">
        <f t="shared" ref="AO280" si="960">IF(ISBLANK(AD280),(IFERROR(IF(AH280="Probabilidad",(W280-(+W280*AK280)),IF(AH280="Impacto",W280,"")),""))," ")</f>
        <v>0.36</v>
      </c>
      <c r="AP280" s="174" t="str">
        <f t="shared" ref="AP280" si="961">IF(ISBLANK(AD280), (IFERROR(IF(AO280="","",IF(AO280&lt;=0.2,"Muy Baja",IF(AO280&lt;=0.4,"Baja",IF(AO280&lt;=0.6,"Media",IF(AO280&lt;=0.8,"Alta","Muy Alta"))))),""))," ")</f>
        <v>Baja</v>
      </c>
      <c r="AQ280" s="237">
        <f t="shared" si="949"/>
        <v>0.36</v>
      </c>
      <c r="AR280" s="283" t="str">
        <f t="shared" si="950"/>
        <v>Menor</v>
      </c>
      <c r="AS280" s="237">
        <f t="shared" ref="AS280" si="962">IFERROR(IF(AH280="Impacto",(AA280-(+AA280*AK280)),IF(AH280="Probabilidad",AA280,"")),"")</f>
        <v>0.4</v>
      </c>
      <c r="AT280" s="239" t="str">
        <f t="shared" si="951"/>
        <v>Moderado</v>
      </c>
      <c r="AU280" s="456"/>
      <c r="AV280" s="459" t="str">
        <f>IF(ISBLANK(AD280), " ", AD280)</f>
        <v xml:space="preserve"> </v>
      </c>
      <c r="AW280" s="453" t="str">
        <f t="shared" ref="AW280" si="963">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462" t="s">
        <v>337</v>
      </c>
      <c r="AY280" s="343" t="s">
        <v>1578</v>
      </c>
      <c r="AZ280" s="209" t="s">
        <v>1294</v>
      </c>
      <c r="BA280" s="207" t="s">
        <v>968</v>
      </c>
      <c r="BB280" s="207" t="s">
        <v>1068</v>
      </c>
      <c r="BC280" s="208">
        <v>44562</v>
      </c>
      <c r="BD280" s="208">
        <v>44926</v>
      </c>
      <c r="BE280" s="208" t="s">
        <v>1191</v>
      </c>
      <c r="BF280" s="209" t="s">
        <v>1579</v>
      </c>
      <c r="BG280" s="465" t="s">
        <v>1295</v>
      </c>
      <c r="BH280" s="215"/>
      <c r="BI280" s="210"/>
      <c r="BJ280" s="210"/>
      <c r="BK280" s="210"/>
      <c r="BL280" s="207"/>
      <c r="BM280" s="207"/>
      <c r="BN280" s="207"/>
      <c r="BO280" s="282"/>
      <c r="BP280" s="282"/>
      <c r="BQ280" s="284"/>
      <c r="BR280" s="213"/>
      <c r="BS280" s="213" t="str">
        <f>IF(AND('MAPA DE RIESGOS'!$AP280="Muy Alta",'MAPA DE RIESGOS'!$AR280="Leve"),CONCATENATE("R",'MAPA DE RIESGOS'!$H280,"C",'MAPA DE RIESGOS'!$AF280),"")</f>
        <v/>
      </c>
      <c r="BT280" s="213"/>
      <c r="BU280" s="213"/>
      <c r="BV280" s="213"/>
      <c r="BW280" s="213"/>
      <c r="BX280" s="213"/>
      <c r="BY280" s="213"/>
      <c r="BZ280" s="213"/>
      <c r="CA280" s="213"/>
      <c r="CB280" s="213"/>
      <c r="CC280" s="213"/>
      <c r="CD280" s="213"/>
      <c r="CE280" s="213"/>
      <c r="CF280" s="213"/>
      <c r="CG280" s="213"/>
      <c r="CH280" s="213"/>
      <c r="CI280" s="213"/>
      <c r="CJ280" s="213"/>
      <c r="CK280" s="213"/>
    </row>
    <row r="281" spans="1:89" s="214" customFormat="1" ht="28.5" hidden="1" customHeight="1">
      <c r="A281" s="652"/>
      <c r="B281" s="634"/>
      <c r="C281" s="523"/>
      <c r="D281" s="523"/>
      <c r="E281" s="472"/>
      <c r="F281" s="472"/>
      <c r="G281" s="492"/>
      <c r="H281" s="384">
        <v>45</v>
      </c>
      <c r="I281" s="469"/>
      <c r="J281" s="466"/>
      <c r="K281" s="466"/>
      <c r="L281" s="466"/>
      <c r="M281" s="472"/>
      <c r="N281" s="472"/>
      <c r="O281" s="472"/>
      <c r="P281" s="475"/>
      <c r="Q281" s="478"/>
      <c r="R281" s="481"/>
      <c r="S281" s="481"/>
      <c r="T281" s="481"/>
      <c r="U281" s="481"/>
      <c r="V281" s="484"/>
      <c r="W281" s="442"/>
      <c r="X281" s="487"/>
      <c r="Y281" s="490"/>
      <c r="Z281" s="439"/>
      <c r="AA281" s="442"/>
      <c r="AB281" s="445"/>
      <c r="AC281" s="448"/>
      <c r="AD281" s="451"/>
      <c r="AE281" s="454"/>
      <c r="AF281" s="205">
        <v>2</v>
      </c>
      <c r="AG281" s="206"/>
      <c r="AH281" s="234" t="str">
        <f t="shared" si="859"/>
        <v/>
      </c>
      <c r="AI281" s="340"/>
      <c r="AJ281" s="340"/>
      <c r="AK281" s="235" t="str">
        <f t="shared" si="860"/>
        <v/>
      </c>
      <c r="AL281" s="341"/>
      <c r="AM281" s="341"/>
      <c r="AN281" s="342"/>
      <c r="AO281" s="236" t="str">
        <f t="shared" ref="AO281" si="964">IF(ISBLANK(AD280),(IFERROR(IF(AND(AH280="Probabilidad",AH281="Probabilidad"),(AQ280-(+AQ280*AK281)),IF(AH281="Probabilidad",(W280-(+W280*AK281)),IF(AH281="Impacto",AQ280,""))),""))," ")</f>
        <v/>
      </c>
      <c r="AP281" s="174" t="str">
        <f t="shared" ref="AP281" si="965">IF(ISBLANK(AD280),(IFERROR(IF(AO281="","",IF(AO281&lt;=0.2,"Muy Baja",IF(AO281&lt;=0.4,"Baja",IF(AO281&lt;=0.6,"Media",IF(AO281&lt;=0.8,"Alta","Muy Alta"))))),""))," ")</f>
        <v/>
      </c>
      <c r="AQ281" s="237" t="str">
        <f t="shared" si="949"/>
        <v/>
      </c>
      <c r="AR281" s="283" t="str">
        <f t="shared" si="950"/>
        <v/>
      </c>
      <c r="AS281" s="237" t="str">
        <f t="shared" ref="AS281" si="966">IFERROR(IF(AND(AH280="Impacto",AH281="Impacto"),(AS280-(+AS280*AK281)),IF(AH281="Impacto",(AA280-(+AA280*AK281)),IF(AH281="Probabilidad",AS280,""))),"")</f>
        <v/>
      </c>
      <c r="AT281" s="239" t="str">
        <f t="shared" si="951"/>
        <v/>
      </c>
      <c r="AU281" s="457"/>
      <c r="AV281" s="460"/>
      <c r="AW281" s="454"/>
      <c r="AX281" s="463"/>
      <c r="AY281" s="343"/>
      <c r="AZ281" s="209"/>
      <c r="BA281" s="207"/>
      <c r="BB281" s="207"/>
      <c r="BC281" s="208"/>
      <c r="BD281" s="208"/>
      <c r="BE281" s="208"/>
      <c r="BF281" s="209"/>
      <c r="BG281" s="466"/>
      <c r="BH281" s="215"/>
      <c r="BI281" s="210"/>
      <c r="BJ281" s="210"/>
      <c r="BK281" s="210"/>
      <c r="BL281" s="207"/>
      <c r="BM281" s="207"/>
      <c r="BN281" s="207"/>
      <c r="BO281" s="282"/>
      <c r="BP281" s="282"/>
      <c r="BQ281" s="284"/>
      <c r="BR281" s="213"/>
      <c r="BS281" s="213" t="str">
        <f>IF(AND('MAPA DE RIESGOS'!$AP281="Muy Alta",'MAPA DE RIESGOS'!$AR281="Leve"),CONCATENATE("R",'MAPA DE RIESGOS'!$H281,"C",'MAPA DE RIESGOS'!$AF281),"")</f>
        <v/>
      </c>
      <c r="BT281" s="213"/>
      <c r="BU281" s="213"/>
      <c r="BV281" s="213"/>
      <c r="BW281" s="213"/>
      <c r="BX281" s="213"/>
      <c r="BY281" s="213"/>
      <c r="BZ281" s="213"/>
      <c r="CA281" s="213"/>
      <c r="CB281" s="213"/>
      <c r="CC281" s="213"/>
      <c r="CD281" s="213"/>
      <c r="CE281" s="213"/>
      <c r="CF281" s="213"/>
      <c r="CG281" s="213"/>
      <c r="CH281" s="213"/>
      <c r="CI281" s="213"/>
      <c r="CJ281" s="213"/>
      <c r="CK281" s="213"/>
    </row>
    <row r="282" spans="1:89" s="214" customFormat="1" ht="28.5" hidden="1" customHeight="1">
      <c r="A282" s="652"/>
      <c r="B282" s="634"/>
      <c r="C282" s="523"/>
      <c r="D282" s="523"/>
      <c r="E282" s="472"/>
      <c r="F282" s="472"/>
      <c r="G282" s="492"/>
      <c r="H282" s="384">
        <v>45</v>
      </c>
      <c r="I282" s="469"/>
      <c r="J282" s="466"/>
      <c r="K282" s="466"/>
      <c r="L282" s="466"/>
      <c r="M282" s="472"/>
      <c r="N282" s="472"/>
      <c r="O282" s="472"/>
      <c r="P282" s="475"/>
      <c r="Q282" s="478"/>
      <c r="R282" s="481"/>
      <c r="S282" s="481"/>
      <c r="T282" s="481"/>
      <c r="U282" s="481"/>
      <c r="V282" s="484"/>
      <c r="W282" s="442"/>
      <c r="X282" s="487"/>
      <c r="Y282" s="490"/>
      <c r="Z282" s="439"/>
      <c r="AA282" s="442"/>
      <c r="AB282" s="445"/>
      <c r="AC282" s="448"/>
      <c r="AD282" s="451"/>
      <c r="AE282" s="454"/>
      <c r="AF282" s="205">
        <v>3</v>
      </c>
      <c r="AG282" s="206"/>
      <c r="AH282" s="234" t="str">
        <f t="shared" si="859"/>
        <v/>
      </c>
      <c r="AI282" s="340"/>
      <c r="AJ282" s="340"/>
      <c r="AK282" s="235" t="str">
        <f t="shared" si="860"/>
        <v/>
      </c>
      <c r="AL282" s="341"/>
      <c r="AM282" s="341"/>
      <c r="AN282" s="342"/>
      <c r="AO282" s="236" t="str">
        <f t="shared" ref="AO282" si="967">IF(ISBLANK(AD280),(IFERROR(IF(AND(AH281="Probabilidad",AH282="Probabilidad"),(AQ281-(+AQ281*AK282)),IF(AND(AH281="Impacto",AH282="Probabilidad"),(AQ280-(+AQ280*AK282)),IF(AH282="Impacto",AQ281,""))),""))," ")</f>
        <v/>
      </c>
      <c r="AP282" s="174" t="str">
        <f t="shared" ref="AP282" si="968">IF(ISBLANK(AD280),(IFERROR(IF(AO282="","",IF(AO282&lt;=0.2,"Muy Baja",IF(AO282&lt;=0.4,"Baja",IF(AO282&lt;=0.6,"Media",IF(AO282&lt;=0.8,"Alta","Muy Alta"))))),""))," ")</f>
        <v/>
      </c>
      <c r="AQ282" s="237" t="str">
        <f t="shared" si="949"/>
        <v/>
      </c>
      <c r="AR282" s="283" t="str">
        <f t="shared" si="950"/>
        <v/>
      </c>
      <c r="AS282" s="237" t="str">
        <f t="shared" ref="AS282:AS285" si="969">IFERROR(IF(AND(AH281="Impacto",AH282="Impacto"),(AS281-(+AS281*AK282)),IF(AND(AH281="Probabilidad",AH282="Impacto"),(AS280-(+AS280*AK282)),IF(AH282="Probabilidad",AS281,""))),"")</f>
        <v/>
      </c>
      <c r="AT282" s="239" t="str">
        <f t="shared" si="951"/>
        <v/>
      </c>
      <c r="AU282" s="457"/>
      <c r="AV282" s="460"/>
      <c r="AW282" s="454"/>
      <c r="AX282" s="463"/>
      <c r="AY282" s="343"/>
      <c r="AZ282" s="209"/>
      <c r="BA282" s="207"/>
      <c r="BB282" s="207"/>
      <c r="BC282" s="208"/>
      <c r="BD282" s="208"/>
      <c r="BE282" s="208"/>
      <c r="BF282" s="209"/>
      <c r="BG282" s="466"/>
      <c r="BH282" s="215"/>
      <c r="BI282" s="210"/>
      <c r="BJ282" s="210"/>
      <c r="BK282" s="210"/>
      <c r="BL282" s="207"/>
      <c r="BM282" s="207"/>
      <c r="BN282" s="207"/>
      <c r="BO282" s="282"/>
      <c r="BP282" s="282"/>
      <c r="BQ282" s="284"/>
      <c r="BR282" s="213"/>
      <c r="BS282" s="213" t="str">
        <f>IF(AND('MAPA DE RIESGOS'!$AP282="Muy Alta",'MAPA DE RIESGOS'!$AR282="Leve"),CONCATENATE("R",'MAPA DE RIESGOS'!$H282,"C",'MAPA DE RIESGOS'!$AF282),"")</f>
        <v/>
      </c>
      <c r="BT282" s="213"/>
      <c r="BU282" s="213"/>
      <c r="BV282" s="213"/>
      <c r="BW282" s="213"/>
      <c r="BX282" s="213"/>
      <c r="BY282" s="213"/>
      <c r="BZ282" s="213"/>
      <c r="CA282" s="213"/>
      <c r="CB282" s="213"/>
      <c r="CC282" s="213"/>
      <c r="CD282" s="213"/>
      <c r="CE282" s="213"/>
      <c r="CF282" s="213"/>
      <c r="CG282" s="213"/>
      <c r="CH282" s="213"/>
      <c r="CI282" s="213"/>
      <c r="CJ282" s="213"/>
      <c r="CK282" s="213"/>
    </row>
    <row r="283" spans="1:89" s="214" customFormat="1" ht="28.5" hidden="1" customHeight="1">
      <c r="A283" s="652"/>
      <c r="B283" s="634"/>
      <c r="C283" s="523"/>
      <c r="D283" s="523"/>
      <c r="E283" s="472"/>
      <c r="F283" s="472"/>
      <c r="G283" s="492"/>
      <c r="H283" s="384">
        <v>45</v>
      </c>
      <c r="I283" s="469"/>
      <c r="J283" s="466"/>
      <c r="K283" s="466"/>
      <c r="L283" s="466"/>
      <c r="M283" s="472"/>
      <c r="N283" s="472"/>
      <c r="O283" s="472"/>
      <c r="P283" s="475"/>
      <c r="Q283" s="478"/>
      <c r="R283" s="481"/>
      <c r="S283" s="481"/>
      <c r="T283" s="481"/>
      <c r="U283" s="481"/>
      <c r="V283" s="484"/>
      <c r="W283" s="442"/>
      <c r="X283" s="487"/>
      <c r="Y283" s="490"/>
      <c r="Z283" s="439"/>
      <c r="AA283" s="442"/>
      <c r="AB283" s="445"/>
      <c r="AC283" s="448"/>
      <c r="AD283" s="451"/>
      <c r="AE283" s="454"/>
      <c r="AF283" s="205">
        <v>4</v>
      </c>
      <c r="AG283" s="206"/>
      <c r="AH283" s="234" t="str">
        <f t="shared" si="859"/>
        <v/>
      </c>
      <c r="AI283" s="340"/>
      <c r="AJ283" s="340"/>
      <c r="AK283" s="235" t="str">
        <f t="shared" si="860"/>
        <v/>
      </c>
      <c r="AL283" s="341"/>
      <c r="AM283" s="341"/>
      <c r="AN283" s="342"/>
      <c r="AO283" s="236" t="str">
        <f t="shared" ref="AO283" si="970">IF(ISBLANK(AD280),(IFERROR(IF(AND(AH282="Probabilidad",AH283="Probabilidad"),(AQ282-(+AQ282*AK283)),IF(AND(AH282="Impacto",AH283="Probabilidad"),(AQ281-(+AQ281*AK283)),IF(AH283="Impacto",AQ282,""))),""))," ")</f>
        <v/>
      </c>
      <c r="AP283" s="174" t="str">
        <f t="shared" ref="AP283" si="971">IF(ISBLANK(AD280),(IFERROR(IF(AO283="","",IF(AO283&lt;=0.2,"Muy Baja",IF(AO283&lt;=0.4,"Baja",IF(AO283&lt;=0.6,"Media",IF(AO283&lt;=0.8,"Alta","Muy Alta"))))),""))," ")</f>
        <v/>
      </c>
      <c r="AQ283" s="237" t="str">
        <f t="shared" si="949"/>
        <v/>
      </c>
      <c r="AR283" s="283" t="str">
        <f t="shared" si="950"/>
        <v/>
      </c>
      <c r="AS283" s="237" t="str">
        <f t="shared" si="969"/>
        <v/>
      </c>
      <c r="AT283" s="239" t="str">
        <f t="shared" si="951"/>
        <v/>
      </c>
      <c r="AU283" s="457"/>
      <c r="AV283" s="460"/>
      <c r="AW283" s="454"/>
      <c r="AX283" s="463"/>
      <c r="AY283" s="343"/>
      <c r="AZ283" s="209"/>
      <c r="BA283" s="207"/>
      <c r="BB283" s="207"/>
      <c r="BC283" s="208"/>
      <c r="BD283" s="208"/>
      <c r="BE283" s="208"/>
      <c r="BF283" s="209"/>
      <c r="BG283" s="466"/>
      <c r="BH283" s="215"/>
      <c r="BI283" s="210"/>
      <c r="BJ283" s="210"/>
      <c r="BK283" s="210"/>
      <c r="BL283" s="207"/>
      <c r="BM283" s="207"/>
      <c r="BN283" s="207"/>
      <c r="BO283" s="282"/>
      <c r="BP283" s="282"/>
      <c r="BQ283" s="284"/>
      <c r="BR283" s="213"/>
      <c r="BS283" s="213" t="str">
        <f>IF(AND('MAPA DE RIESGOS'!$AP283="Muy Alta",'MAPA DE RIESGOS'!$AR283="Leve"),CONCATENATE("R",'MAPA DE RIESGOS'!$H283,"C",'MAPA DE RIESGOS'!$AF283),"")</f>
        <v/>
      </c>
      <c r="BT283" s="213"/>
      <c r="BU283" s="213"/>
      <c r="BV283" s="213"/>
      <c r="BW283" s="213"/>
      <c r="BX283" s="213"/>
      <c r="BY283" s="213"/>
      <c r="BZ283" s="213"/>
      <c r="CA283" s="213"/>
      <c r="CB283" s="213"/>
      <c r="CC283" s="213"/>
      <c r="CD283" s="213"/>
      <c r="CE283" s="213"/>
      <c r="CF283" s="213"/>
      <c r="CG283" s="213"/>
      <c r="CH283" s="213"/>
      <c r="CI283" s="213"/>
      <c r="CJ283" s="213"/>
      <c r="CK283" s="213"/>
    </row>
    <row r="284" spans="1:89" s="214" customFormat="1" ht="28.5" hidden="1" customHeight="1">
      <c r="A284" s="652"/>
      <c r="B284" s="634"/>
      <c r="C284" s="523"/>
      <c r="D284" s="523"/>
      <c r="E284" s="472"/>
      <c r="F284" s="472"/>
      <c r="G284" s="492"/>
      <c r="H284" s="384">
        <v>45</v>
      </c>
      <c r="I284" s="469"/>
      <c r="J284" s="466"/>
      <c r="K284" s="466"/>
      <c r="L284" s="466"/>
      <c r="M284" s="472"/>
      <c r="N284" s="472"/>
      <c r="O284" s="472"/>
      <c r="P284" s="475"/>
      <c r="Q284" s="478"/>
      <c r="R284" s="481"/>
      <c r="S284" s="481"/>
      <c r="T284" s="481"/>
      <c r="U284" s="481"/>
      <c r="V284" s="484"/>
      <c r="W284" s="442"/>
      <c r="X284" s="487"/>
      <c r="Y284" s="490"/>
      <c r="Z284" s="439"/>
      <c r="AA284" s="442"/>
      <c r="AB284" s="445"/>
      <c r="AC284" s="448"/>
      <c r="AD284" s="451"/>
      <c r="AE284" s="454"/>
      <c r="AF284" s="205">
        <v>5</v>
      </c>
      <c r="AG284" s="206"/>
      <c r="AH284" s="234" t="str">
        <f t="shared" si="859"/>
        <v/>
      </c>
      <c r="AI284" s="340"/>
      <c r="AJ284" s="340"/>
      <c r="AK284" s="235" t="str">
        <f t="shared" si="860"/>
        <v/>
      </c>
      <c r="AL284" s="341"/>
      <c r="AM284" s="341"/>
      <c r="AN284" s="342"/>
      <c r="AO284" s="236" t="str">
        <f t="shared" ref="AO284" si="972">IF(ISBLANK(AD280),(IFERROR(IF(AND(AH283="Probabilidad",AH284="Probabilidad"),(AQ283-(+AQ283*AK284)),IF(AND(AH283="Impacto",AH284="Probabilidad"),(AQ282-(+AQ282*AK284)),IF(AH284="Impacto",AQ283,""))),""))," ")</f>
        <v/>
      </c>
      <c r="AP284" s="174" t="str">
        <f t="shared" ref="AP284" si="973">IF(ISBLANK(AD280),(IFERROR(IF(AO284="","",IF(AO284&lt;=0.2,"Muy Baja",IF(AO284&lt;=0.4,"Baja",IF(AO284&lt;=0.6,"Media",IF(AO284&lt;=0.8,"Alta","Muy Alta"))))),""))," ")</f>
        <v/>
      </c>
      <c r="AQ284" s="237" t="str">
        <f t="shared" si="949"/>
        <v/>
      </c>
      <c r="AR284" s="283" t="str">
        <f t="shared" si="950"/>
        <v/>
      </c>
      <c r="AS284" s="237" t="str">
        <f t="shared" si="969"/>
        <v/>
      </c>
      <c r="AT284" s="239" t="str">
        <f t="shared" si="951"/>
        <v/>
      </c>
      <c r="AU284" s="457"/>
      <c r="AV284" s="460"/>
      <c r="AW284" s="454"/>
      <c r="AX284" s="463"/>
      <c r="AY284" s="343"/>
      <c r="AZ284" s="209"/>
      <c r="BA284" s="207"/>
      <c r="BB284" s="207"/>
      <c r="BC284" s="208"/>
      <c r="BD284" s="208"/>
      <c r="BE284" s="208"/>
      <c r="BF284" s="209"/>
      <c r="BG284" s="466"/>
      <c r="BH284" s="215"/>
      <c r="BI284" s="210"/>
      <c r="BJ284" s="210"/>
      <c r="BK284" s="210"/>
      <c r="BL284" s="207"/>
      <c r="BM284" s="207"/>
      <c r="BN284" s="207"/>
      <c r="BO284" s="282"/>
      <c r="BP284" s="282"/>
      <c r="BQ284" s="284"/>
      <c r="BR284" s="213"/>
      <c r="BS284" s="213" t="str">
        <f>IF(AND('MAPA DE RIESGOS'!$AP284="Muy Alta",'MAPA DE RIESGOS'!$AR284="Leve"),CONCATENATE("R",'MAPA DE RIESGOS'!$H284,"C",'MAPA DE RIESGOS'!$AF284),"")</f>
        <v/>
      </c>
      <c r="BT284" s="213"/>
      <c r="BU284" s="213"/>
      <c r="BV284" s="213"/>
      <c r="BW284" s="213"/>
      <c r="BX284" s="213"/>
      <c r="BY284" s="213"/>
      <c r="BZ284" s="213"/>
      <c r="CA284" s="213"/>
      <c r="CB284" s="213"/>
      <c r="CC284" s="213"/>
      <c r="CD284" s="213"/>
      <c r="CE284" s="213"/>
      <c r="CF284" s="213"/>
      <c r="CG284" s="213"/>
      <c r="CH284" s="213"/>
      <c r="CI284" s="213"/>
      <c r="CJ284" s="213"/>
      <c r="CK284" s="213"/>
    </row>
    <row r="285" spans="1:89" s="214" customFormat="1" ht="28.5" hidden="1" customHeight="1">
      <c r="A285" s="652"/>
      <c r="B285" s="634"/>
      <c r="C285" s="523"/>
      <c r="D285" s="523"/>
      <c r="E285" s="472"/>
      <c r="F285" s="472"/>
      <c r="G285" s="492"/>
      <c r="H285" s="384">
        <v>45</v>
      </c>
      <c r="I285" s="470"/>
      <c r="J285" s="467"/>
      <c r="K285" s="467"/>
      <c r="L285" s="467"/>
      <c r="M285" s="473"/>
      <c r="N285" s="473"/>
      <c r="O285" s="473"/>
      <c r="P285" s="476"/>
      <c r="Q285" s="479"/>
      <c r="R285" s="482"/>
      <c r="S285" s="482"/>
      <c r="T285" s="482"/>
      <c r="U285" s="482"/>
      <c r="V285" s="485"/>
      <c r="W285" s="443"/>
      <c r="X285" s="488"/>
      <c r="Y285" s="491"/>
      <c r="Z285" s="440"/>
      <c r="AA285" s="443"/>
      <c r="AB285" s="446"/>
      <c r="AC285" s="449"/>
      <c r="AD285" s="452"/>
      <c r="AE285" s="455"/>
      <c r="AF285" s="205">
        <v>6</v>
      </c>
      <c r="AG285" s="206"/>
      <c r="AH285" s="234" t="str">
        <f t="shared" si="859"/>
        <v/>
      </c>
      <c r="AI285" s="340"/>
      <c r="AJ285" s="340"/>
      <c r="AK285" s="235" t="str">
        <f t="shared" si="860"/>
        <v/>
      </c>
      <c r="AL285" s="341"/>
      <c r="AM285" s="341"/>
      <c r="AN285" s="342"/>
      <c r="AO285" s="236" t="str">
        <f t="shared" ref="AO285" si="974">IF(ISBLANK(AD280),(IFERROR(IF(AND(AH284="Probabilidad",AH285="Probabilidad"),(AQ284-(+AQ284*AK285)),IF(AND(AH284="Impacto",AH285="Probabilidad"),(AQ283-(+AQ283*AK285)),IF(AH285="Impacto",AQ284,""))),""))," ")</f>
        <v/>
      </c>
      <c r="AP285" s="174" t="str">
        <f t="shared" ref="AP285" si="975">IF(ISBLANK(AD280),(IFERROR(IF(AO285="","",IF(AO285&lt;=0.2,"Muy Baja",IF(AO285&lt;=0.4,"Baja",IF(AO285&lt;=0.6,"Media",IF(AO285&lt;=0.8,"Alta","Muy Alta"))))),""))," ")</f>
        <v/>
      </c>
      <c r="AQ285" s="237" t="str">
        <f t="shared" si="949"/>
        <v/>
      </c>
      <c r="AR285" s="283" t="str">
        <f t="shared" si="950"/>
        <v/>
      </c>
      <c r="AS285" s="237" t="str">
        <f t="shared" si="969"/>
        <v/>
      </c>
      <c r="AT285" s="239" t="str">
        <f t="shared" si="951"/>
        <v/>
      </c>
      <c r="AU285" s="458"/>
      <c r="AV285" s="461"/>
      <c r="AW285" s="455"/>
      <c r="AX285" s="464"/>
      <c r="AY285" s="343"/>
      <c r="AZ285" s="209"/>
      <c r="BA285" s="207"/>
      <c r="BB285" s="207"/>
      <c r="BC285" s="208"/>
      <c r="BD285" s="208"/>
      <c r="BE285" s="208"/>
      <c r="BF285" s="209"/>
      <c r="BG285" s="467"/>
      <c r="BH285" s="215"/>
      <c r="BI285" s="210"/>
      <c r="BJ285" s="210"/>
      <c r="BK285" s="210"/>
      <c r="BL285" s="207"/>
      <c r="BM285" s="207"/>
      <c r="BN285" s="207"/>
      <c r="BO285" s="282"/>
      <c r="BP285" s="282"/>
      <c r="BQ285" s="284"/>
      <c r="BR285" s="213"/>
      <c r="BS285" s="213" t="str">
        <f>IF(AND('MAPA DE RIESGOS'!$AP285="Muy Alta",'MAPA DE RIESGOS'!$AR285="Leve"),CONCATENATE("R",'MAPA DE RIESGOS'!$H285,"C",'MAPA DE RIESGOS'!$AF285),"")</f>
        <v/>
      </c>
      <c r="BT285" s="213"/>
      <c r="BU285" s="213"/>
      <c r="BV285" s="213"/>
      <c r="BW285" s="213"/>
      <c r="BX285" s="213"/>
      <c r="BY285" s="213"/>
      <c r="BZ285" s="213"/>
      <c r="CA285" s="213"/>
      <c r="CB285" s="213"/>
      <c r="CC285" s="213"/>
      <c r="CD285" s="213"/>
      <c r="CE285" s="213"/>
      <c r="CF285" s="213"/>
      <c r="CG285" s="213"/>
      <c r="CH285" s="213"/>
      <c r="CI285" s="213"/>
      <c r="CJ285" s="213"/>
      <c r="CK285" s="213"/>
    </row>
    <row r="286" spans="1:89" s="214" customFormat="1" ht="96.5" customHeight="1">
      <c r="A286" s="652"/>
      <c r="B286" s="634" t="s">
        <v>890</v>
      </c>
      <c r="C286" s="523"/>
      <c r="D286" s="523"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72"/>
      <c r="F286" s="472" t="s">
        <v>968</v>
      </c>
      <c r="G286" s="492">
        <v>46</v>
      </c>
      <c r="H286" s="384">
        <v>46</v>
      </c>
      <c r="I286" s="468" t="s">
        <v>1230</v>
      </c>
      <c r="J286" s="465" t="s">
        <v>244</v>
      </c>
      <c r="K286" s="465" t="s">
        <v>1230</v>
      </c>
      <c r="L286" s="465" t="s">
        <v>1424</v>
      </c>
      <c r="M286" s="471" t="str">
        <f t="shared" ref="M286" si="976">+CONCATENATE("Posibilidad de afectación ", J286, " por ", K286," debido a ", L286)</f>
        <v>Posibilidad de afectación Económico y Reputacional por Inadecuada formulación y elaboración del Plan Anual de Adquisiciones debido a Plan Anual de Adquisiciones mal formulado.</v>
      </c>
      <c r="N286" s="471" t="s">
        <v>108</v>
      </c>
      <c r="O286" s="471" t="s">
        <v>836</v>
      </c>
      <c r="P286" s="474">
        <v>1</v>
      </c>
      <c r="Q286" s="477"/>
      <c r="R286" s="480"/>
      <c r="S286" s="480"/>
      <c r="T286" s="480"/>
      <c r="U286" s="480"/>
      <c r="V286" s="483" t="str">
        <f t="shared" ref="V286" si="977">IF(ISBLANK(AC286),(IF(P286&lt;=0,"",IF(P286&lt;=2,"Muy Baja",IF(P286&lt;=24,"Baja",IF(P286&lt;=500,"Media",IF(P286&lt;=5000,"Alta","Muy Alta"))))))," ")</f>
        <v>Muy Baja</v>
      </c>
      <c r="W286" s="441">
        <f t="shared" ref="W286" si="978">IF(ISBLANK(AC286),(IF(V286="","",IF(V286="Muy Baja",20%,IF(V286="Baja",40%,IF(V286="Media",60%,IF(V286="Alta",80%,IF(V286="Muy Alta",100%,0)))))))," ")</f>
        <v>0.2</v>
      </c>
      <c r="X286" s="486" t="s">
        <v>307</v>
      </c>
      <c r="Y286" s="489" t="str">
        <f>IF(X286&gt;0,IF(NOT(ISERROR(MATCH(X286,'Listados Datos'!$N$3:$N$4,0))),'Listados Datos'!$N$6&amp;"Por favor no seleccionar este criterios de impacto (Afectación Económica o presupuestal y/o Pérdida Reputacional)",'Listados Datos'!$N$7),"")</f>
        <v>✔</v>
      </c>
      <c r="Z286" s="438"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441">
        <f>IF(Z286="","",IF(Z286="Leve",20%,IF(Z286="Menor",40%,IF(Z286="Moderado",60%,IF(Z286="Mayor",80%,IF(Z286="Catastrófico",100%,0))))))</f>
        <v>0.6</v>
      </c>
      <c r="AB286" s="444"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447"/>
      <c r="AD286" s="450"/>
      <c r="AE286" s="453" t="str">
        <f t="shared" ref="AE286" si="979">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206" t="s">
        <v>1464</v>
      </c>
      <c r="AH286" s="234" t="str">
        <f t="shared" si="859"/>
        <v>Probabilidad</v>
      </c>
      <c r="AI286" s="340" t="s">
        <v>314</v>
      </c>
      <c r="AJ286" s="340" t="s">
        <v>319</v>
      </c>
      <c r="AK286" s="235" t="str">
        <f t="shared" si="860"/>
        <v>40%</v>
      </c>
      <c r="AL286" s="341" t="s">
        <v>323</v>
      </c>
      <c r="AM286" s="341" t="s">
        <v>327</v>
      </c>
      <c r="AN286" s="342" t="s">
        <v>330</v>
      </c>
      <c r="AO286" s="236">
        <f t="shared" ref="AO286" si="980">IF(ISBLANK(AD286),(IFERROR(IF(AH286="Probabilidad",(W286-(+W286*AK286)),IF(AH286="Impacto",W286,"")),""))," ")</f>
        <v>0.12</v>
      </c>
      <c r="AP286" s="174" t="str">
        <f t="shared" ref="AP286" si="981">IF(ISBLANK(AD286), (IFERROR(IF(AO286="","",IF(AO286&lt;=0.2,"Muy Baja",IF(AO286&lt;=0.4,"Baja",IF(AO286&lt;=0.6,"Media",IF(AO286&lt;=0.8,"Alta","Muy Alta"))))),""))," ")</f>
        <v>Muy Baja</v>
      </c>
      <c r="AQ286" s="237">
        <f t="shared" si="949"/>
        <v>0.12</v>
      </c>
      <c r="AR286" s="283" t="str">
        <f t="shared" si="950"/>
        <v>Moderado</v>
      </c>
      <c r="AS286" s="237">
        <f t="shared" ref="AS286" si="982">IFERROR(IF(AH286="Impacto",(AA286-(+AA286*AK286)),IF(AH286="Probabilidad",AA286,"")),"")</f>
        <v>0.6</v>
      </c>
      <c r="AT286" s="239" t="str">
        <f t="shared" si="951"/>
        <v>Moderado</v>
      </c>
      <c r="AU286" s="456"/>
      <c r="AV286" s="459" t="str">
        <f>IF(ISBLANK(AD286), " ", AD286)</f>
        <v xml:space="preserve"> </v>
      </c>
      <c r="AW286" s="453" t="str">
        <f t="shared" ref="AW286" si="98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462" t="s">
        <v>337</v>
      </c>
      <c r="AY286" s="343" t="s">
        <v>1580</v>
      </c>
      <c r="AZ286" s="209" t="s">
        <v>1581</v>
      </c>
      <c r="BA286" s="207" t="s">
        <v>968</v>
      </c>
      <c r="BB286" s="207" t="s">
        <v>1068</v>
      </c>
      <c r="BC286" s="208">
        <v>44562</v>
      </c>
      <c r="BD286" s="208">
        <v>44926</v>
      </c>
      <c r="BE286" s="208" t="s">
        <v>1296</v>
      </c>
      <c r="BF286" s="209" t="s">
        <v>1296</v>
      </c>
      <c r="BG286" s="465" t="s">
        <v>1297</v>
      </c>
      <c r="BH286" s="215"/>
      <c r="BI286" s="210"/>
      <c r="BJ286" s="210"/>
      <c r="BK286" s="210"/>
      <c r="BL286" s="207"/>
      <c r="BM286" s="207"/>
      <c r="BN286" s="207"/>
      <c r="BO286" s="282"/>
      <c r="BP286" s="282"/>
      <c r="BQ286" s="284"/>
      <c r="BR286" s="213"/>
      <c r="BS286" s="213" t="str">
        <f>IF(AND('MAPA DE RIESGOS'!$AP286="Muy Alta",'MAPA DE RIESGOS'!$AR286="Leve"),CONCATENATE("R",'MAPA DE RIESGOS'!$H286,"C",'MAPA DE RIESGOS'!$AF286),"")</f>
        <v/>
      </c>
      <c r="BT286" s="213"/>
      <c r="BU286" s="213"/>
      <c r="BV286" s="213"/>
      <c r="BW286" s="213"/>
      <c r="BX286" s="213"/>
      <c r="BY286" s="213"/>
      <c r="BZ286" s="213"/>
      <c r="CA286" s="213"/>
      <c r="CB286" s="213"/>
      <c r="CC286" s="213"/>
      <c r="CD286" s="213"/>
      <c r="CE286" s="213"/>
      <c r="CF286" s="213"/>
      <c r="CG286" s="213"/>
      <c r="CH286" s="213"/>
      <c r="CI286" s="213"/>
      <c r="CJ286" s="213"/>
      <c r="CK286" s="213"/>
    </row>
    <row r="287" spans="1:89" s="214" customFormat="1" ht="28.5" hidden="1" customHeight="1">
      <c r="A287" s="652"/>
      <c r="B287" s="634"/>
      <c r="C287" s="523"/>
      <c r="D287" s="523"/>
      <c r="E287" s="472"/>
      <c r="F287" s="472"/>
      <c r="G287" s="492"/>
      <c r="H287" s="384">
        <v>46</v>
      </c>
      <c r="I287" s="469"/>
      <c r="J287" s="466"/>
      <c r="K287" s="466"/>
      <c r="L287" s="466"/>
      <c r="M287" s="472"/>
      <c r="N287" s="472"/>
      <c r="O287" s="472"/>
      <c r="P287" s="475"/>
      <c r="Q287" s="478"/>
      <c r="R287" s="481"/>
      <c r="S287" s="481"/>
      <c r="T287" s="481"/>
      <c r="U287" s="481"/>
      <c r="V287" s="484"/>
      <c r="W287" s="442"/>
      <c r="X287" s="487"/>
      <c r="Y287" s="490"/>
      <c r="Z287" s="439"/>
      <c r="AA287" s="442"/>
      <c r="AB287" s="445"/>
      <c r="AC287" s="448"/>
      <c r="AD287" s="451"/>
      <c r="AE287" s="454"/>
      <c r="AF287" s="205">
        <v>2</v>
      </c>
      <c r="AG287" s="206"/>
      <c r="AH287" s="234" t="str">
        <f t="shared" si="859"/>
        <v/>
      </c>
      <c r="AI287" s="340"/>
      <c r="AJ287" s="340"/>
      <c r="AK287" s="235" t="str">
        <f t="shared" si="860"/>
        <v/>
      </c>
      <c r="AL287" s="341"/>
      <c r="AM287" s="341"/>
      <c r="AN287" s="342"/>
      <c r="AO287" s="236" t="str">
        <f t="shared" ref="AO287" si="984">IF(ISBLANK(AD286),(IFERROR(IF(AND(AH286="Probabilidad",AH287="Probabilidad"),(AQ286-(+AQ286*AK287)),IF(AH287="Probabilidad",(W286-(+W286*AK287)),IF(AH287="Impacto",AQ286,""))),""))," ")</f>
        <v/>
      </c>
      <c r="AP287" s="174" t="str">
        <f t="shared" ref="AP287" si="985">IF(ISBLANK(AD286),(IFERROR(IF(AO287="","",IF(AO287&lt;=0.2,"Muy Baja",IF(AO287&lt;=0.4,"Baja",IF(AO287&lt;=0.6,"Media",IF(AO287&lt;=0.8,"Alta","Muy Alta"))))),""))," ")</f>
        <v/>
      </c>
      <c r="AQ287" s="237" t="str">
        <f t="shared" si="949"/>
        <v/>
      </c>
      <c r="AR287" s="283" t="str">
        <f t="shared" si="950"/>
        <v/>
      </c>
      <c r="AS287" s="237" t="str">
        <f t="shared" ref="AS287" si="986">IFERROR(IF(AND(AH286="Impacto",AH287="Impacto"),(AS286-(+AS286*AK287)),IF(AH287="Impacto",(AA286-(+AA286*AK287)),IF(AH287="Probabilidad",AS286,""))),"")</f>
        <v/>
      </c>
      <c r="AT287" s="239" t="str">
        <f t="shared" si="951"/>
        <v/>
      </c>
      <c r="AU287" s="457"/>
      <c r="AV287" s="460"/>
      <c r="AW287" s="454"/>
      <c r="AX287" s="463"/>
      <c r="AY287" s="343"/>
      <c r="AZ287" s="209"/>
      <c r="BA287" s="207"/>
      <c r="BB287" s="207"/>
      <c r="BC287" s="208"/>
      <c r="BD287" s="208"/>
      <c r="BE287" s="208"/>
      <c r="BF287" s="209"/>
      <c r="BG287" s="466"/>
      <c r="BH287" s="215"/>
      <c r="BI287" s="210"/>
      <c r="BJ287" s="210"/>
      <c r="BK287" s="210"/>
      <c r="BL287" s="207"/>
      <c r="BM287" s="207"/>
      <c r="BN287" s="207"/>
      <c r="BO287" s="282"/>
      <c r="BP287" s="282"/>
      <c r="BQ287" s="284"/>
      <c r="BR287" s="213"/>
      <c r="BS287" s="213" t="str">
        <f>IF(AND('MAPA DE RIESGOS'!$AP287="Muy Alta",'MAPA DE RIESGOS'!$AR287="Leve"),CONCATENATE("R",'MAPA DE RIESGOS'!$H287,"C",'MAPA DE RIESGOS'!$AF287),"")</f>
        <v/>
      </c>
      <c r="BT287" s="213"/>
      <c r="BU287" s="213"/>
      <c r="BV287" s="213"/>
      <c r="BW287" s="213"/>
      <c r="BX287" s="213"/>
      <c r="BY287" s="213"/>
      <c r="BZ287" s="213"/>
      <c r="CA287" s="213"/>
      <c r="CB287" s="213"/>
      <c r="CC287" s="213"/>
      <c r="CD287" s="213"/>
      <c r="CE287" s="213"/>
      <c r="CF287" s="213"/>
      <c r="CG287" s="213"/>
      <c r="CH287" s="213"/>
      <c r="CI287" s="213"/>
      <c r="CJ287" s="213"/>
      <c r="CK287" s="213"/>
    </row>
    <row r="288" spans="1:89" s="214" customFormat="1" ht="28.5" hidden="1" customHeight="1">
      <c r="A288" s="652"/>
      <c r="B288" s="634"/>
      <c r="C288" s="523"/>
      <c r="D288" s="523"/>
      <c r="E288" s="472"/>
      <c r="F288" s="472"/>
      <c r="G288" s="492"/>
      <c r="H288" s="384">
        <v>46</v>
      </c>
      <c r="I288" s="469"/>
      <c r="J288" s="466"/>
      <c r="K288" s="466"/>
      <c r="L288" s="466"/>
      <c r="M288" s="472"/>
      <c r="N288" s="472"/>
      <c r="O288" s="472"/>
      <c r="P288" s="475"/>
      <c r="Q288" s="478"/>
      <c r="R288" s="481"/>
      <c r="S288" s="481"/>
      <c r="T288" s="481"/>
      <c r="U288" s="481"/>
      <c r="V288" s="484"/>
      <c r="W288" s="442"/>
      <c r="X288" s="487"/>
      <c r="Y288" s="490"/>
      <c r="Z288" s="439"/>
      <c r="AA288" s="442"/>
      <c r="AB288" s="445"/>
      <c r="AC288" s="448"/>
      <c r="AD288" s="451"/>
      <c r="AE288" s="454"/>
      <c r="AF288" s="205">
        <v>3</v>
      </c>
      <c r="AG288" s="206"/>
      <c r="AH288" s="234" t="str">
        <f t="shared" si="859"/>
        <v/>
      </c>
      <c r="AI288" s="340"/>
      <c r="AJ288" s="340"/>
      <c r="AK288" s="235" t="str">
        <f t="shared" si="860"/>
        <v/>
      </c>
      <c r="AL288" s="341"/>
      <c r="AM288" s="341"/>
      <c r="AN288" s="342"/>
      <c r="AO288" s="236" t="str">
        <f t="shared" ref="AO288" si="987">IF(ISBLANK(AD286),(IFERROR(IF(AND(AH287="Probabilidad",AH288="Probabilidad"),(AQ287-(+AQ287*AK288)),IF(AND(AH287="Impacto",AH288="Probabilidad"),(AQ286-(+AQ286*AK288)),IF(AH288="Impacto",AQ287,""))),""))," ")</f>
        <v/>
      </c>
      <c r="AP288" s="174" t="str">
        <f t="shared" ref="AP288" si="988">IF(ISBLANK(AD286),(IFERROR(IF(AO288="","",IF(AO288&lt;=0.2,"Muy Baja",IF(AO288&lt;=0.4,"Baja",IF(AO288&lt;=0.6,"Media",IF(AO288&lt;=0.8,"Alta","Muy Alta"))))),""))," ")</f>
        <v/>
      </c>
      <c r="AQ288" s="237" t="str">
        <f t="shared" si="949"/>
        <v/>
      </c>
      <c r="AR288" s="283" t="str">
        <f t="shared" si="950"/>
        <v/>
      </c>
      <c r="AS288" s="237" t="str">
        <f t="shared" ref="AS288:AS291" si="989">IFERROR(IF(AND(AH287="Impacto",AH288="Impacto"),(AS287-(+AS287*AK288)),IF(AND(AH287="Probabilidad",AH288="Impacto"),(AS286-(+AS286*AK288)),IF(AH288="Probabilidad",AS287,""))),"")</f>
        <v/>
      </c>
      <c r="AT288" s="239" t="str">
        <f t="shared" si="951"/>
        <v/>
      </c>
      <c r="AU288" s="457"/>
      <c r="AV288" s="460"/>
      <c r="AW288" s="454"/>
      <c r="AX288" s="463"/>
      <c r="AY288" s="343"/>
      <c r="AZ288" s="209"/>
      <c r="BA288" s="207"/>
      <c r="BB288" s="207"/>
      <c r="BC288" s="208"/>
      <c r="BD288" s="208"/>
      <c r="BE288" s="208"/>
      <c r="BF288" s="209"/>
      <c r="BG288" s="466"/>
      <c r="BH288" s="215"/>
      <c r="BI288" s="210"/>
      <c r="BJ288" s="210"/>
      <c r="BK288" s="210"/>
      <c r="BL288" s="207"/>
      <c r="BM288" s="207"/>
      <c r="BN288" s="207"/>
      <c r="BO288" s="282"/>
      <c r="BP288" s="282"/>
      <c r="BQ288" s="284"/>
      <c r="BR288" s="213"/>
      <c r="BS288" s="213" t="str">
        <f>IF(AND('MAPA DE RIESGOS'!$AP288="Muy Alta",'MAPA DE RIESGOS'!$AR288="Leve"),CONCATENATE("R",'MAPA DE RIESGOS'!$H288,"C",'MAPA DE RIESGOS'!$AF288),"")</f>
        <v/>
      </c>
      <c r="BT288" s="213"/>
      <c r="BU288" s="213"/>
      <c r="BV288" s="213"/>
      <c r="BW288" s="213"/>
      <c r="BX288" s="213"/>
      <c r="BY288" s="213"/>
      <c r="BZ288" s="213"/>
      <c r="CA288" s="213"/>
      <c r="CB288" s="213"/>
      <c r="CC288" s="213"/>
      <c r="CD288" s="213"/>
      <c r="CE288" s="213"/>
      <c r="CF288" s="213"/>
      <c r="CG288" s="213"/>
      <c r="CH288" s="213"/>
      <c r="CI288" s="213"/>
      <c r="CJ288" s="213"/>
      <c r="CK288" s="213"/>
    </row>
    <row r="289" spans="1:89" s="214" customFormat="1" ht="28.5" hidden="1" customHeight="1">
      <c r="A289" s="652"/>
      <c r="B289" s="634"/>
      <c r="C289" s="523"/>
      <c r="D289" s="523"/>
      <c r="E289" s="472"/>
      <c r="F289" s="472"/>
      <c r="G289" s="492"/>
      <c r="H289" s="384">
        <v>46</v>
      </c>
      <c r="I289" s="469"/>
      <c r="J289" s="466"/>
      <c r="K289" s="466"/>
      <c r="L289" s="466"/>
      <c r="M289" s="472"/>
      <c r="N289" s="472"/>
      <c r="O289" s="472"/>
      <c r="P289" s="475"/>
      <c r="Q289" s="478"/>
      <c r="R289" s="481"/>
      <c r="S289" s="481"/>
      <c r="T289" s="481"/>
      <c r="U289" s="481"/>
      <c r="V289" s="484"/>
      <c r="W289" s="442"/>
      <c r="X289" s="487"/>
      <c r="Y289" s="490"/>
      <c r="Z289" s="439"/>
      <c r="AA289" s="442"/>
      <c r="AB289" s="445"/>
      <c r="AC289" s="448"/>
      <c r="AD289" s="451"/>
      <c r="AE289" s="454"/>
      <c r="AF289" s="205">
        <v>4</v>
      </c>
      <c r="AG289" s="206"/>
      <c r="AH289" s="234" t="str">
        <f t="shared" si="859"/>
        <v/>
      </c>
      <c r="AI289" s="340"/>
      <c r="AJ289" s="340"/>
      <c r="AK289" s="235" t="str">
        <f t="shared" si="860"/>
        <v/>
      </c>
      <c r="AL289" s="341"/>
      <c r="AM289" s="341"/>
      <c r="AN289" s="342"/>
      <c r="AO289" s="236" t="str">
        <f t="shared" ref="AO289" si="990">IF(ISBLANK(AD286),(IFERROR(IF(AND(AH288="Probabilidad",AH289="Probabilidad"),(AQ288-(+AQ288*AK289)),IF(AND(AH288="Impacto",AH289="Probabilidad"),(AQ287-(+AQ287*AK289)),IF(AH289="Impacto",AQ288,""))),""))," ")</f>
        <v/>
      </c>
      <c r="AP289" s="174" t="str">
        <f t="shared" ref="AP289" si="991">IF(ISBLANK(AD286),(IFERROR(IF(AO289="","",IF(AO289&lt;=0.2,"Muy Baja",IF(AO289&lt;=0.4,"Baja",IF(AO289&lt;=0.6,"Media",IF(AO289&lt;=0.8,"Alta","Muy Alta"))))),""))," ")</f>
        <v/>
      </c>
      <c r="AQ289" s="237" t="str">
        <f t="shared" si="949"/>
        <v/>
      </c>
      <c r="AR289" s="283" t="str">
        <f t="shared" si="950"/>
        <v/>
      </c>
      <c r="AS289" s="237" t="str">
        <f t="shared" si="989"/>
        <v/>
      </c>
      <c r="AT289" s="239" t="str">
        <f t="shared" si="951"/>
        <v/>
      </c>
      <c r="AU289" s="457"/>
      <c r="AV289" s="460"/>
      <c r="AW289" s="454"/>
      <c r="AX289" s="463"/>
      <c r="AY289" s="343"/>
      <c r="AZ289" s="209"/>
      <c r="BA289" s="207"/>
      <c r="BB289" s="207"/>
      <c r="BC289" s="208"/>
      <c r="BD289" s="208"/>
      <c r="BE289" s="208"/>
      <c r="BF289" s="209"/>
      <c r="BG289" s="466"/>
      <c r="BH289" s="215"/>
      <c r="BI289" s="210"/>
      <c r="BJ289" s="210"/>
      <c r="BK289" s="210"/>
      <c r="BL289" s="207"/>
      <c r="BM289" s="207"/>
      <c r="BN289" s="207"/>
      <c r="BO289" s="282"/>
      <c r="BP289" s="282"/>
      <c r="BQ289" s="284"/>
      <c r="BR289" s="213"/>
      <c r="BS289" s="213" t="str">
        <f>IF(AND('MAPA DE RIESGOS'!$AP289="Muy Alta",'MAPA DE RIESGOS'!$AR289="Leve"),CONCATENATE("R",'MAPA DE RIESGOS'!$H289,"C",'MAPA DE RIESGOS'!$AF289),"")</f>
        <v/>
      </c>
      <c r="BT289" s="213"/>
      <c r="BU289" s="213"/>
      <c r="BV289" s="213"/>
      <c r="BW289" s="213"/>
      <c r="BX289" s="213"/>
      <c r="BY289" s="213"/>
      <c r="BZ289" s="213"/>
      <c r="CA289" s="213"/>
      <c r="CB289" s="213"/>
      <c r="CC289" s="213"/>
      <c r="CD289" s="213"/>
      <c r="CE289" s="213"/>
      <c r="CF289" s="213"/>
      <c r="CG289" s="213"/>
      <c r="CH289" s="213"/>
      <c r="CI289" s="213"/>
      <c r="CJ289" s="213"/>
      <c r="CK289" s="213"/>
    </row>
    <row r="290" spans="1:89" s="214" customFormat="1" ht="28.5" hidden="1" customHeight="1">
      <c r="A290" s="652"/>
      <c r="B290" s="634"/>
      <c r="C290" s="523"/>
      <c r="D290" s="523"/>
      <c r="E290" s="472"/>
      <c r="F290" s="472"/>
      <c r="G290" s="492"/>
      <c r="H290" s="384">
        <v>46</v>
      </c>
      <c r="I290" s="469"/>
      <c r="J290" s="466"/>
      <c r="K290" s="466"/>
      <c r="L290" s="466"/>
      <c r="M290" s="472"/>
      <c r="N290" s="472"/>
      <c r="O290" s="472"/>
      <c r="P290" s="475"/>
      <c r="Q290" s="478"/>
      <c r="R290" s="481"/>
      <c r="S290" s="481"/>
      <c r="T290" s="481"/>
      <c r="U290" s="481"/>
      <c r="V290" s="484"/>
      <c r="W290" s="442"/>
      <c r="X290" s="487"/>
      <c r="Y290" s="490"/>
      <c r="Z290" s="439"/>
      <c r="AA290" s="442"/>
      <c r="AB290" s="445"/>
      <c r="AC290" s="448"/>
      <c r="AD290" s="451"/>
      <c r="AE290" s="454"/>
      <c r="AF290" s="205">
        <v>5</v>
      </c>
      <c r="AG290" s="206"/>
      <c r="AH290" s="234" t="str">
        <f t="shared" si="859"/>
        <v/>
      </c>
      <c r="AI290" s="340"/>
      <c r="AJ290" s="340"/>
      <c r="AK290" s="235" t="str">
        <f t="shared" si="860"/>
        <v/>
      </c>
      <c r="AL290" s="341"/>
      <c r="AM290" s="341"/>
      <c r="AN290" s="342"/>
      <c r="AO290" s="236" t="str">
        <f t="shared" ref="AO290" si="992">IF(ISBLANK(AD286),(IFERROR(IF(AND(AH289="Probabilidad",AH290="Probabilidad"),(AQ289-(+AQ289*AK290)),IF(AND(AH289="Impacto",AH290="Probabilidad"),(AQ288-(+AQ288*AK290)),IF(AH290="Impacto",AQ289,""))),""))," ")</f>
        <v/>
      </c>
      <c r="AP290" s="174" t="str">
        <f t="shared" ref="AP290" si="993">IF(ISBLANK(AD286),(IFERROR(IF(AO290="","",IF(AO290&lt;=0.2,"Muy Baja",IF(AO290&lt;=0.4,"Baja",IF(AO290&lt;=0.6,"Media",IF(AO290&lt;=0.8,"Alta","Muy Alta"))))),""))," ")</f>
        <v/>
      </c>
      <c r="AQ290" s="237" t="str">
        <f t="shared" si="949"/>
        <v/>
      </c>
      <c r="AR290" s="283" t="str">
        <f t="shared" si="950"/>
        <v/>
      </c>
      <c r="AS290" s="237" t="str">
        <f t="shared" si="989"/>
        <v/>
      </c>
      <c r="AT290" s="239" t="str">
        <f t="shared" si="951"/>
        <v/>
      </c>
      <c r="AU290" s="457"/>
      <c r="AV290" s="460"/>
      <c r="AW290" s="454"/>
      <c r="AX290" s="463"/>
      <c r="AY290" s="343"/>
      <c r="AZ290" s="209"/>
      <c r="BA290" s="207"/>
      <c r="BB290" s="207"/>
      <c r="BC290" s="208"/>
      <c r="BD290" s="208"/>
      <c r="BE290" s="208"/>
      <c r="BF290" s="209"/>
      <c r="BG290" s="466"/>
      <c r="BH290" s="215"/>
      <c r="BI290" s="210"/>
      <c r="BJ290" s="210"/>
      <c r="BK290" s="210"/>
      <c r="BL290" s="207"/>
      <c r="BM290" s="207"/>
      <c r="BN290" s="207"/>
      <c r="BO290" s="282"/>
      <c r="BP290" s="282"/>
      <c r="BQ290" s="284"/>
      <c r="BR290" s="213"/>
      <c r="BS290" s="213" t="str">
        <f>IF(AND('MAPA DE RIESGOS'!$AP290="Muy Alta",'MAPA DE RIESGOS'!$AR290="Leve"),CONCATENATE("R",'MAPA DE RIESGOS'!$H290,"C",'MAPA DE RIESGOS'!$AF290),"")</f>
        <v/>
      </c>
      <c r="BT290" s="213"/>
      <c r="BU290" s="213"/>
      <c r="BV290" s="213"/>
      <c r="BW290" s="213"/>
      <c r="BX290" s="213"/>
      <c r="BY290" s="213"/>
      <c r="BZ290" s="213"/>
      <c r="CA290" s="213"/>
      <c r="CB290" s="213"/>
      <c r="CC290" s="213"/>
      <c r="CD290" s="213"/>
      <c r="CE290" s="213"/>
      <c r="CF290" s="213"/>
      <c r="CG290" s="213"/>
      <c r="CH290" s="213"/>
      <c r="CI290" s="213"/>
      <c r="CJ290" s="213"/>
      <c r="CK290" s="213"/>
    </row>
    <row r="291" spans="1:89" s="214" customFormat="1" ht="28.5" hidden="1" customHeight="1">
      <c r="A291" s="652"/>
      <c r="B291" s="634"/>
      <c r="C291" s="523"/>
      <c r="D291" s="523"/>
      <c r="E291" s="472"/>
      <c r="F291" s="472"/>
      <c r="G291" s="492"/>
      <c r="H291" s="384">
        <v>46</v>
      </c>
      <c r="I291" s="470"/>
      <c r="J291" s="467"/>
      <c r="K291" s="467"/>
      <c r="L291" s="467"/>
      <c r="M291" s="473"/>
      <c r="N291" s="473"/>
      <c r="O291" s="473"/>
      <c r="P291" s="476"/>
      <c r="Q291" s="479"/>
      <c r="R291" s="482"/>
      <c r="S291" s="482"/>
      <c r="T291" s="482"/>
      <c r="U291" s="482"/>
      <c r="V291" s="485"/>
      <c r="W291" s="443"/>
      <c r="X291" s="488"/>
      <c r="Y291" s="491"/>
      <c r="Z291" s="440"/>
      <c r="AA291" s="443"/>
      <c r="AB291" s="446"/>
      <c r="AC291" s="449"/>
      <c r="AD291" s="452"/>
      <c r="AE291" s="455"/>
      <c r="AF291" s="205">
        <v>6</v>
      </c>
      <c r="AG291" s="206"/>
      <c r="AH291" s="234" t="str">
        <f t="shared" si="859"/>
        <v/>
      </c>
      <c r="AI291" s="340"/>
      <c r="AJ291" s="340"/>
      <c r="AK291" s="235" t="str">
        <f t="shared" si="860"/>
        <v/>
      </c>
      <c r="AL291" s="341"/>
      <c r="AM291" s="341"/>
      <c r="AN291" s="342"/>
      <c r="AO291" s="236" t="str">
        <f t="shared" ref="AO291" si="994">IF(ISBLANK(AD286),(IFERROR(IF(AND(AH290="Probabilidad",AH291="Probabilidad"),(AQ290-(+AQ290*AK291)),IF(AND(AH290="Impacto",AH291="Probabilidad"),(AQ289-(+AQ289*AK291)),IF(AH291="Impacto",AQ290,""))),""))," ")</f>
        <v/>
      </c>
      <c r="AP291" s="174" t="str">
        <f t="shared" ref="AP291" si="995">IF(ISBLANK(AD286),(IFERROR(IF(AO291="","",IF(AO291&lt;=0.2,"Muy Baja",IF(AO291&lt;=0.4,"Baja",IF(AO291&lt;=0.6,"Media",IF(AO291&lt;=0.8,"Alta","Muy Alta"))))),""))," ")</f>
        <v/>
      </c>
      <c r="AQ291" s="237" t="str">
        <f t="shared" si="949"/>
        <v/>
      </c>
      <c r="AR291" s="283" t="str">
        <f t="shared" si="950"/>
        <v/>
      </c>
      <c r="AS291" s="237" t="str">
        <f t="shared" si="989"/>
        <v/>
      </c>
      <c r="AT291" s="239" t="str">
        <f t="shared" si="951"/>
        <v/>
      </c>
      <c r="AU291" s="458"/>
      <c r="AV291" s="461"/>
      <c r="AW291" s="455"/>
      <c r="AX291" s="464"/>
      <c r="AY291" s="343"/>
      <c r="AZ291" s="209"/>
      <c r="BA291" s="207"/>
      <c r="BB291" s="207"/>
      <c r="BC291" s="208"/>
      <c r="BD291" s="208"/>
      <c r="BE291" s="208"/>
      <c r="BF291" s="209"/>
      <c r="BG291" s="467"/>
      <c r="BH291" s="215"/>
      <c r="BI291" s="210"/>
      <c r="BJ291" s="210"/>
      <c r="BK291" s="210"/>
      <c r="BL291" s="207"/>
      <c r="BM291" s="207"/>
      <c r="BN291" s="207"/>
      <c r="BO291" s="282"/>
      <c r="BP291" s="282"/>
      <c r="BQ291" s="284"/>
      <c r="BR291" s="213"/>
      <c r="BS291" s="213" t="str">
        <f>IF(AND('MAPA DE RIESGOS'!$AP291="Muy Alta",'MAPA DE RIESGOS'!$AR291="Leve"),CONCATENATE("R",'MAPA DE RIESGOS'!$H291,"C",'MAPA DE RIESGOS'!$AF291),"")</f>
        <v/>
      </c>
      <c r="BT291" s="213"/>
      <c r="BU291" s="213"/>
      <c r="BV291" s="213"/>
      <c r="BW291" s="213"/>
      <c r="BX291" s="213"/>
      <c r="BY291" s="213"/>
      <c r="BZ291" s="213"/>
      <c r="CA291" s="213"/>
      <c r="CB291" s="213"/>
      <c r="CC291" s="213"/>
      <c r="CD291" s="213"/>
      <c r="CE291" s="213"/>
      <c r="CF291" s="213"/>
      <c r="CG291" s="213"/>
      <c r="CH291" s="213"/>
      <c r="CI291" s="213"/>
      <c r="CJ291" s="213"/>
      <c r="CK291" s="213"/>
    </row>
    <row r="292" spans="1:89" s="214" customFormat="1" ht="133.5" customHeight="1">
      <c r="A292" s="652"/>
      <c r="B292" s="634" t="s">
        <v>890</v>
      </c>
      <c r="C292" s="523"/>
      <c r="D292" s="523"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72"/>
      <c r="F292" s="472" t="s">
        <v>968</v>
      </c>
      <c r="G292" s="492">
        <v>47</v>
      </c>
      <c r="H292" s="384">
        <v>47</v>
      </c>
      <c r="I292" s="468" t="s">
        <v>1231</v>
      </c>
      <c r="J292" s="465" t="s">
        <v>243</v>
      </c>
      <c r="K292" s="465" t="s">
        <v>1231</v>
      </c>
      <c r="L292" s="465" t="s">
        <v>1425</v>
      </c>
      <c r="M292" s="471" t="str">
        <f t="shared" ref="M292" si="996">+CONCATENATE("Posibilidad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471" t="s">
        <v>108</v>
      </c>
      <c r="O292" s="471" t="s">
        <v>836</v>
      </c>
      <c r="P292" s="474">
        <v>12</v>
      </c>
      <c r="Q292" s="477"/>
      <c r="R292" s="480"/>
      <c r="S292" s="480"/>
      <c r="T292" s="480"/>
      <c r="U292" s="480"/>
      <c r="V292" s="483" t="str">
        <f t="shared" ref="V292" si="997">IF(ISBLANK(AC292),(IF(P292&lt;=0,"",IF(P292&lt;=2,"Muy Baja",IF(P292&lt;=24,"Baja",IF(P292&lt;=500,"Media",IF(P292&lt;=5000,"Alta","Muy Alta"))))))," ")</f>
        <v>Baja</v>
      </c>
      <c r="W292" s="441">
        <f t="shared" ref="W292" si="998">IF(ISBLANK(AC292),(IF(V292="","",IF(V292="Muy Baja",20%,IF(V292="Baja",40%,IF(V292="Media",60%,IF(V292="Alta",80%,IF(V292="Muy Alta",100%,0)))))))," ")</f>
        <v>0.4</v>
      </c>
      <c r="X292" s="486" t="s">
        <v>307</v>
      </c>
      <c r="Y292" s="489" t="str">
        <f>IF(X292&gt;0,IF(NOT(ISERROR(MATCH(X292,'Listados Datos'!$N$3:$N$4,0))),'Listados Datos'!$N$6&amp;"Por favor no seleccionar este criterios de impacto (Afectación Económica o presupuestal y/o Pérdida Reputacional)",'Listados Datos'!$N$7),"")</f>
        <v>✔</v>
      </c>
      <c r="Z292" s="438"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441">
        <f>IF(Z292="","",IF(Z292="Leve",20%,IF(Z292="Menor",40%,IF(Z292="Moderado",60%,IF(Z292="Mayor",80%,IF(Z292="Catastrófico",100%,0))))))</f>
        <v>0.6</v>
      </c>
      <c r="AB292" s="444"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447"/>
      <c r="AD292" s="450"/>
      <c r="AE292" s="453" t="str">
        <f t="shared" ref="AE292" si="999">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206" t="s">
        <v>1465</v>
      </c>
      <c r="AH292" s="234" t="str">
        <f t="shared" si="859"/>
        <v>Probabilidad</v>
      </c>
      <c r="AI292" s="340" t="s">
        <v>314</v>
      </c>
      <c r="AJ292" s="340" t="s">
        <v>319</v>
      </c>
      <c r="AK292" s="235" t="str">
        <f t="shared" si="860"/>
        <v>40%</v>
      </c>
      <c r="AL292" s="341" t="s">
        <v>323</v>
      </c>
      <c r="AM292" s="341" t="s">
        <v>327</v>
      </c>
      <c r="AN292" s="342" t="s">
        <v>330</v>
      </c>
      <c r="AO292" s="236">
        <f t="shared" ref="AO292" si="1000">IF(ISBLANK(AD292),(IFERROR(IF(AH292="Probabilidad",(W292-(+W292*AK292)),IF(AH292="Impacto",W292,"")),""))," ")</f>
        <v>0.24</v>
      </c>
      <c r="AP292" s="174" t="str">
        <f t="shared" ref="AP292" si="1001">IF(ISBLANK(AD292), (IFERROR(IF(AO292="","",IF(AO292&lt;=0.2,"Muy Baja",IF(AO292&lt;=0.4,"Baja",IF(AO292&lt;=0.6,"Media",IF(AO292&lt;=0.8,"Alta","Muy Alta"))))),""))," ")</f>
        <v>Baja</v>
      </c>
      <c r="AQ292" s="237">
        <f t="shared" si="949"/>
        <v>0.24</v>
      </c>
      <c r="AR292" s="283" t="str">
        <f t="shared" si="950"/>
        <v>Moderado</v>
      </c>
      <c r="AS292" s="237">
        <f t="shared" ref="AS292" si="1002">IFERROR(IF(AH292="Impacto",(AA292-(+AA292*AK292)),IF(AH292="Probabilidad",AA292,"")),"")</f>
        <v>0.6</v>
      </c>
      <c r="AT292" s="239" t="str">
        <f t="shared" si="951"/>
        <v>Moderado</v>
      </c>
      <c r="AU292" s="456"/>
      <c r="AV292" s="459" t="str">
        <f>IF(ISBLANK(AD292), " ", AD292)</f>
        <v xml:space="preserve"> </v>
      </c>
      <c r="AW292" s="453" t="str">
        <f t="shared" ref="AW292" si="1003">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462" t="s">
        <v>337</v>
      </c>
      <c r="AY292" s="343" t="s">
        <v>1582</v>
      </c>
      <c r="AZ292" s="209" t="s">
        <v>1298</v>
      </c>
      <c r="BA292" s="207" t="s">
        <v>968</v>
      </c>
      <c r="BB292" s="207" t="s">
        <v>1068</v>
      </c>
      <c r="BC292" s="208">
        <v>44562</v>
      </c>
      <c r="BD292" s="208">
        <v>44926</v>
      </c>
      <c r="BE292" s="208" t="s">
        <v>1298</v>
      </c>
      <c r="BF292" s="209" t="s">
        <v>1298</v>
      </c>
      <c r="BG292" s="465" t="s">
        <v>1299</v>
      </c>
      <c r="BH292" s="215"/>
      <c r="BI292" s="210"/>
      <c r="BJ292" s="210"/>
      <c r="BK292" s="210"/>
      <c r="BL292" s="207"/>
      <c r="BM292" s="207"/>
      <c r="BN292" s="207"/>
      <c r="BO292" s="282"/>
      <c r="BP292" s="282"/>
      <c r="BQ292" s="284"/>
      <c r="BR292" s="213"/>
      <c r="BS292" s="213" t="str">
        <f>IF(AND('MAPA DE RIESGOS'!$AP292="Muy Alta",'MAPA DE RIESGOS'!$AR292="Leve"),CONCATENATE("R",'MAPA DE RIESGOS'!$H292,"C",'MAPA DE RIESGOS'!$AF292),"")</f>
        <v/>
      </c>
      <c r="BT292" s="213"/>
      <c r="BU292" s="213"/>
      <c r="BV292" s="213"/>
      <c r="BW292" s="213"/>
      <c r="BX292" s="213"/>
      <c r="BY292" s="213"/>
      <c r="BZ292" s="213"/>
      <c r="CA292" s="213"/>
      <c r="CB292" s="213"/>
      <c r="CC292" s="213"/>
      <c r="CD292" s="213"/>
      <c r="CE292" s="213"/>
      <c r="CF292" s="213"/>
      <c r="CG292" s="213"/>
      <c r="CH292" s="213"/>
      <c r="CI292" s="213"/>
      <c r="CJ292" s="213"/>
      <c r="CK292" s="213"/>
    </row>
    <row r="293" spans="1:89" s="214" customFormat="1" ht="28.5" hidden="1" customHeight="1">
      <c r="A293" s="652"/>
      <c r="B293" s="634"/>
      <c r="C293" s="523"/>
      <c r="D293" s="523"/>
      <c r="E293" s="472"/>
      <c r="F293" s="472"/>
      <c r="G293" s="492"/>
      <c r="H293" s="384">
        <v>47</v>
      </c>
      <c r="I293" s="469"/>
      <c r="J293" s="466"/>
      <c r="K293" s="466"/>
      <c r="L293" s="466"/>
      <c r="M293" s="472"/>
      <c r="N293" s="472"/>
      <c r="O293" s="472"/>
      <c r="P293" s="475"/>
      <c r="Q293" s="478"/>
      <c r="R293" s="481"/>
      <c r="S293" s="481"/>
      <c r="T293" s="481"/>
      <c r="U293" s="481"/>
      <c r="V293" s="484"/>
      <c r="W293" s="442"/>
      <c r="X293" s="487"/>
      <c r="Y293" s="490"/>
      <c r="Z293" s="439"/>
      <c r="AA293" s="442"/>
      <c r="AB293" s="445"/>
      <c r="AC293" s="448"/>
      <c r="AD293" s="451"/>
      <c r="AE293" s="454"/>
      <c r="AF293" s="205">
        <v>2</v>
      </c>
      <c r="AG293" s="206"/>
      <c r="AH293" s="234" t="str">
        <f t="shared" si="859"/>
        <v/>
      </c>
      <c r="AI293" s="340"/>
      <c r="AJ293" s="340"/>
      <c r="AK293" s="235" t="str">
        <f t="shared" si="860"/>
        <v/>
      </c>
      <c r="AL293" s="341"/>
      <c r="AM293" s="341"/>
      <c r="AN293" s="342"/>
      <c r="AO293" s="236" t="str">
        <f t="shared" ref="AO293" si="1004">IF(ISBLANK(AD292),(IFERROR(IF(AND(AH292="Probabilidad",AH293="Probabilidad"),(AQ292-(+AQ292*AK293)),IF(AH293="Probabilidad",(W292-(+W292*AK293)),IF(AH293="Impacto",AQ292,""))),""))," ")</f>
        <v/>
      </c>
      <c r="AP293" s="174" t="str">
        <f t="shared" ref="AP293" si="1005">IF(ISBLANK(AD292),(IFERROR(IF(AO293="","",IF(AO293&lt;=0.2,"Muy Baja",IF(AO293&lt;=0.4,"Baja",IF(AO293&lt;=0.6,"Media",IF(AO293&lt;=0.8,"Alta","Muy Alta"))))),""))," ")</f>
        <v/>
      </c>
      <c r="AQ293" s="237" t="str">
        <f t="shared" si="949"/>
        <v/>
      </c>
      <c r="AR293" s="283" t="str">
        <f t="shared" si="950"/>
        <v/>
      </c>
      <c r="AS293" s="237" t="str">
        <f t="shared" ref="AS293" si="1006">IFERROR(IF(AND(AH292="Impacto",AH293="Impacto"),(AS292-(+AS292*AK293)),IF(AH293="Impacto",(AA292-(+AA292*AK293)),IF(AH293="Probabilidad",AS292,""))),"")</f>
        <v/>
      </c>
      <c r="AT293" s="239" t="str">
        <f t="shared" si="951"/>
        <v/>
      </c>
      <c r="AU293" s="457"/>
      <c r="AV293" s="460"/>
      <c r="AW293" s="454"/>
      <c r="AX293" s="463"/>
      <c r="AY293" s="343"/>
      <c r="AZ293" s="209"/>
      <c r="BA293" s="207"/>
      <c r="BB293" s="207"/>
      <c r="BC293" s="208"/>
      <c r="BD293" s="208"/>
      <c r="BE293" s="208"/>
      <c r="BF293" s="209"/>
      <c r="BG293" s="466"/>
      <c r="BH293" s="215"/>
      <c r="BI293" s="210"/>
      <c r="BJ293" s="210"/>
      <c r="BK293" s="210"/>
      <c r="BL293" s="207"/>
      <c r="BM293" s="207"/>
      <c r="BN293" s="207"/>
      <c r="BO293" s="282"/>
      <c r="BP293" s="282"/>
      <c r="BQ293" s="284"/>
      <c r="BR293" s="213"/>
      <c r="BS293" s="213" t="str">
        <f>IF(AND('MAPA DE RIESGOS'!$AP293="Muy Alta",'MAPA DE RIESGOS'!$AR293="Leve"),CONCATENATE("R",'MAPA DE RIESGOS'!$H293,"C",'MAPA DE RIESGOS'!$AF293),"")</f>
        <v/>
      </c>
      <c r="BT293" s="213"/>
      <c r="BU293" s="213"/>
      <c r="BV293" s="213"/>
      <c r="BW293" s="213"/>
      <c r="BX293" s="213"/>
      <c r="BY293" s="213"/>
      <c r="BZ293" s="213"/>
      <c r="CA293" s="213"/>
      <c r="CB293" s="213"/>
      <c r="CC293" s="213"/>
      <c r="CD293" s="213"/>
      <c r="CE293" s="213"/>
      <c r="CF293" s="213"/>
      <c r="CG293" s="213"/>
      <c r="CH293" s="213"/>
      <c r="CI293" s="213"/>
      <c r="CJ293" s="213"/>
      <c r="CK293" s="213"/>
    </row>
    <row r="294" spans="1:89" s="214" customFormat="1" ht="28.5" hidden="1" customHeight="1">
      <c r="A294" s="652"/>
      <c r="B294" s="634"/>
      <c r="C294" s="523"/>
      <c r="D294" s="523"/>
      <c r="E294" s="472"/>
      <c r="F294" s="472"/>
      <c r="G294" s="492"/>
      <c r="H294" s="384">
        <v>47</v>
      </c>
      <c r="I294" s="469"/>
      <c r="J294" s="466"/>
      <c r="K294" s="466"/>
      <c r="L294" s="466"/>
      <c r="M294" s="472"/>
      <c r="N294" s="472"/>
      <c r="O294" s="472"/>
      <c r="P294" s="475"/>
      <c r="Q294" s="478"/>
      <c r="R294" s="481"/>
      <c r="S294" s="481"/>
      <c r="T294" s="481"/>
      <c r="U294" s="481"/>
      <c r="V294" s="484"/>
      <c r="W294" s="442"/>
      <c r="X294" s="487"/>
      <c r="Y294" s="490"/>
      <c r="Z294" s="439"/>
      <c r="AA294" s="442"/>
      <c r="AB294" s="445"/>
      <c r="AC294" s="448"/>
      <c r="AD294" s="451"/>
      <c r="AE294" s="454"/>
      <c r="AF294" s="205">
        <v>3</v>
      </c>
      <c r="AG294" s="206"/>
      <c r="AH294" s="234" t="str">
        <f t="shared" si="859"/>
        <v/>
      </c>
      <c r="AI294" s="340"/>
      <c r="AJ294" s="340"/>
      <c r="AK294" s="235" t="str">
        <f t="shared" si="860"/>
        <v/>
      </c>
      <c r="AL294" s="341"/>
      <c r="AM294" s="341"/>
      <c r="AN294" s="342"/>
      <c r="AO294" s="236" t="str">
        <f t="shared" ref="AO294" si="1007">IF(ISBLANK(AD292),(IFERROR(IF(AND(AH293="Probabilidad",AH294="Probabilidad"),(AQ293-(+AQ293*AK294)),IF(AND(AH293="Impacto",AH294="Probabilidad"),(AQ292-(+AQ292*AK294)),IF(AH294="Impacto",AQ293,""))),""))," ")</f>
        <v/>
      </c>
      <c r="AP294" s="174" t="str">
        <f t="shared" ref="AP294" si="1008">IF(ISBLANK(AD292),(IFERROR(IF(AO294="","",IF(AO294&lt;=0.2,"Muy Baja",IF(AO294&lt;=0.4,"Baja",IF(AO294&lt;=0.6,"Media",IF(AO294&lt;=0.8,"Alta","Muy Alta"))))),""))," ")</f>
        <v/>
      </c>
      <c r="AQ294" s="237" t="str">
        <f t="shared" si="949"/>
        <v/>
      </c>
      <c r="AR294" s="283" t="str">
        <f t="shared" si="950"/>
        <v/>
      </c>
      <c r="AS294" s="237" t="str">
        <f t="shared" ref="AS294:AS297" si="1009">IFERROR(IF(AND(AH293="Impacto",AH294="Impacto"),(AS293-(+AS293*AK294)),IF(AND(AH293="Probabilidad",AH294="Impacto"),(AS292-(+AS292*AK294)),IF(AH294="Probabilidad",AS293,""))),"")</f>
        <v/>
      </c>
      <c r="AT294" s="239" t="str">
        <f t="shared" si="951"/>
        <v/>
      </c>
      <c r="AU294" s="457"/>
      <c r="AV294" s="460"/>
      <c r="AW294" s="454"/>
      <c r="AX294" s="463"/>
      <c r="AY294" s="343"/>
      <c r="AZ294" s="209"/>
      <c r="BA294" s="207"/>
      <c r="BB294" s="207"/>
      <c r="BC294" s="208"/>
      <c r="BD294" s="208"/>
      <c r="BE294" s="208"/>
      <c r="BF294" s="209"/>
      <c r="BG294" s="466"/>
      <c r="BH294" s="215"/>
      <c r="BI294" s="210"/>
      <c r="BJ294" s="210"/>
      <c r="BK294" s="210"/>
      <c r="BL294" s="207"/>
      <c r="BM294" s="207"/>
      <c r="BN294" s="207"/>
      <c r="BO294" s="282"/>
      <c r="BP294" s="282"/>
      <c r="BQ294" s="284"/>
      <c r="BR294" s="213"/>
      <c r="BS294" s="213" t="str">
        <f>IF(AND('MAPA DE RIESGOS'!$AP294="Muy Alta",'MAPA DE RIESGOS'!$AR294="Leve"),CONCATENATE("R",'MAPA DE RIESGOS'!$H294,"C",'MAPA DE RIESGOS'!$AF294),"")</f>
        <v/>
      </c>
      <c r="BT294" s="213"/>
      <c r="BU294" s="213"/>
      <c r="BV294" s="213"/>
      <c r="BW294" s="213"/>
      <c r="BX294" s="213"/>
      <c r="BY294" s="213"/>
      <c r="BZ294" s="213"/>
      <c r="CA294" s="213"/>
      <c r="CB294" s="213"/>
      <c r="CC294" s="213"/>
      <c r="CD294" s="213"/>
      <c r="CE294" s="213"/>
      <c r="CF294" s="213"/>
      <c r="CG294" s="213"/>
      <c r="CH294" s="213"/>
      <c r="CI294" s="213"/>
      <c r="CJ294" s="213"/>
      <c r="CK294" s="213"/>
    </row>
    <row r="295" spans="1:89" s="214" customFormat="1" ht="28.5" hidden="1" customHeight="1">
      <c r="A295" s="652"/>
      <c r="B295" s="634"/>
      <c r="C295" s="523"/>
      <c r="D295" s="523"/>
      <c r="E295" s="472"/>
      <c r="F295" s="472"/>
      <c r="G295" s="492"/>
      <c r="H295" s="384">
        <v>47</v>
      </c>
      <c r="I295" s="469"/>
      <c r="J295" s="466"/>
      <c r="K295" s="466"/>
      <c r="L295" s="466"/>
      <c r="M295" s="472"/>
      <c r="N295" s="472"/>
      <c r="O295" s="472"/>
      <c r="P295" s="475"/>
      <c r="Q295" s="478"/>
      <c r="R295" s="481"/>
      <c r="S295" s="481"/>
      <c r="T295" s="481"/>
      <c r="U295" s="481"/>
      <c r="V295" s="484"/>
      <c r="W295" s="442"/>
      <c r="X295" s="487"/>
      <c r="Y295" s="490"/>
      <c r="Z295" s="439"/>
      <c r="AA295" s="442"/>
      <c r="AB295" s="445"/>
      <c r="AC295" s="448"/>
      <c r="AD295" s="451"/>
      <c r="AE295" s="454"/>
      <c r="AF295" s="205">
        <v>4</v>
      </c>
      <c r="AG295" s="206"/>
      <c r="AH295" s="234" t="str">
        <f t="shared" si="859"/>
        <v/>
      </c>
      <c r="AI295" s="340"/>
      <c r="AJ295" s="340"/>
      <c r="AK295" s="235" t="str">
        <f t="shared" si="860"/>
        <v/>
      </c>
      <c r="AL295" s="341"/>
      <c r="AM295" s="341"/>
      <c r="AN295" s="342"/>
      <c r="AO295" s="236" t="str">
        <f t="shared" ref="AO295" si="1010">IF(ISBLANK(AD292),(IFERROR(IF(AND(AH294="Probabilidad",AH295="Probabilidad"),(AQ294-(+AQ294*AK295)),IF(AND(AH294="Impacto",AH295="Probabilidad"),(AQ293-(+AQ293*AK295)),IF(AH295="Impacto",AQ294,""))),""))," ")</f>
        <v/>
      </c>
      <c r="AP295" s="174" t="str">
        <f t="shared" ref="AP295" si="1011">IF(ISBLANK(AD292),(IFERROR(IF(AO295="","",IF(AO295&lt;=0.2,"Muy Baja",IF(AO295&lt;=0.4,"Baja",IF(AO295&lt;=0.6,"Media",IF(AO295&lt;=0.8,"Alta","Muy Alta"))))),""))," ")</f>
        <v/>
      </c>
      <c r="AQ295" s="237" t="str">
        <f t="shared" si="949"/>
        <v/>
      </c>
      <c r="AR295" s="283" t="str">
        <f t="shared" si="950"/>
        <v/>
      </c>
      <c r="AS295" s="237" t="str">
        <f t="shared" si="1009"/>
        <v/>
      </c>
      <c r="AT295" s="239" t="str">
        <f t="shared" si="951"/>
        <v/>
      </c>
      <c r="AU295" s="457"/>
      <c r="AV295" s="460"/>
      <c r="AW295" s="454"/>
      <c r="AX295" s="463"/>
      <c r="AY295" s="343"/>
      <c r="AZ295" s="209"/>
      <c r="BA295" s="207"/>
      <c r="BB295" s="207"/>
      <c r="BC295" s="208"/>
      <c r="BD295" s="208"/>
      <c r="BE295" s="208"/>
      <c r="BF295" s="209"/>
      <c r="BG295" s="466"/>
      <c r="BH295" s="215"/>
      <c r="BI295" s="210"/>
      <c r="BJ295" s="210"/>
      <c r="BK295" s="210"/>
      <c r="BL295" s="207"/>
      <c r="BM295" s="207"/>
      <c r="BN295" s="207"/>
      <c r="BO295" s="282"/>
      <c r="BP295" s="282"/>
      <c r="BQ295" s="284"/>
      <c r="BR295" s="213"/>
      <c r="BS295" s="213" t="str">
        <f>IF(AND('MAPA DE RIESGOS'!$AP295="Muy Alta",'MAPA DE RIESGOS'!$AR295="Leve"),CONCATENATE("R",'MAPA DE RIESGOS'!$H295,"C",'MAPA DE RIESGOS'!$AF295),"")</f>
        <v/>
      </c>
      <c r="BT295" s="213"/>
      <c r="BU295" s="213"/>
      <c r="BV295" s="213"/>
      <c r="BW295" s="213"/>
      <c r="BX295" s="213"/>
      <c r="BY295" s="213"/>
      <c r="BZ295" s="213"/>
      <c r="CA295" s="213"/>
      <c r="CB295" s="213"/>
      <c r="CC295" s="213"/>
      <c r="CD295" s="213"/>
      <c r="CE295" s="213"/>
      <c r="CF295" s="213"/>
      <c r="CG295" s="213"/>
      <c r="CH295" s="213"/>
      <c r="CI295" s="213"/>
      <c r="CJ295" s="213"/>
      <c r="CK295" s="213"/>
    </row>
    <row r="296" spans="1:89" s="214" customFormat="1" ht="28.5" hidden="1" customHeight="1">
      <c r="A296" s="652"/>
      <c r="B296" s="634"/>
      <c r="C296" s="523"/>
      <c r="D296" s="523"/>
      <c r="E296" s="472"/>
      <c r="F296" s="472"/>
      <c r="G296" s="492"/>
      <c r="H296" s="384">
        <v>47</v>
      </c>
      <c r="I296" s="469"/>
      <c r="J296" s="466"/>
      <c r="K296" s="466"/>
      <c r="L296" s="466"/>
      <c r="M296" s="472"/>
      <c r="N296" s="472"/>
      <c r="O296" s="472"/>
      <c r="P296" s="475"/>
      <c r="Q296" s="478"/>
      <c r="R296" s="481"/>
      <c r="S296" s="481"/>
      <c r="T296" s="481"/>
      <c r="U296" s="481"/>
      <c r="V296" s="484"/>
      <c r="W296" s="442"/>
      <c r="X296" s="487"/>
      <c r="Y296" s="490"/>
      <c r="Z296" s="439"/>
      <c r="AA296" s="442"/>
      <c r="AB296" s="445"/>
      <c r="AC296" s="448"/>
      <c r="AD296" s="451"/>
      <c r="AE296" s="454"/>
      <c r="AF296" s="205">
        <v>5</v>
      </c>
      <c r="AG296" s="206"/>
      <c r="AH296" s="234" t="str">
        <f t="shared" si="859"/>
        <v/>
      </c>
      <c r="AI296" s="340"/>
      <c r="AJ296" s="340"/>
      <c r="AK296" s="235" t="str">
        <f t="shared" si="860"/>
        <v/>
      </c>
      <c r="AL296" s="341"/>
      <c r="AM296" s="341"/>
      <c r="AN296" s="342"/>
      <c r="AO296" s="236" t="str">
        <f t="shared" ref="AO296" si="1012">IF(ISBLANK(AD292),(IFERROR(IF(AND(AH295="Probabilidad",AH296="Probabilidad"),(AQ295-(+AQ295*AK296)),IF(AND(AH295="Impacto",AH296="Probabilidad"),(AQ294-(+AQ294*AK296)),IF(AH296="Impacto",AQ295,""))),""))," ")</f>
        <v/>
      </c>
      <c r="AP296" s="174" t="str">
        <f t="shared" ref="AP296" si="1013">IF(ISBLANK(AD292),(IFERROR(IF(AO296="","",IF(AO296&lt;=0.2,"Muy Baja",IF(AO296&lt;=0.4,"Baja",IF(AO296&lt;=0.6,"Media",IF(AO296&lt;=0.8,"Alta","Muy Alta"))))),""))," ")</f>
        <v/>
      </c>
      <c r="AQ296" s="237" t="str">
        <f t="shared" si="949"/>
        <v/>
      </c>
      <c r="AR296" s="283" t="str">
        <f t="shared" si="950"/>
        <v/>
      </c>
      <c r="AS296" s="237" t="str">
        <f t="shared" si="1009"/>
        <v/>
      </c>
      <c r="AT296" s="239" t="str">
        <f t="shared" si="951"/>
        <v/>
      </c>
      <c r="AU296" s="457"/>
      <c r="AV296" s="460"/>
      <c r="AW296" s="454"/>
      <c r="AX296" s="463"/>
      <c r="AY296" s="343"/>
      <c r="AZ296" s="209"/>
      <c r="BA296" s="207"/>
      <c r="BB296" s="207"/>
      <c r="BC296" s="208"/>
      <c r="BD296" s="208"/>
      <c r="BE296" s="208"/>
      <c r="BF296" s="209"/>
      <c r="BG296" s="466"/>
      <c r="BH296" s="215"/>
      <c r="BI296" s="210"/>
      <c r="BJ296" s="210"/>
      <c r="BK296" s="210"/>
      <c r="BL296" s="207"/>
      <c r="BM296" s="207"/>
      <c r="BN296" s="207"/>
      <c r="BO296" s="282"/>
      <c r="BP296" s="282"/>
      <c r="BQ296" s="284"/>
      <c r="BR296" s="213"/>
      <c r="BS296" s="213" t="str">
        <f>IF(AND('MAPA DE RIESGOS'!$AP296="Muy Alta",'MAPA DE RIESGOS'!$AR296="Leve"),CONCATENATE("R",'MAPA DE RIESGOS'!$H296,"C",'MAPA DE RIESGOS'!$AF296),"")</f>
        <v/>
      </c>
      <c r="BT296" s="213"/>
      <c r="BU296" s="213"/>
      <c r="BV296" s="213"/>
      <c r="BW296" s="213"/>
      <c r="BX296" s="213"/>
      <c r="BY296" s="213"/>
      <c r="BZ296" s="213"/>
      <c r="CA296" s="213"/>
      <c r="CB296" s="213"/>
      <c r="CC296" s="213"/>
      <c r="CD296" s="213"/>
      <c r="CE296" s="213"/>
      <c r="CF296" s="213"/>
      <c r="CG296" s="213"/>
      <c r="CH296" s="213"/>
      <c r="CI296" s="213"/>
      <c r="CJ296" s="213"/>
      <c r="CK296" s="213"/>
    </row>
    <row r="297" spans="1:89" s="214" customFormat="1" ht="28.5" hidden="1" customHeight="1">
      <c r="A297" s="652"/>
      <c r="B297" s="634"/>
      <c r="C297" s="523"/>
      <c r="D297" s="523"/>
      <c r="E297" s="472"/>
      <c r="F297" s="472"/>
      <c r="G297" s="492"/>
      <c r="H297" s="384">
        <v>47</v>
      </c>
      <c r="I297" s="470"/>
      <c r="J297" s="467"/>
      <c r="K297" s="467"/>
      <c r="L297" s="467"/>
      <c r="M297" s="473"/>
      <c r="N297" s="473"/>
      <c r="O297" s="473"/>
      <c r="P297" s="476"/>
      <c r="Q297" s="479"/>
      <c r="R297" s="482"/>
      <c r="S297" s="482"/>
      <c r="T297" s="482"/>
      <c r="U297" s="482"/>
      <c r="V297" s="485"/>
      <c r="W297" s="443"/>
      <c r="X297" s="488"/>
      <c r="Y297" s="491"/>
      <c r="Z297" s="440"/>
      <c r="AA297" s="443"/>
      <c r="AB297" s="446"/>
      <c r="AC297" s="449"/>
      <c r="AD297" s="452"/>
      <c r="AE297" s="455"/>
      <c r="AF297" s="205">
        <v>6</v>
      </c>
      <c r="AG297" s="206"/>
      <c r="AH297" s="234" t="str">
        <f t="shared" si="859"/>
        <v/>
      </c>
      <c r="AI297" s="340"/>
      <c r="AJ297" s="340"/>
      <c r="AK297" s="235" t="str">
        <f t="shared" si="860"/>
        <v/>
      </c>
      <c r="AL297" s="341"/>
      <c r="AM297" s="341"/>
      <c r="AN297" s="342"/>
      <c r="AO297" s="236" t="str">
        <f t="shared" ref="AO297" si="1014">IF(ISBLANK(AD292),(IFERROR(IF(AND(AH296="Probabilidad",AH297="Probabilidad"),(AQ296-(+AQ296*AK297)),IF(AND(AH296="Impacto",AH297="Probabilidad"),(AQ295-(+AQ295*AK297)),IF(AH297="Impacto",AQ296,""))),""))," ")</f>
        <v/>
      </c>
      <c r="AP297" s="174" t="str">
        <f t="shared" ref="AP297" si="1015">IF(ISBLANK(AD292),(IFERROR(IF(AO297="","",IF(AO297&lt;=0.2,"Muy Baja",IF(AO297&lt;=0.4,"Baja",IF(AO297&lt;=0.6,"Media",IF(AO297&lt;=0.8,"Alta","Muy Alta"))))),""))," ")</f>
        <v/>
      </c>
      <c r="AQ297" s="237" t="str">
        <f t="shared" si="949"/>
        <v/>
      </c>
      <c r="AR297" s="283" t="str">
        <f t="shared" si="950"/>
        <v/>
      </c>
      <c r="AS297" s="237" t="str">
        <f t="shared" si="1009"/>
        <v/>
      </c>
      <c r="AT297" s="239" t="str">
        <f t="shared" si="951"/>
        <v/>
      </c>
      <c r="AU297" s="458"/>
      <c r="AV297" s="461"/>
      <c r="AW297" s="455"/>
      <c r="AX297" s="464"/>
      <c r="AY297" s="343"/>
      <c r="AZ297" s="209"/>
      <c r="BA297" s="207"/>
      <c r="BB297" s="207"/>
      <c r="BC297" s="208"/>
      <c r="BD297" s="208"/>
      <c r="BE297" s="208"/>
      <c r="BF297" s="209"/>
      <c r="BG297" s="467"/>
      <c r="BH297" s="215"/>
      <c r="BI297" s="210"/>
      <c r="BJ297" s="210"/>
      <c r="BK297" s="210"/>
      <c r="BL297" s="207"/>
      <c r="BM297" s="207"/>
      <c r="BN297" s="207"/>
      <c r="BO297" s="282"/>
      <c r="BP297" s="282"/>
      <c r="BQ297" s="284"/>
      <c r="BR297" s="213"/>
      <c r="BS297" s="213" t="str">
        <f>IF(AND('MAPA DE RIESGOS'!$AP297="Muy Alta",'MAPA DE RIESGOS'!$AR297="Leve"),CONCATENATE("R",'MAPA DE RIESGOS'!$H297,"C",'MAPA DE RIESGOS'!$AF297),"")</f>
        <v/>
      </c>
      <c r="BT297" s="213"/>
      <c r="BU297" s="213"/>
      <c r="BV297" s="213"/>
      <c r="BW297" s="213"/>
      <c r="BX297" s="213"/>
      <c r="BY297" s="213"/>
      <c r="BZ297" s="213"/>
      <c r="CA297" s="213"/>
      <c r="CB297" s="213"/>
      <c r="CC297" s="213"/>
      <c r="CD297" s="213"/>
      <c r="CE297" s="213"/>
      <c r="CF297" s="213"/>
      <c r="CG297" s="213"/>
      <c r="CH297" s="213"/>
      <c r="CI297" s="213"/>
      <c r="CJ297" s="213"/>
      <c r="CK297" s="213"/>
    </row>
    <row r="298" spans="1:89" s="214" customFormat="1" ht="105" customHeight="1">
      <c r="A298" s="652"/>
      <c r="B298" s="634" t="s">
        <v>890</v>
      </c>
      <c r="C298" s="523"/>
      <c r="D298" s="523"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72"/>
      <c r="F298" s="472" t="s">
        <v>968</v>
      </c>
      <c r="G298" s="492">
        <v>48</v>
      </c>
      <c r="H298" s="384">
        <v>48</v>
      </c>
      <c r="I298" s="468" t="s">
        <v>1232</v>
      </c>
      <c r="J298" s="465" t="s">
        <v>243</v>
      </c>
      <c r="K298" s="465" t="s">
        <v>1232</v>
      </c>
      <c r="L298" s="465" t="s">
        <v>1426</v>
      </c>
      <c r="M298" s="471" t="str">
        <f t="shared" ref="M298" si="1016">+CONCATENATE("Posibilidad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471" t="s">
        <v>108</v>
      </c>
      <c r="O298" s="471" t="s">
        <v>836</v>
      </c>
      <c r="P298" s="474">
        <v>12</v>
      </c>
      <c r="Q298" s="477"/>
      <c r="R298" s="480"/>
      <c r="S298" s="480"/>
      <c r="T298" s="480"/>
      <c r="U298" s="480"/>
      <c r="V298" s="483" t="str">
        <f t="shared" ref="V298" si="1017">IF(ISBLANK(AC298),(IF(P298&lt;=0,"",IF(P298&lt;=2,"Muy Baja",IF(P298&lt;=24,"Baja",IF(P298&lt;=500,"Media",IF(P298&lt;=5000,"Alta","Muy Alta"))))))," ")</f>
        <v>Baja</v>
      </c>
      <c r="W298" s="441">
        <f t="shared" ref="W298" si="1018">IF(ISBLANK(AC298),(IF(V298="","",IF(V298="Muy Baja",20%,IF(V298="Baja",40%,IF(V298="Media",60%,IF(V298="Alta",80%,IF(V298="Muy Alta",100%,0)))))))," ")</f>
        <v>0.4</v>
      </c>
      <c r="X298" s="486" t="s">
        <v>307</v>
      </c>
      <c r="Y298" s="489" t="str">
        <f>IF(X298&gt;0,IF(NOT(ISERROR(MATCH(X298,'Listados Datos'!$N$3:$N$4,0))),'Listados Datos'!$N$6&amp;"Por favor no seleccionar este criterios de impacto (Afectación Económica o presupuestal y/o Pérdida Reputacional)",'Listados Datos'!$N$7),"")</f>
        <v>✔</v>
      </c>
      <c r="Z298" s="438"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441">
        <f>IF(Z298="","",IF(Z298="Leve",20%,IF(Z298="Menor",40%,IF(Z298="Moderado",60%,IF(Z298="Mayor",80%,IF(Z298="Catastrófico",100%,0))))))</f>
        <v>0.6</v>
      </c>
      <c r="AB298" s="444"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447"/>
      <c r="AD298" s="450"/>
      <c r="AE298" s="453" t="str">
        <f t="shared" ref="AE298" si="1019">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206" t="s">
        <v>1466</v>
      </c>
      <c r="AH298" s="234" t="str">
        <f t="shared" si="859"/>
        <v>Probabilidad</v>
      </c>
      <c r="AI298" s="340" t="s">
        <v>314</v>
      </c>
      <c r="AJ298" s="340" t="s">
        <v>319</v>
      </c>
      <c r="AK298" s="235" t="str">
        <f t="shared" si="860"/>
        <v>40%</v>
      </c>
      <c r="AL298" s="341" t="s">
        <v>323</v>
      </c>
      <c r="AM298" s="341" t="s">
        <v>327</v>
      </c>
      <c r="AN298" s="342" t="s">
        <v>330</v>
      </c>
      <c r="AO298" s="236">
        <f t="shared" ref="AO298" si="1020">IF(ISBLANK(AD298),(IFERROR(IF(AH298="Probabilidad",(W298-(+W298*AK298)),IF(AH298="Impacto",W298,"")),""))," ")</f>
        <v>0.24</v>
      </c>
      <c r="AP298" s="174" t="str">
        <f t="shared" ref="AP298" si="1021">IF(ISBLANK(AD298), (IFERROR(IF(AO298="","",IF(AO298&lt;=0.2,"Muy Baja",IF(AO298&lt;=0.4,"Baja",IF(AO298&lt;=0.6,"Media",IF(AO298&lt;=0.8,"Alta","Muy Alta"))))),""))," ")</f>
        <v>Baja</v>
      </c>
      <c r="AQ298" s="237">
        <f t="shared" si="949"/>
        <v>0.24</v>
      </c>
      <c r="AR298" s="283" t="str">
        <f t="shared" si="950"/>
        <v>Moderado</v>
      </c>
      <c r="AS298" s="237">
        <f t="shared" ref="AS298" si="1022">IFERROR(IF(AH298="Impacto",(AA298-(+AA298*AK298)),IF(AH298="Probabilidad",AA298,"")),"")</f>
        <v>0.6</v>
      </c>
      <c r="AT298" s="239" t="str">
        <f t="shared" si="951"/>
        <v>Moderado</v>
      </c>
      <c r="AU298" s="456"/>
      <c r="AV298" s="459" t="str">
        <f>IF(ISBLANK(AD298), " ", AD298)</f>
        <v xml:space="preserve"> </v>
      </c>
      <c r="AW298" s="453" t="str">
        <f t="shared" ref="AW298" si="102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462" t="s">
        <v>337</v>
      </c>
      <c r="AY298" s="343" t="s">
        <v>1583</v>
      </c>
      <c r="AZ298" s="209" t="s">
        <v>1300</v>
      </c>
      <c r="BA298" s="207" t="s">
        <v>968</v>
      </c>
      <c r="BB298" s="207" t="s">
        <v>1068</v>
      </c>
      <c r="BC298" s="208">
        <v>44562</v>
      </c>
      <c r="BD298" s="208">
        <v>44926</v>
      </c>
      <c r="BE298" s="208" t="s">
        <v>1300</v>
      </c>
      <c r="BF298" s="209" t="s">
        <v>1300</v>
      </c>
      <c r="BG298" s="465" t="s">
        <v>1301</v>
      </c>
      <c r="BH298" s="215"/>
      <c r="BI298" s="210"/>
      <c r="BJ298" s="210"/>
      <c r="BK298" s="210"/>
      <c r="BL298" s="207"/>
      <c r="BM298" s="207"/>
      <c r="BN298" s="207"/>
      <c r="BO298" s="282"/>
      <c r="BP298" s="282"/>
      <c r="BQ298" s="284"/>
      <c r="BR298" s="213"/>
      <c r="BS298" s="213" t="str">
        <f>IF(AND('MAPA DE RIESGOS'!$AP298="Muy Alta",'MAPA DE RIESGOS'!$AR298="Leve"),CONCATENATE("R",'MAPA DE RIESGOS'!$H298,"C",'MAPA DE RIESGOS'!$AF298),"")</f>
        <v/>
      </c>
      <c r="BT298" s="213"/>
      <c r="BU298" s="213"/>
      <c r="BV298" s="213"/>
      <c r="BW298" s="213"/>
      <c r="BX298" s="213"/>
      <c r="BY298" s="213"/>
      <c r="BZ298" s="213"/>
      <c r="CA298" s="213"/>
      <c r="CB298" s="213"/>
      <c r="CC298" s="213"/>
      <c r="CD298" s="213"/>
      <c r="CE298" s="213"/>
      <c r="CF298" s="213"/>
      <c r="CG298" s="213"/>
      <c r="CH298" s="213"/>
      <c r="CI298" s="213"/>
      <c r="CJ298" s="213"/>
      <c r="CK298" s="213"/>
    </row>
    <row r="299" spans="1:89" s="214" customFormat="1" ht="28.5" hidden="1" customHeight="1">
      <c r="A299" s="652"/>
      <c r="B299" s="634"/>
      <c r="C299" s="523"/>
      <c r="D299" s="523"/>
      <c r="E299" s="472"/>
      <c r="F299" s="472"/>
      <c r="G299" s="492"/>
      <c r="H299" s="384">
        <v>48</v>
      </c>
      <c r="I299" s="469"/>
      <c r="J299" s="466"/>
      <c r="K299" s="466"/>
      <c r="L299" s="466"/>
      <c r="M299" s="472"/>
      <c r="N299" s="472"/>
      <c r="O299" s="472"/>
      <c r="P299" s="475"/>
      <c r="Q299" s="478"/>
      <c r="R299" s="481"/>
      <c r="S299" s="481"/>
      <c r="T299" s="481"/>
      <c r="U299" s="481"/>
      <c r="V299" s="484"/>
      <c r="W299" s="442"/>
      <c r="X299" s="487"/>
      <c r="Y299" s="490"/>
      <c r="Z299" s="439"/>
      <c r="AA299" s="442"/>
      <c r="AB299" s="445"/>
      <c r="AC299" s="448"/>
      <c r="AD299" s="451"/>
      <c r="AE299" s="454"/>
      <c r="AF299" s="205">
        <v>2</v>
      </c>
      <c r="AG299" s="206"/>
      <c r="AH299" s="234" t="str">
        <f t="shared" si="859"/>
        <v/>
      </c>
      <c r="AI299" s="340"/>
      <c r="AJ299" s="340"/>
      <c r="AK299" s="235" t="str">
        <f t="shared" si="860"/>
        <v/>
      </c>
      <c r="AL299" s="341"/>
      <c r="AM299" s="341"/>
      <c r="AN299" s="342"/>
      <c r="AO299" s="236" t="str">
        <f t="shared" ref="AO299" si="1024">IF(ISBLANK(AD298),(IFERROR(IF(AND(AH298="Probabilidad",AH299="Probabilidad"),(AQ298-(+AQ298*AK299)),IF(AH299="Probabilidad",(W298-(+W298*AK299)),IF(AH299="Impacto",AQ298,""))),""))," ")</f>
        <v/>
      </c>
      <c r="AP299" s="174" t="str">
        <f t="shared" ref="AP299" si="1025">IF(ISBLANK(AD298),(IFERROR(IF(AO299="","",IF(AO299&lt;=0.2,"Muy Baja",IF(AO299&lt;=0.4,"Baja",IF(AO299&lt;=0.6,"Media",IF(AO299&lt;=0.8,"Alta","Muy Alta"))))),""))," ")</f>
        <v/>
      </c>
      <c r="AQ299" s="237" t="str">
        <f t="shared" si="949"/>
        <v/>
      </c>
      <c r="AR299" s="283" t="str">
        <f t="shared" si="950"/>
        <v/>
      </c>
      <c r="AS299" s="237" t="str">
        <f t="shared" ref="AS299" si="1026">IFERROR(IF(AND(AH298="Impacto",AH299="Impacto"),(AS298-(+AS298*AK299)),IF(AH299="Impacto",(AA298-(+AA298*AK299)),IF(AH299="Probabilidad",AS298,""))),"")</f>
        <v/>
      </c>
      <c r="AT299" s="239" t="str">
        <f t="shared" si="951"/>
        <v/>
      </c>
      <c r="AU299" s="457"/>
      <c r="AV299" s="460"/>
      <c r="AW299" s="454"/>
      <c r="AX299" s="463"/>
      <c r="AY299" s="343"/>
      <c r="AZ299" s="209"/>
      <c r="BA299" s="207"/>
      <c r="BB299" s="207"/>
      <c r="BC299" s="208"/>
      <c r="BD299" s="208"/>
      <c r="BE299" s="208"/>
      <c r="BF299" s="209"/>
      <c r="BG299" s="466"/>
      <c r="BH299" s="215"/>
      <c r="BI299" s="210"/>
      <c r="BJ299" s="210"/>
      <c r="BK299" s="210"/>
      <c r="BL299" s="207"/>
      <c r="BM299" s="207"/>
      <c r="BN299" s="207"/>
      <c r="BO299" s="282"/>
      <c r="BP299" s="282"/>
      <c r="BQ299" s="284"/>
      <c r="BR299" s="213"/>
      <c r="BS299" s="213" t="str">
        <f>IF(AND('MAPA DE RIESGOS'!$AP299="Muy Alta",'MAPA DE RIESGOS'!$AR299="Leve"),CONCATENATE("R",'MAPA DE RIESGOS'!$H299,"C",'MAPA DE RIESGOS'!$AF299),"")</f>
        <v/>
      </c>
      <c r="BT299" s="213"/>
      <c r="BU299" s="213"/>
      <c r="BV299" s="213"/>
      <c r="BW299" s="213"/>
      <c r="BX299" s="213"/>
      <c r="BY299" s="213"/>
      <c r="BZ299" s="213"/>
      <c r="CA299" s="213"/>
      <c r="CB299" s="213"/>
      <c r="CC299" s="213"/>
      <c r="CD299" s="213"/>
      <c r="CE299" s="213"/>
      <c r="CF299" s="213"/>
      <c r="CG299" s="213"/>
      <c r="CH299" s="213"/>
      <c r="CI299" s="213"/>
      <c r="CJ299" s="213"/>
      <c r="CK299" s="213"/>
    </row>
    <row r="300" spans="1:89" s="214" customFormat="1" ht="28.5" hidden="1" customHeight="1">
      <c r="A300" s="652"/>
      <c r="B300" s="634"/>
      <c r="C300" s="523"/>
      <c r="D300" s="523"/>
      <c r="E300" s="472"/>
      <c r="F300" s="472"/>
      <c r="G300" s="492"/>
      <c r="H300" s="384">
        <v>48</v>
      </c>
      <c r="I300" s="469"/>
      <c r="J300" s="466"/>
      <c r="K300" s="466"/>
      <c r="L300" s="466"/>
      <c r="M300" s="472"/>
      <c r="N300" s="472"/>
      <c r="O300" s="472"/>
      <c r="P300" s="475"/>
      <c r="Q300" s="478"/>
      <c r="R300" s="481"/>
      <c r="S300" s="481"/>
      <c r="T300" s="481"/>
      <c r="U300" s="481"/>
      <c r="V300" s="484"/>
      <c r="W300" s="442"/>
      <c r="X300" s="487"/>
      <c r="Y300" s="490"/>
      <c r="Z300" s="439"/>
      <c r="AA300" s="442"/>
      <c r="AB300" s="445"/>
      <c r="AC300" s="448"/>
      <c r="AD300" s="451"/>
      <c r="AE300" s="454"/>
      <c r="AF300" s="205">
        <v>3</v>
      </c>
      <c r="AG300" s="206"/>
      <c r="AH300" s="234" t="str">
        <f t="shared" si="859"/>
        <v/>
      </c>
      <c r="AI300" s="340"/>
      <c r="AJ300" s="340"/>
      <c r="AK300" s="235" t="str">
        <f t="shared" si="860"/>
        <v/>
      </c>
      <c r="AL300" s="341"/>
      <c r="AM300" s="341"/>
      <c r="AN300" s="342"/>
      <c r="AO300" s="236" t="str">
        <f t="shared" ref="AO300" si="1027">IF(ISBLANK(AD298),(IFERROR(IF(AND(AH299="Probabilidad",AH300="Probabilidad"),(AQ299-(+AQ299*AK300)),IF(AND(AH299="Impacto",AH300="Probabilidad"),(AQ298-(+AQ298*AK300)),IF(AH300="Impacto",AQ299,""))),""))," ")</f>
        <v/>
      </c>
      <c r="AP300" s="174" t="str">
        <f t="shared" ref="AP300" si="1028">IF(ISBLANK(AD298),(IFERROR(IF(AO300="","",IF(AO300&lt;=0.2,"Muy Baja",IF(AO300&lt;=0.4,"Baja",IF(AO300&lt;=0.6,"Media",IF(AO300&lt;=0.8,"Alta","Muy Alta"))))),""))," ")</f>
        <v/>
      </c>
      <c r="AQ300" s="237" t="str">
        <f t="shared" si="949"/>
        <v/>
      </c>
      <c r="AR300" s="283" t="str">
        <f t="shared" si="950"/>
        <v/>
      </c>
      <c r="AS300" s="237" t="str">
        <f t="shared" ref="AS300:AS303" si="1029">IFERROR(IF(AND(AH299="Impacto",AH300="Impacto"),(AS299-(+AS299*AK300)),IF(AND(AH299="Probabilidad",AH300="Impacto"),(AS298-(+AS298*AK300)),IF(AH300="Probabilidad",AS299,""))),"")</f>
        <v/>
      </c>
      <c r="AT300" s="239" t="str">
        <f t="shared" si="951"/>
        <v/>
      </c>
      <c r="AU300" s="457"/>
      <c r="AV300" s="460"/>
      <c r="AW300" s="454"/>
      <c r="AX300" s="463"/>
      <c r="AY300" s="343"/>
      <c r="AZ300" s="209"/>
      <c r="BA300" s="207"/>
      <c r="BB300" s="207"/>
      <c r="BC300" s="208"/>
      <c r="BD300" s="208"/>
      <c r="BE300" s="208"/>
      <c r="BF300" s="209"/>
      <c r="BG300" s="466"/>
      <c r="BH300" s="215"/>
      <c r="BI300" s="210"/>
      <c r="BJ300" s="210"/>
      <c r="BK300" s="210"/>
      <c r="BL300" s="207"/>
      <c r="BM300" s="207"/>
      <c r="BN300" s="207"/>
      <c r="BO300" s="282"/>
      <c r="BP300" s="282"/>
      <c r="BQ300" s="284"/>
      <c r="BR300" s="213"/>
      <c r="BS300" s="213" t="str">
        <f>IF(AND('MAPA DE RIESGOS'!$AP300="Muy Alta",'MAPA DE RIESGOS'!$AR300="Leve"),CONCATENATE("R",'MAPA DE RIESGOS'!$H300,"C",'MAPA DE RIESGOS'!$AF300),"")</f>
        <v/>
      </c>
      <c r="BT300" s="213"/>
      <c r="BU300" s="213"/>
      <c r="BV300" s="213"/>
      <c r="BW300" s="213"/>
      <c r="BX300" s="213"/>
      <c r="BY300" s="213"/>
      <c r="BZ300" s="213"/>
      <c r="CA300" s="213"/>
      <c r="CB300" s="213"/>
      <c r="CC300" s="213"/>
      <c r="CD300" s="213"/>
      <c r="CE300" s="213"/>
      <c r="CF300" s="213"/>
      <c r="CG300" s="213"/>
      <c r="CH300" s="213"/>
      <c r="CI300" s="213"/>
      <c r="CJ300" s="213"/>
      <c r="CK300" s="213"/>
    </row>
    <row r="301" spans="1:89" s="214" customFormat="1" ht="28.5" hidden="1" customHeight="1">
      <c r="A301" s="652"/>
      <c r="B301" s="634"/>
      <c r="C301" s="523"/>
      <c r="D301" s="523"/>
      <c r="E301" s="472"/>
      <c r="F301" s="472"/>
      <c r="G301" s="492"/>
      <c r="H301" s="384">
        <v>48</v>
      </c>
      <c r="I301" s="469"/>
      <c r="J301" s="466"/>
      <c r="K301" s="466"/>
      <c r="L301" s="466"/>
      <c r="M301" s="472"/>
      <c r="N301" s="472"/>
      <c r="O301" s="472"/>
      <c r="P301" s="475"/>
      <c r="Q301" s="478"/>
      <c r="R301" s="481"/>
      <c r="S301" s="481"/>
      <c r="T301" s="481"/>
      <c r="U301" s="481"/>
      <c r="V301" s="484"/>
      <c r="W301" s="442"/>
      <c r="X301" s="487"/>
      <c r="Y301" s="490"/>
      <c r="Z301" s="439"/>
      <c r="AA301" s="442"/>
      <c r="AB301" s="445"/>
      <c r="AC301" s="448"/>
      <c r="AD301" s="451"/>
      <c r="AE301" s="454"/>
      <c r="AF301" s="205">
        <v>4</v>
      </c>
      <c r="AG301" s="206"/>
      <c r="AH301" s="234" t="str">
        <f t="shared" si="859"/>
        <v/>
      </c>
      <c r="AI301" s="340"/>
      <c r="AJ301" s="340"/>
      <c r="AK301" s="235" t="str">
        <f t="shared" si="860"/>
        <v/>
      </c>
      <c r="AL301" s="341"/>
      <c r="AM301" s="341"/>
      <c r="AN301" s="342"/>
      <c r="AO301" s="236" t="str">
        <f t="shared" ref="AO301" si="1030">IF(ISBLANK(AD298),(IFERROR(IF(AND(AH300="Probabilidad",AH301="Probabilidad"),(AQ300-(+AQ300*AK301)),IF(AND(AH300="Impacto",AH301="Probabilidad"),(AQ299-(+AQ299*AK301)),IF(AH301="Impacto",AQ300,""))),""))," ")</f>
        <v/>
      </c>
      <c r="AP301" s="174" t="str">
        <f t="shared" ref="AP301" si="1031">IF(ISBLANK(AD298),(IFERROR(IF(AO301="","",IF(AO301&lt;=0.2,"Muy Baja",IF(AO301&lt;=0.4,"Baja",IF(AO301&lt;=0.6,"Media",IF(AO301&lt;=0.8,"Alta","Muy Alta"))))),""))," ")</f>
        <v/>
      </c>
      <c r="AQ301" s="237" t="str">
        <f t="shared" si="949"/>
        <v/>
      </c>
      <c r="AR301" s="283" t="str">
        <f t="shared" si="950"/>
        <v/>
      </c>
      <c r="AS301" s="237" t="str">
        <f t="shared" si="1029"/>
        <v/>
      </c>
      <c r="AT301" s="239" t="str">
        <f t="shared" si="951"/>
        <v/>
      </c>
      <c r="AU301" s="457"/>
      <c r="AV301" s="460"/>
      <c r="AW301" s="454"/>
      <c r="AX301" s="463"/>
      <c r="AY301" s="343"/>
      <c r="AZ301" s="209"/>
      <c r="BA301" s="207"/>
      <c r="BB301" s="207"/>
      <c r="BC301" s="208"/>
      <c r="BD301" s="208"/>
      <c r="BE301" s="208"/>
      <c r="BF301" s="209"/>
      <c r="BG301" s="466"/>
      <c r="BH301" s="215"/>
      <c r="BI301" s="210"/>
      <c r="BJ301" s="210"/>
      <c r="BK301" s="210"/>
      <c r="BL301" s="207"/>
      <c r="BM301" s="207"/>
      <c r="BN301" s="207"/>
      <c r="BO301" s="282"/>
      <c r="BP301" s="282"/>
      <c r="BQ301" s="284"/>
      <c r="BR301" s="213"/>
      <c r="BS301" s="213" t="str">
        <f>IF(AND('MAPA DE RIESGOS'!$AP301="Muy Alta",'MAPA DE RIESGOS'!$AR301="Leve"),CONCATENATE("R",'MAPA DE RIESGOS'!$H301,"C",'MAPA DE RIESGOS'!$AF301),"")</f>
        <v/>
      </c>
      <c r="BT301" s="213"/>
      <c r="BU301" s="213"/>
      <c r="BV301" s="213"/>
      <c r="BW301" s="213"/>
      <c r="BX301" s="213"/>
      <c r="BY301" s="213"/>
      <c r="BZ301" s="213"/>
      <c r="CA301" s="213"/>
      <c r="CB301" s="213"/>
      <c r="CC301" s="213"/>
      <c r="CD301" s="213"/>
      <c r="CE301" s="213"/>
      <c r="CF301" s="213"/>
      <c r="CG301" s="213"/>
      <c r="CH301" s="213"/>
      <c r="CI301" s="213"/>
      <c r="CJ301" s="213"/>
      <c r="CK301" s="213"/>
    </row>
    <row r="302" spans="1:89" s="214" customFormat="1" ht="28.5" hidden="1" customHeight="1">
      <c r="A302" s="652"/>
      <c r="B302" s="634"/>
      <c r="C302" s="523"/>
      <c r="D302" s="523"/>
      <c r="E302" s="472"/>
      <c r="F302" s="472"/>
      <c r="G302" s="492"/>
      <c r="H302" s="384">
        <v>48</v>
      </c>
      <c r="I302" s="469"/>
      <c r="J302" s="466"/>
      <c r="K302" s="466"/>
      <c r="L302" s="466"/>
      <c r="M302" s="472"/>
      <c r="N302" s="472"/>
      <c r="O302" s="472"/>
      <c r="P302" s="475"/>
      <c r="Q302" s="478"/>
      <c r="R302" s="481"/>
      <c r="S302" s="481"/>
      <c r="T302" s="481"/>
      <c r="U302" s="481"/>
      <c r="V302" s="484"/>
      <c r="W302" s="442"/>
      <c r="X302" s="487"/>
      <c r="Y302" s="490"/>
      <c r="Z302" s="439"/>
      <c r="AA302" s="442"/>
      <c r="AB302" s="445"/>
      <c r="AC302" s="448"/>
      <c r="AD302" s="451"/>
      <c r="AE302" s="454"/>
      <c r="AF302" s="205">
        <v>5</v>
      </c>
      <c r="AG302" s="206"/>
      <c r="AH302" s="234" t="str">
        <f t="shared" si="859"/>
        <v/>
      </c>
      <c r="AI302" s="340"/>
      <c r="AJ302" s="340"/>
      <c r="AK302" s="235" t="str">
        <f t="shared" si="860"/>
        <v/>
      </c>
      <c r="AL302" s="341"/>
      <c r="AM302" s="341"/>
      <c r="AN302" s="342"/>
      <c r="AO302" s="236" t="str">
        <f t="shared" ref="AO302" si="1032">IF(ISBLANK(AD298),(IFERROR(IF(AND(AH301="Probabilidad",AH302="Probabilidad"),(AQ301-(+AQ301*AK302)),IF(AND(AH301="Impacto",AH302="Probabilidad"),(AQ300-(+AQ300*AK302)),IF(AH302="Impacto",AQ301,""))),""))," ")</f>
        <v/>
      </c>
      <c r="AP302" s="174" t="str">
        <f t="shared" ref="AP302" si="1033">IF(ISBLANK(AD298),(IFERROR(IF(AO302="","",IF(AO302&lt;=0.2,"Muy Baja",IF(AO302&lt;=0.4,"Baja",IF(AO302&lt;=0.6,"Media",IF(AO302&lt;=0.8,"Alta","Muy Alta"))))),""))," ")</f>
        <v/>
      </c>
      <c r="AQ302" s="237" t="str">
        <f t="shared" si="949"/>
        <v/>
      </c>
      <c r="AR302" s="283" t="str">
        <f t="shared" si="950"/>
        <v/>
      </c>
      <c r="AS302" s="237" t="str">
        <f t="shared" si="1029"/>
        <v/>
      </c>
      <c r="AT302" s="239" t="str">
        <f t="shared" si="951"/>
        <v/>
      </c>
      <c r="AU302" s="457"/>
      <c r="AV302" s="460"/>
      <c r="AW302" s="454"/>
      <c r="AX302" s="463"/>
      <c r="AY302" s="343"/>
      <c r="AZ302" s="209"/>
      <c r="BA302" s="207"/>
      <c r="BB302" s="207"/>
      <c r="BC302" s="208"/>
      <c r="BD302" s="208"/>
      <c r="BE302" s="208"/>
      <c r="BF302" s="209"/>
      <c r="BG302" s="466"/>
      <c r="BH302" s="215"/>
      <c r="BI302" s="210"/>
      <c r="BJ302" s="210"/>
      <c r="BK302" s="210"/>
      <c r="BL302" s="207"/>
      <c r="BM302" s="207"/>
      <c r="BN302" s="207"/>
      <c r="BO302" s="282"/>
      <c r="BP302" s="282"/>
      <c r="BQ302" s="284"/>
      <c r="BR302" s="213"/>
      <c r="BS302" s="213" t="str">
        <f>IF(AND('MAPA DE RIESGOS'!$AP302="Muy Alta",'MAPA DE RIESGOS'!$AR302="Leve"),CONCATENATE("R",'MAPA DE RIESGOS'!$H302,"C",'MAPA DE RIESGOS'!$AF302),"")</f>
        <v/>
      </c>
      <c r="BT302" s="213"/>
      <c r="BU302" s="213"/>
      <c r="BV302" s="213"/>
      <c r="BW302" s="213"/>
      <c r="BX302" s="213"/>
      <c r="BY302" s="213"/>
      <c r="BZ302" s="213"/>
      <c r="CA302" s="213"/>
      <c r="CB302" s="213"/>
      <c r="CC302" s="213"/>
      <c r="CD302" s="213"/>
      <c r="CE302" s="213"/>
      <c r="CF302" s="213"/>
      <c r="CG302" s="213"/>
      <c r="CH302" s="213"/>
      <c r="CI302" s="213"/>
      <c r="CJ302" s="213"/>
      <c r="CK302" s="213"/>
    </row>
    <row r="303" spans="1:89" s="214" customFormat="1" ht="28.5" hidden="1" customHeight="1">
      <c r="A303" s="652"/>
      <c r="B303" s="634"/>
      <c r="C303" s="523"/>
      <c r="D303" s="523"/>
      <c r="E303" s="472"/>
      <c r="F303" s="472"/>
      <c r="G303" s="492"/>
      <c r="H303" s="384">
        <v>48</v>
      </c>
      <c r="I303" s="470"/>
      <c r="J303" s="467"/>
      <c r="K303" s="467"/>
      <c r="L303" s="467"/>
      <c r="M303" s="473"/>
      <c r="N303" s="473"/>
      <c r="O303" s="473"/>
      <c r="P303" s="476"/>
      <c r="Q303" s="479"/>
      <c r="R303" s="482"/>
      <c r="S303" s="482"/>
      <c r="T303" s="482"/>
      <c r="U303" s="482"/>
      <c r="V303" s="485"/>
      <c r="W303" s="443"/>
      <c r="X303" s="488"/>
      <c r="Y303" s="491"/>
      <c r="Z303" s="440"/>
      <c r="AA303" s="443"/>
      <c r="AB303" s="446"/>
      <c r="AC303" s="449"/>
      <c r="AD303" s="452"/>
      <c r="AE303" s="455"/>
      <c r="AF303" s="205">
        <v>6</v>
      </c>
      <c r="AG303" s="206"/>
      <c r="AH303" s="234" t="str">
        <f t="shared" si="859"/>
        <v/>
      </c>
      <c r="AI303" s="340"/>
      <c r="AJ303" s="340"/>
      <c r="AK303" s="235" t="str">
        <f t="shared" si="860"/>
        <v/>
      </c>
      <c r="AL303" s="341"/>
      <c r="AM303" s="341"/>
      <c r="AN303" s="342"/>
      <c r="AO303" s="236" t="str">
        <f t="shared" ref="AO303" si="1034">IF(ISBLANK(AD298),(IFERROR(IF(AND(AH302="Probabilidad",AH303="Probabilidad"),(AQ302-(+AQ302*AK303)),IF(AND(AH302="Impacto",AH303="Probabilidad"),(AQ301-(+AQ301*AK303)),IF(AH303="Impacto",AQ302,""))),""))," ")</f>
        <v/>
      </c>
      <c r="AP303" s="174" t="str">
        <f t="shared" ref="AP303" si="1035">IF(ISBLANK(AD298),(IFERROR(IF(AO303="","",IF(AO303&lt;=0.2,"Muy Baja",IF(AO303&lt;=0.4,"Baja",IF(AO303&lt;=0.6,"Media",IF(AO303&lt;=0.8,"Alta","Muy Alta"))))),""))," ")</f>
        <v/>
      </c>
      <c r="AQ303" s="237" t="str">
        <f t="shared" si="949"/>
        <v/>
      </c>
      <c r="AR303" s="283" t="str">
        <f t="shared" si="950"/>
        <v/>
      </c>
      <c r="AS303" s="237" t="str">
        <f t="shared" si="1029"/>
        <v/>
      </c>
      <c r="AT303" s="239" t="str">
        <f t="shared" si="951"/>
        <v/>
      </c>
      <c r="AU303" s="458"/>
      <c r="AV303" s="461"/>
      <c r="AW303" s="455"/>
      <c r="AX303" s="464"/>
      <c r="AY303" s="343"/>
      <c r="AZ303" s="209"/>
      <c r="BA303" s="207"/>
      <c r="BB303" s="207"/>
      <c r="BC303" s="208"/>
      <c r="BD303" s="208"/>
      <c r="BE303" s="208"/>
      <c r="BF303" s="209"/>
      <c r="BG303" s="467"/>
      <c r="BH303" s="215"/>
      <c r="BI303" s="210"/>
      <c r="BJ303" s="210"/>
      <c r="BK303" s="210"/>
      <c r="BL303" s="207"/>
      <c r="BM303" s="207"/>
      <c r="BN303" s="207"/>
      <c r="BO303" s="282"/>
      <c r="BP303" s="282"/>
      <c r="BQ303" s="284"/>
      <c r="BR303" s="213"/>
      <c r="BS303" s="213" t="str">
        <f>IF(AND('MAPA DE RIESGOS'!$AP303="Muy Alta",'MAPA DE RIESGOS'!$AR303="Leve"),CONCATENATE("R",'MAPA DE RIESGOS'!$H303,"C",'MAPA DE RIESGOS'!$AF303),"")</f>
        <v/>
      </c>
      <c r="BT303" s="213"/>
      <c r="BU303" s="213"/>
      <c r="BV303" s="213"/>
      <c r="BW303" s="213"/>
      <c r="BX303" s="213"/>
      <c r="BY303" s="213"/>
      <c r="BZ303" s="213"/>
      <c r="CA303" s="213"/>
      <c r="CB303" s="213"/>
      <c r="CC303" s="213"/>
      <c r="CD303" s="213"/>
      <c r="CE303" s="213"/>
      <c r="CF303" s="213"/>
      <c r="CG303" s="213"/>
      <c r="CH303" s="213"/>
      <c r="CI303" s="213"/>
      <c r="CJ303" s="213"/>
      <c r="CK303" s="213"/>
    </row>
    <row r="304" spans="1:89" s="214" customFormat="1" ht="74" customHeight="1">
      <c r="A304" s="652"/>
      <c r="B304" s="634" t="s">
        <v>890</v>
      </c>
      <c r="C304" s="523"/>
      <c r="D304" s="523"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72"/>
      <c r="F304" s="472" t="s">
        <v>968</v>
      </c>
      <c r="G304" s="492">
        <v>49</v>
      </c>
      <c r="H304" s="384">
        <v>49</v>
      </c>
      <c r="I304" s="468" t="s">
        <v>1233</v>
      </c>
      <c r="J304" s="465" t="s">
        <v>243</v>
      </c>
      <c r="K304" s="465" t="s">
        <v>1233</v>
      </c>
      <c r="L304" s="465" t="s">
        <v>1427</v>
      </c>
      <c r="M304" s="471" t="str">
        <f t="shared" ref="M304" si="1036">+CONCATENATE("Posibilidad de afectación ", J304, " por ", K304," debido a ", L304)</f>
        <v>Posibilidad de afectación Reputacional por Suscripción del contrato sin el lleno de requisitos. debido a Contrato sin el lleno de los requisitos</v>
      </c>
      <c r="N304" s="471" t="s">
        <v>108</v>
      </c>
      <c r="O304" s="471" t="s">
        <v>836</v>
      </c>
      <c r="P304" s="474">
        <v>12</v>
      </c>
      <c r="Q304" s="477"/>
      <c r="R304" s="480"/>
      <c r="S304" s="480"/>
      <c r="T304" s="480"/>
      <c r="U304" s="480"/>
      <c r="V304" s="483" t="str">
        <f t="shared" ref="V304" si="1037">IF(ISBLANK(AC304),(IF(P304&lt;=0,"",IF(P304&lt;=2,"Muy Baja",IF(P304&lt;=24,"Baja",IF(P304&lt;=500,"Media",IF(P304&lt;=5000,"Alta","Muy Alta"))))))," ")</f>
        <v>Baja</v>
      </c>
      <c r="W304" s="441">
        <f t="shared" ref="W304" si="1038">IF(ISBLANK(AC304),(IF(V304="","",IF(V304="Muy Baja",20%,IF(V304="Baja",40%,IF(V304="Media",60%,IF(V304="Alta",80%,IF(V304="Muy Alta",100%,0)))))))," ")</f>
        <v>0.4</v>
      </c>
      <c r="X304" s="486" t="s">
        <v>307</v>
      </c>
      <c r="Y304" s="489" t="str">
        <f>IF(X304&gt;0,IF(NOT(ISERROR(MATCH(X304,'Listados Datos'!$N$3:$N$4,0))),'Listados Datos'!$N$6&amp;"Por favor no seleccionar este criterios de impacto (Afectación Económica o presupuestal y/o Pérdida Reputacional)",'Listados Datos'!$N$7),"")</f>
        <v>✔</v>
      </c>
      <c r="Z304" s="438"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441">
        <f>IF(Z304="","",IF(Z304="Leve",20%,IF(Z304="Menor",40%,IF(Z304="Moderado",60%,IF(Z304="Mayor",80%,IF(Z304="Catastrófico",100%,0))))))</f>
        <v>0.6</v>
      </c>
      <c r="AB304" s="444"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447"/>
      <c r="AD304" s="450"/>
      <c r="AE304" s="453" t="str">
        <f t="shared" ref="AE304" si="1039">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206" t="s">
        <v>1465</v>
      </c>
      <c r="AH304" s="234" t="str">
        <f t="shared" si="859"/>
        <v>Probabilidad</v>
      </c>
      <c r="AI304" s="340" t="s">
        <v>314</v>
      </c>
      <c r="AJ304" s="340" t="s">
        <v>319</v>
      </c>
      <c r="AK304" s="235" t="str">
        <f t="shared" si="860"/>
        <v>40%</v>
      </c>
      <c r="AL304" s="341" t="s">
        <v>323</v>
      </c>
      <c r="AM304" s="341" t="s">
        <v>327</v>
      </c>
      <c r="AN304" s="342" t="s">
        <v>330</v>
      </c>
      <c r="AO304" s="236">
        <f t="shared" ref="AO304" si="1040">IF(ISBLANK(AD304),(IFERROR(IF(AH304="Probabilidad",(W304-(+W304*AK304)),IF(AH304="Impacto",W304,"")),""))," ")</f>
        <v>0.24</v>
      </c>
      <c r="AP304" s="174" t="str">
        <f t="shared" ref="AP304" si="1041">IF(ISBLANK(AD304), (IFERROR(IF(AO304="","",IF(AO304&lt;=0.2,"Muy Baja",IF(AO304&lt;=0.4,"Baja",IF(AO304&lt;=0.6,"Media",IF(AO304&lt;=0.8,"Alta","Muy Alta"))))),""))," ")</f>
        <v>Baja</v>
      </c>
      <c r="AQ304" s="237">
        <f t="shared" si="949"/>
        <v>0.24</v>
      </c>
      <c r="AR304" s="283" t="str">
        <f t="shared" si="950"/>
        <v>Moderado</v>
      </c>
      <c r="AS304" s="237">
        <f t="shared" ref="AS304" si="1042">IFERROR(IF(AH304="Impacto",(AA304-(+AA304*AK304)),IF(AH304="Probabilidad",AA304,"")),"")</f>
        <v>0.6</v>
      </c>
      <c r="AT304" s="239" t="str">
        <f t="shared" si="951"/>
        <v>Moderado</v>
      </c>
      <c r="AU304" s="456"/>
      <c r="AV304" s="459" t="str">
        <f>IF(ISBLANK(AD304), " ", AD304)</f>
        <v xml:space="preserve"> </v>
      </c>
      <c r="AW304" s="453" t="str">
        <f t="shared" ref="AW304" si="1043">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462" t="s">
        <v>337</v>
      </c>
      <c r="AY304" s="343" t="s">
        <v>1584</v>
      </c>
      <c r="AZ304" s="209" t="s">
        <v>1302</v>
      </c>
      <c r="BA304" s="207" t="s">
        <v>968</v>
      </c>
      <c r="BB304" s="207" t="s">
        <v>1068</v>
      </c>
      <c r="BC304" s="208">
        <v>44562</v>
      </c>
      <c r="BD304" s="208">
        <v>44926</v>
      </c>
      <c r="BE304" s="208" t="s">
        <v>1302</v>
      </c>
      <c r="BF304" s="209" t="s">
        <v>1302</v>
      </c>
      <c r="BG304" s="465" t="s">
        <v>1303</v>
      </c>
      <c r="BH304" s="215"/>
      <c r="BI304" s="210"/>
      <c r="BJ304" s="210"/>
      <c r="BK304" s="210"/>
      <c r="BL304" s="207"/>
      <c r="BM304" s="207"/>
      <c r="BN304" s="207"/>
      <c r="BO304" s="282"/>
      <c r="BP304" s="282"/>
      <c r="BQ304" s="284"/>
      <c r="BR304" s="213"/>
      <c r="BS304" s="213" t="str">
        <f>IF(AND('MAPA DE RIESGOS'!$AP304="Muy Alta",'MAPA DE RIESGOS'!$AR304="Leve"),CONCATENATE("R",'MAPA DE RIESGOS'!$H304,"C",'MAPA DE RIESGOS'!$AF304),"")</f>
        <v/>
      </c>
      <c r="BT304" s="213"/>
      <c r="BU304" s="213"/>
      <c r="BV304" s="213"/>
      <c r="BW304" s="213"/>
      <c r="BX304" s="213"/>
      <c r="BY304" s="213"/>
      <c r="BZ304" s="213"/>
      <c r="CA304" s="213"/>
      <c r="CB304" s="213"/>
      <c r="CC304" s="213"/>
      <c r="CD304" s="213"/>
      <c r="CE304" s="213"/>
      <c r="CF304" s="213"/>
      <c r="CG304" s="213"/>
      <c r="CH304" s="213"/>
      <c r="CI304" s="213"/>
      <c r="CJ304" s="213"/>
      <c r="CK304" s="213"/>
    </row>
    <row r="305" spans="1:89" s="214" customFormat="1" ht="28.5" hidden="1" customHeight="1">
      <c r="A305" s="652"/>
      <c r="B305" s="634"/>
      <c r="C305" s="523"/>
      <c r="D305" s="523"/>
      <c r="E305" s="472"/>
      <c r="F305" s="472"/>
      <c r="G305" s="492"/>
      <c r="H305" s="384">
        <v>49</v>
      </c>
      <c r="I305" s="469"/>
      <c r="J305" s="466"/>
      <c r="K305" s="466"/>
      <c r="L305" s="466"/>
      <c r="M305" s="472"/>
      <c r="N305" s="472"/>
      <c r="O305" s="472"/>
      <c r="P305" s="475"/>
      <c r="Q305" s="478"/>
      <c r="R305" s="481"/>
      <c r="S305" s="481"/>
      <c r="T305" s="481"/>
      <c r="U305" s="481"/>
      <c r="V305" s="484"/>
      <c r="W305" s="442"/>
      <c r="X305" s="487"/>
      <c r="Y305" s="490"/>
      <c r="Z305" s="439"/>
      <c r="AA305" s="442"/>
      <c r="AB305" s="445"/>
      <c r="AC305" s="448"/>
      <c r="AD305" s="451"/>
      <c r="AE305" s="454"/>
      <c r="AF305" s="205">
        <v>2</v>
      </c>
      <c r="AG305" s="206"/>
      <c r="AH305" s="234" t="str">
        <f t="shared" si="859"/>
        <v/>
      </c>
      <c r="AI305" s="340"/>
      <c r="AJ305" s="340"/>
      <c r="AK305" s="235" t="str">
        <f t="shared" si="860"/>
        <v/>
      </c>
      <c r="AL305" s="341"/>
      <c r="AM305" s="341"/>
      <c r="AN305" s="342"/>
      <c r="AO305" s="236" t="str">
        <f t="shared" ref="AO305" si="1044">IF(ISBLANK(AD304),(IFERROR(IF(AND(AH304="Probabilidad",AH305="Probabilidad"),(AQ304-(+AQ304*AK305)),IF(AH305="Probabilidad",(W304-(+W304*AK305)),IF(AH305="Impacto",AQ304,""))),""))," ")</f>
        <v/>
      </c>
      <c r="AP305" s="174" t="str">
        <f t="shared" ref="AP305" si="1045">IF(ISBLANK(AD304),(IFERROR(IF(AO305="","",IF(AO305&lt;=0.2,"Muy Baja",IF(AO305&lt;=0.4,"Baja",IF(AO305&lt;=0.6,"Media",IF(AO305&lt;=0.8,"Alta","Muy Alta"))))),""))," ")</f>
        <v/>
      </c>
      <c r="AQ305" s="237" t="str">
        <f t="shared" si="949"/>
        <v/>
      </c>
      <c r="AR305" s="283" t="str">
        <f t="shared" si="950"/>
        <v/>
      </c>
      <c r="AS305" s="237" t="str">
        <f t="shared" ref="AS305" si="1046">IFERROR(IF(AND(AH304="Impacto",AH305="Impacto"),(AS304-(+AS304*AK305)),IF(AH305="Impacto",(AA304-(+AA304*AK305)),IF(AH305="Probabilidad",AS304,""))),"")</f>
        <v/>
      </c>
      <c r="AT305" s="239" t="str">
        <f t="shared" si="951"/>
        <v/>
      </c>
      <c r="AU305" s="457"/>
      <c r="AV305" s="460"/>
      <c r="AW305" s="454"/>
      <c r="AX305" s="463"/>
      <c r="AY305" s="343"/>
      <c r="AZ305" s="209"/>
      <c r="BA305" s="207"/>
      <c r="BB305" s="207"/>
      <c r="BC305" s="208"/>
      <c r="BD305" s="208"/>
      <c r="BE305" s="208"/>
      <c r="BF305" s="209"/>
      <c r="BG305" s="466"/>
      <c r="BH305" s="215"/>
      <c r="BI305" s="210"/>
      <c r="BJ305" s="210"/>
      <c r="BK305" s="210"/>
      <c r="BL305" s="207"/>
      <c r="BM305" s="207"/>
      <c r="BN305" s="207"/>
      <c r="BO305" s="282"/>
      <c r="BP305" s="282"/>
      <c r="BQ305" s="284"/>
      <c r="BR305" s="213"/>
      <c r="BS305" s="213" t="str">
        <f>IF(AND('MAPA DE RIESGOS'!$AP305="Muy Alta",'MAPA DE RIESGOS'!$AR305="Leve"),CONCATENATE("R",'MAPA DE RIESGOS'!$H305,"C",'MAPA DE RIESGOS'!$AF305),"")</f>
        <v/>
      </c>
      <c r="BT305" s="213"/>
      <c r="BU305" s="213"/>
      <c r="BV305" s="213"/>
      <c r="BW305" s="213"/>
      <c r="BX305" s="213"/>
      <c r="BY305" s="213"/>
      <c r="BZ305" s="213"/>
      <c r="CA305" s="213"/>
      <c r="CB305" s="213"/>
      <c r="CC305" s="213"/>
      <c r="CD305" s="213"/>
      <c r="CE305" s="213"/>
      <c r="CF305" s="213"/>
      <c r="CG305" s="213"/>
      <c r="CH305" s="213"/>
      <c r="CI305" s="213"/>
      <c r="CJ305" s="213"/>
      <c r="CK305" s="213"/>
    </row>
    <row r="306" spans="1:89" s="214" customFormat="1" ht="28.5" hidden="1" customHeight="1">
      <c r="A306" s="652"/>
      <c r="B306" s="634"/>
      <c r="C306" s="523"/>
      <c r="D306" s="523"/>
      <c r="E306" s="472"/>
      <c r="F306" s="472"/>
      <c r="G306" s="492"/>
      <c r="H306" s="384">
        <v>49</v>
      </c>
      <c r="I306" s="469"/>
      <c r="J306" s="466"/>
      <c r="K306" s="466"/>
      <c r="L306" s="466"/>
      <c r="M306" s="472"/>
      <c r="N306" s="472"/>
      <c r="O306" s="472"/>
      <c r="P306" s="475"/>
      <c r="Q306" s="478"/>
      <c r="R306" s="481"/>
      <c r="S306" s="481"/>
      <c r="T306" s="481"/>
      <c r="U306" s="481"/>
      <c r="V306" s="484"/>
      <c r="W306" s="442"/>
      <c r="X306" s="487"/>
      <c r="Y306" s="490"/>
      <c r="Z306" s="439"/>
      <c r="AA306" s="442"/>
      <c r="AB306" s="445"/>
      <c r="AC306" s="448"/>
      <c r="AD306" s="451"/>
      <c r="AE306" s="454"/>
      <c r="AF306" s="205">
        <v>3</v>
      </c>
      <c r="AG306" s="206"/>
      <c r="AH306" s="234" t="str">
        <f t="shared" si="859"/>
        <v/>
      </c>
      <c r="AI306" s="340"/>
      <c r="AJ306" s="340"/>
      <c r="AK306" s="235" t="str">
        <f t="shared" si="860"/>
        <v/>
      </c>
      <c r="AL306" s="341"/>
      <c r="AM306" s="341"/>
      <c r="AN306" s="342"/>
      <c r="AO306" s="236" t="str">
        <f t="shared" ref="AO306" si="1047">IF(ISBLANK(AD304),(IFERROR(IF(AND(AH305="Probabilidad",AH306="Probabilidad"),(AQ305-(+AQ305*AK306)),IF(AND(AH305="Impacto",AH306="Probabilidad"),(AQ304-(+AQ304*AK306)),IF(AH306="Impacto",AQ305,""))),""))," ")</f>
        <v/>
      </c>
      <c r="AP306" s="174" t="str">
        <f t="shared" ref="AP306" si="1048">IF(ISBLANK(AD304),(IFERROR(IF(AO306="","",IF(AO306&lt;=0.2,"Muy Baja",IF(AO306&lt;=0.4,"Baja",IF(AO306&lt;=0.6,"Media",IF(AO306&lt;=0.8,"Alta","Muy Alta"))))),""))," ")</f>
        <v/>
      </c>
      <c r="AQ306" s="237" t="str">
        <f t="shared" si="949"/>
        <v/>
      </c>
      <c r="AR306" s="283" t="str">
        <f t="shared" si="950"/>
        <v/>
      </c>
      <c r="AS306" s="237" t="str">
        <f t="shared" ref="AS306:AS309" si="1049">IFERROR(IF(AND(AH305="Impacto",AH306="Impacto"),(AS305-(+AS305*AK306)),IF(AND(AH305="Probabilidad",AH306="Impacto"),(AS304-(+AS304*AK306)),IF(AH306="Probabilidad",AS305,""))),"")</f>
        <v/>
      </c>
      <c r="AT306" s="239" t="str">
        <f t="shared" si="951"/>
        <v/>
      </c>
      <c r="AU306" s="457"/>
      <c r="AV306" s="460"/>
      <c r="AW306" s="454"/>
      <c r="AX306" s="463"/>
      <c r="AY306" s="343"/>
      <c r="AZ306" s="209"/>
      <c r="BA306" s="207"/>
      <c r="BB306" s="207"/>
      <c r="BC306" s="208"/>
      <c r="BD306" s="208"/>
      <c r="BE306" s="208"/>
      <c r="BF306" s="209"/>
      <c r="BG306" s="466"/>
      <c r="BH306" s="215"/>
      <c r="BI306" s="210"/>
      <c r="BJ306" s="210"/>
      <c r="BK306" s="210"/>
      <c r="BL306" s="207"/>
      <c r="BM306" s="207"/>
      <c r="BN306" s="207"/>
      <c r="BO306" s="282"/>
      <c r="BP306" s="282"/>
      <c r="BQ306" s="284"/>
      <c r="BR306" s="213"/>
      <c r="BS306" s="213" t="str">
        <f>IF(AND('MAPA DE RIESGOS'!$AP306="Muy Alta",'MAPA DE RIESGOS'!$AR306="Leve"),CONCATENATE("R",'MAPA DE RIESGOS'!$H306,"C",'MAPA DE RIESGOS'!$AF306),"")</f>
        <v/>
      </c>
      <c r="BT306" s="213"/>
      <c r="BU306" s="213"/>
      <c r="BV306" s="213"/>
      <c r="BW306" s="213"/>
      <c r="BX306" s="213"/>
      <c r="BY306" s="213"/>
      <c r="BZ306" s="213"/>
      <c r="CA306" s="213"/>
      <c r="CB306" s="213"/>
      <c r="CC306" s="213"/>
      <c r="CD306" s="213"/>
      <c r="CE306" s="213"/>
      <c r="CF306" s="213"/>
      <c r="CG306" s="213"/>
      <c r="CH306" s="213"/>
      <c r="CI306" s="213"/>
      <c r="CJ306" s="213"/>
      <c r="CK306" s="213"/>
    </row>
    <row r="307" spans="1:89" s="214" customFormat="1" ht="28.5" hidden="1" customHeight="1">
      <c r="A307" s="652"/>
      <c r="B307" s="634"/>
      <c r="C307" s="523"/>
      <c r="D307" s="523"/>
      <c r="E307" s="472"/>
      <c r="F307" s="472"/>
      <c r="G307" s="492"/>
      <c r="H307" s="384">
        <v>49</v>
      </c>
      <c r="I307" s="469"/>
      <c r="J307" s="466"/>
      <c r="K307" s="466"/>
      <c r="L307" s="466"/>
      <c r="M307" s="472"/>
      <c r="N307" s="472"/>
      <c r="O307" s="472"/>
      <c r="P307" s="475"/>
      <c r="Q307" s="478"/>
      <c r="R307" s="481"/>
      <c r="S307" s="481"/>
      <c r="T307" s="481"/>
      <c r="U307" s="481"/>
      <c r="V307" s="484"/>
      <c r="W307" s="442"/>
      <c r="X307" s="487"/>
      <c r="Y307" s="490"/>
      <c r="Z307" s="439"/>
      <c r="AA307" s="442"/>
      <c r="AB307" s="445"/>
      <c r="AC307" s="448"/>
      <c r="AD307" s="451"/>
      <c r="AE307" s="454"/>
      <c r="AF307" s="205">
        <v>4</v>
      </c>
      <c r="AG307" s="206"/>
      <c r="AH307" s="234" t="str">
        <f t="shared" si="859"/>
        <v/>
      </c>
      <c r="AI307" s="340"/>
      <c r="AJ307" s="340"/>
      <c r="AK307" s="235" t="str">
        <f t="shared" si="860"/>
        <v/>
      </c>
      <c r="AL307" s="341"/>
      <c r="AM307" s="341"/>
      <c r="AN307" s="342"/>
      <c r="AO307" s="236" t="str">
        <f t="shared" ref="AO307" si="1050">IF(ISBLANK(AD304),(IFERROR(IF(AND(AH306="Probabilidad",AH307="Probabilidad"),(AQ306-(+AQ306*AK307)),IF(AND(AH306="Impacto",AH307="Probabilidad"),(AQ305-(+AQ305*AK307)),IF(AH307="Impacto",AQ306,""))),""))," ")</f>
        <v/>
      </c>
      <c r="AP307" s="174" t="str">
        <f t="shared" ref="AP307" si="1051">IF(ISBLANK(AD304),(IFERROR(IF(AO307="","",IF(AO307&lt;=0.2,"Muy Baja",IF(AO307&lt;=0.4,"Baja",IF(AO307&lt;=0.6,"Media",IF(AO307&lt;=0.8,"Alta","Muy Alta"))))),""))," ")</f>
        <v/>
      </c>
      <c r="AQ307" s="237" t="str">
        <f t="shared" si="949"/>
        <v/>
      </c>
      <c r="AR307" s="283" t="str">
        <f t="shared" si="950"/>
        <v/>
      </c>
      <c r="AS307" s="237" t="str">
        <f t="shared" si="1049"/>
        <v/>
      </c>
      <c r="AT307" s="239" t="str">
        <f t="shared" si="951"/>
        <v/>
      </c>
      <c r="AU307" s="457"/>
      <c r="AV307" s="460"/>
      <c r="AW307" s="454"/>
      <c r="AX307" s="463"/>
      <c r="AY307" s="343"/>
      <c r="AZ307" s="209"/>
      <c r="BA307" s="207"/>
      <c r="BB307" s="207"/>
      <c r="BC307" s="208"/>
      <c r="BD307" s="208"/>
      <c r="BE307" s="208"/>
      <c r="BF307" s="209"/>
      <c r="BG307" s="466"/>
      <c r="BH307" s="215"/>
      <c r="BI307" s="210"/>
      <c r="BJ307" s="210"/>
      <c r="BK307" s="210"/>
      <c r="BL307" s="207"/>
      <c r="BM307" s="207"/>
      <c r="BN307" s="207"/>
      <c r="BO307" s="282"/>
      <c r="BP307" s="282"/>
      <c r="BQ307" s="284"/>
      <c r="BR307" s="213"/>
      <c r="BS307" s="213" t="str">
        <f>IF(AND('MAPA DE RIESGOS'!$AP307="Muy Alta",'MAPA DE RIESGOS'!$AR307="Leve"),CONCATENATE("R",'MAPA DE RIESGOS'!$H307,"C",'MAPA DE RIESGOS'!$AF307),"")</f>
        <v/>
      </c>
      <c r="BT307" s="213"/>
      <c r="BU307" s="213"/>
      <c r="BV307" s="213"/>
      <c r="BW307" s="213"/>
      <c r="BX307" s="213"/>
      <c r="BY307" s="213"/>
      <c r="BZ307" s="213"/>
      <c r="CA307" s="213"/>
      <c r="CB307" s="213"/>
      <c r="CC307" s="213"/>
      <c r="CD307" s="213"/>
      <c r="CE307" s="213"/>
      <c r="CF307" s="213"/>
      <c r="CG307" s="213"/>
      <c r="CH307" s="213"/>
      <c r="CI307" s="213"/>
      <c r="CJ307" s="213"/>
      <c r="CK307" s="213"/>
    </row>
    <row r="308" spans="1:89" s="214" customFormat="1" ht="28.5" hidden="1" customHeight="1">
      <c r="A308" s="652"/>
      <c r="B308" s="634"/>
      <c r="C308" s="523"/>
      <c r="D308" s="523"/>
      <c r="E308" s="472"/>
      <c r="F308" s="472"/>
      <c r="G308" s="492"/>
      <c r="H308" s="384">
        <v>49</v>
      </c>
      <c r="I308" s="469"/>
      <c r="J308" s="466"/>
      <c r="K308" s="466"/>
      <c r="L308" s="466"/>
      <c r="M308" s="472"/>
      <c r="N308" s="472"/>
      <c r="O308" s="472"/>
      <c r="P308" s="475"/>
      <c r="Q308" s="478"/>
      <c r="R308" s="481"/>
      <c r="S308" s="481"/>
      <c r="T308" s="481"/>
      <c r="U308" s="481"/>
      <c r="V308" s="484"/>
      <c r="W308" s="442"/>
      <c r="X308" s="487"/>
      <c r="Y308" s="490"/>
      <c r="Z308" s="439"/>
      <c r="AA308" s="442"/>
      <c r="AB308" s="445"/>
      <c r="AC308" s="448"/>
      <c r="AD308" s="451"/>
      <c r="AE308" s="454"/>
      <c r="AF308" s="205">
        <v>5</v>
      </c>
      <c r="AG308" s="206"/>
      <c r="AH308" s="234" t="str">
        <f t="shared" si="859"/>
        <v/>
      </c>
      <c r="AI308" s="340"/>
      <c r="AJ308" s="340"/>
      <c r="AK308" s="235" t="str">
        <f t="shared" si="860"/>
        <v/>
      </c>
      <c r="AL308" s="341"/>
      <c r="AM308" s="341"/>
      <c r="AN308" s="342"/>
      <c r="AO308" s="236" t="str">
        <f t="shared" ref="AO308" si="1052">IF(ISBLANK(AD304),(IFERROR(IF(AND(AH307="Probabilidad",AH308="Probabilidad"),(AQ307-(+AQ307*AK308)),IF(AND(AH307="Impacto",AH308="Probabilidad"),(AQ306-(+AQ306*AK308)),IF(AH308="Impacto",AQ307,""))),""))," ")</f>
        <v/>
      </c>
      <c r="AP308" s="174" t="str">
        <f t="shared" ref="AP308" si="1053">IF(ISBLANK(AD304),(IFERROR(IF(AO308="","",IF(AO308&lt;=0.2,"Muy Baja",IF(AO308&lt;=0.4,"Baja",IF(AO308&lt;=0.6,"Media",IF(AO308&lt;=0.8,"Alta","Muy Alta"))))),""))," ")</f>
        <v/>
      </c>
      <c r="AQ308" s="237" t="str">
        <f t="shared" si="949"/>
        <v/>
      </c>
      <c r="AR308" s="283" t="str">
        <f t="shared" si="950"/>
        <v/>
      </c>
      <c r="AS308" s="237" t="str">
        <f t="shared" si="1049"/>
        <v/>
      </c>
      <c r="AT308" s="239" t="str">
        <f t="shared" si="951"/>
        <v/>
      </c>
      <c r="AU308" s="457"/>
      <c r="AV308" s="460"/>
      <c r="AW308" s="454"/>
      <c r="AX308" s="463"/>
      <c r="AY308" s="343"/>
      <c r="AZ308" s="209"/>
      <c r="BA308" s="207"/>
      <c r="BB308" s="207"/>
      <c r="BC308" s="208"/>
      <c r="BD308" s="208"/>
      <c r="BE308" s="208"/>
      <c r="BF308" s="209"/>
      <c r="BG308" s="466"/>
      <c r="BH308" s="215"/>
      <c r="BI308" s="210"/>
      <c r="BJ308" s="210"/>
      <c r="BK308" s="210"/>
      <c r="BL308" s="207"/>
      <c r="BM308" s="207"/>
      <c r="BN308" s="207"/>
      <c r="BO308" s="282"/>
      <c r="BP308" s="282"/>
      <c r="BQ308" s="284"/>
      <c r="BR308" s="213"/>
      <c r="BS308" s="213" t="str">
        <f>IF(AND('MAPA DE RIESGOS'!$AP308="Muy Alta",'MAPA DE RIESGOS'!$AR308="Leve"),CONCATENATE("R",'MAPA DE RIESGOS'!$H308,"C",'MAPA DE RIESGOS'!$AF308),"")</f>
        <v/>
      </c>
      <c r="BT308" s="213"/>
      <c r="BU308" s="213"/>
      <c r="BV308" s="213"/>
      <c r="BW308" s="213"/>
      <c r="BX308" s="213"/>
      <c r="BY308" s="213"/>
      <c r="BZ308" s="213"/>
      <c r="CA308" s="213"/>
      <c r="CB308" s="213"/>
      <c r="CC308" s="213"/>
      <c r="CD308" s="213"/>
      <c r="CE308" s="213"/>
      <c r="CF308" s="213"/>
      <c r="CG308" s="213"/>
      <c r="CH308" s="213"/>
      <c r="CI308" s="213"/>
      <c r="CJ308" s="213"/>
      <c r="CK308" s="213"/>
    </row>
    <row r="309" spans="1:89" s="214" customFormat="1" ht="28.5" hidden="1" customHeight="1">
      <c r="A309" s="652"/>
      <c r="B309" s="634"/>
      <c r="C309" s="523"/>
      <c r="D309" s="523"/>
      <c r="E309" s="472"/>
      <c r="F309" s="472"/>
      <c r="G309" s="492"/>
      <c r="H309" s="384">
        <v>49</v>
      </c>
      <c r="I309" s="470"/>
      <c r="J309" s="467"/>
      <c r="K309" s="467"/>
      <c r="L309" s="467"/>
      <c r="M309" s="473"/>
      <c r="N309" s="473"/>
      <c r="O309" s="473"/>
      <c r="P309" s="476"/>
      <c r="Q309" s="479"/>
      <c r="R309" s="482"/>
      <c r="S309" s="482"/>
      <c r="T309" s="482"/>
      <c r="U309" s="482"/>
      <c r="V309" s="485"/>
      <c r="W309" s="443"/>
      <c r="X309" s="488"/>
      <c r="Y309" s="491"/>
      <c r="Z309" s="440"/>
      <c r="AA309" s="443"/>
      <c r="AB309" s="446"/>
      <c r="AC309" s="449"/>
      <c r="AD309" s="452"/>
      <c r="AE309" s="455"/>
      <c r="AF309" s="205">
        <v>6</v>
      </c>
      <c r="AG309" s="206"/>
      <c r="AH309" s="234" t="str">
        <f t="shared" si="859"/>
        <v/>
      </c>
      <c r="AI309" s="340"/>
      <c r="AJ309" s="340"/>
      <c r="AK309" s="235" t="str">
        <f t="shared" si="860"/>
        <v/>
      </c>
      <c r="AL309" s="341"/>
      <c r="AM309" s="341"/>
      <c r="AN309" s="342"/>
      <c r="AO309" s="236" t="str">
        <f t="shared" ref="AO309" si="1054">IF(ISBLANK(AD304),(IFERROR(IF(AND(AH308="Probabilidad",AH309="Probabilidad"),(AQ308-(+AQ308*AK309)),IF(AND(AH308="Impacto",AH309="Probabilidad"),(AQ307-(+AQ307*AK309)),IF(AH309="Impacto",AQ308,""))),""))," ")</f>
        <v/>
      </c>
      <c r="AP309" s="174" t="str">
        <f t="shared" ref="AP309" si="1055">IF(ISBLANK(AD304),(IFERROR(IF(AO309="","",IF(AO309&lt;=0.2,"Muy Baja",IF(AO309&lt;=0.4,"Baja",IF(AO309&lt;=0.6,"Media",IF(AO309&lt;=0.8,"Alta","Muy Alta"))))),""))," ")</f>
        <v/>
      </c>
      <c r="AQ309" s="237" t="str">
        <f t="shared" si="949"/>
        <v/>
      </c>
      <c r="AR309" s="283" t="str">
        <f t="shared" si="950"/>
        <v/>
      </c>
      <c r="AS309" s="237" t="str">
        <f t="shared" si="1049"/>
        <v/>
      </c>
      <c r="AT309" s="239" t="str">
        <f t="shared" si="951"/>
        <v/>
      </c>
      <c r="AU309" s="458"/>
      <c r="AV309" s="461"/>
      <c r="AW309" s="455"/>
      <c r="AX309" s="464"/>
      <c r="AY309" s="343"/>
      <c r="AZ309" s="209"/>
      <c r="BA309" s="207"/>
      <c r="BB309" s="207"/>
      <c r="BC309" s="208"/>
      <c r="BD309" s="208"/>
      <c r="BE309" s="208"/>
      <c r="BF309" s="209"/>
      <c r="BG309" s="467"/>
      <c r="BH309" s="215"/>
      <c r="BI309" s="210"/>
      <c r="BJ309" s="210"/>
      <c r="BK309" s="210"/>
      <c r="BL309" s="207"/>
      <c r="BM309" s="207"/>
      <c r="BN309" s="207"/>
      <c r="BO309" s="282"/>
      <c r="BP309" s="282"/>
      <c r="BQ309" s="284"/>
      <c r="BR309" s="213"/>
      <c r="BS309" s="213" t="str">
        <f>IF(AND('MAPA DE RIESGOS'!$AP309="Muy Alta",'MAPA DE RIESGOS'!$AR309="Leve"),CONCATENATE("R",'MAPA DE RIESGOS'!$H309,"C",'MAPA DE RIESGOS'!$AF309),"")</f>
        <v/>
      </c>
      <c r="BT309" s="213"/>
      <c r="BU309" s="213"/>
      <c r="BV309" s="213"/>
      <c r="BW309" s="213"/>
      <c r="BX309" s="213"/>
      <c r="BY309" s="213"/>
      <c r="BZ309" s="213"/>
      <c r="CA309" s="213"/>
      <c r="CB309" s="213"/>
      <c r="CC309" s="213"/>
      <c r="CD309" s="213"/>
      <c r="CE309" s="213"/>
      <c r="CF309" s="213"/>
      <c r="CG309" s="213"/>
      <c r="CH309" s="213"/>
      <c r="CI309" s="213"/>
      <c r="CJ309" s="213"/>
      <c r="CK309" s="213"/>
    </row>
    <row r="310" spans="1:89" s="214" customFormat="1" ht="59.5" customHeight="1">
      <c r="A310" s="652"/>
      <c r="B310" s="634" t="s">
        <v>890</v>
      </c>
      <c r="C310" s="523"/>
      <c r="D310" s="523"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72"/>
      <c r="F310" s="472" t="s">
        <v>968</v>
      </c>
      <c r="G310" s="492">
        <v>50</v>
      </c>
      <c r="H310" s="384">
        <v>50</v>
      </c>
      <c r="I310" s="468" t="s">
        <v>1234</v>
      </c>
      <c r="J310" s="465" t="s">
        <v>244</v>
      </c>
      <c r="K310" s="465" t="s">
        <v>1234</v>
      </c>
      <c r="L310" s="465" t="s">
        <v>1428</v>
      </c>
      <c r="M310" s="471" t="str">
        <f t="shared" ref="M310" si="1056">+CONCATENATE("Posibilidad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471" t="s">
        <v>108</v>
      </c>
      <c r="O310" s="471" t="s">
        <v>836</v>
      </c>
      <c r="P310" s="474">
        <v>228</v>
      </c>
      <c r="Q310" s="477"/>
      <c r="R310" s="480"/>
      <c r="S310" s="480"/>
      <c r="T310" s="480"/>
      <c r="U310" s="480"/>
      <c r="V310" s="483" t="str">
        <f t="shared" ref="V310" si="1057">IF(ISBLANK(AC310),(IF(P310&lt;=0,"",IF(P310&lt;=2,"Muy Baja",IF(P310&lt;=24,"Baja",IF(P310&lt;=500,"Media",IF(P310&lt;=5000,"Alta","Muy Alta"))))))," ")</f>
        <v>Media</v>
      </c>
      <c r="W310" s="441">
        <f t="shared" ref="W310" si="1058">IF(ISBLANK(AC310),(IF(V310="","",IF(V310="Muy Baja",20%,IF(V310="Baja",40%,IF(V310="Media",60%,IF(V310="Alta",80%,IF(V310="Muy Alta",100%,0)))))))," ")</f>
        <v>0.6</v>
      </c>
      <c r="X310" s="486" t="s">
        <v>307</v>
      </c>
      <c r="Y310" s="489" t="str">
        <f>IF(X310&gt;0,IF(NOT(ISERROR(MATCH(X310,'Listados Datos'!$N$3:$N$4,0))),'Listados Datos'!$N$6&amp;"Por favor no seleccionar este criterios de impacto (Afectación Económica o presupuestal y/o Pérdida Reputacional)",'Listados Datos'!$N$7),"")</f>
        <v>✔</v>
      </c>
      <c r="Z310" s="438"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441">
        <f>IF(Z310="","",IF(Z310="Leve",20%,IF(Z310="Menor",40%,IF(Z310="Moderado",60%,IF(Z310="Mayor",80%,IF(Z310="Catastrófico",100%,0))))))</f>
        <v>0.6</v>
      </c>
      <c r="AB310" s="444"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447"/>
      <c r="AD310" s="450"/>
      <c r="AE310" s="453" t="str">
        <f t="shared" ref="AE310" si="1059">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206" t="s">
        <v>1467</v>
      </c>
      <c r="AH310" s="234" t="str">
        <f t="shared" ref="AH310:AH369" si="1060">IF(OR(AI310="Preventivo",AI310="Detectivo"),"Probabilidad",IF(AI310="Correctivo","Impacto",""))</f>
        <v>Probabilidad</v>
      </c>
      <c r="AI310" s="340" t="s">
        <v>314</v>
      </c>
      <c r="AJ310" s="340" t="s">
        <v>319</v>
      </c>
      <c r="AK310" s="235" t="str">
        <f t="shared" ref="AK310:AK369" si="1061">IF(AND(AI310="Preventivo",AJ310="Automático"),"50%",IF(AND(AI310="Preventivo",AJ310="Manual"),"40%",IF(AND(AI310="Detectivo",AJ310="Automático"),"40%",IF(AND(AI310="Detectivo",AJ310="Manual"),"30%",IF(AND(AI310="Correctivo",AJ310="Automático"),"35%",IF(AND(AI310="Correctivo",AJ310="Manual"),"25%",""))))))</f>
        <v>40%</v>
      </c>
      <c r="AL310" s="341" t="s">
        <v>323</v>
      </c>
      <c r="AM310" s="341" t="s">
        <v>327</v>
      </c>
      <c r="AN310" s="342" t="s">
        <v>330</v>
      </c>
      <c r="AO310" s="236">
        <f t="shared" ref="AO310" si="1062">IF(ISBLANK(AD310),(IFERROR(IF(AH310="Probabilidad",(W310-(+W310*AK310)),IF(AH310="Impacto",W310,"")),""))," ")</f>
        <v>0.36</v>
      </c>
      <c r="AP310" s="174" t="str">
        <f t="shared" ref="AP310" si="1063">IF(ISBLANK(AD310), (IFERROR(IF(AO310="","",IF(AO310&lt;=0.2,"Muy Baja",IF(AO310&lt;=0.4,"Baja",IF(AO310&lt;=0.6,"Media",IF(AO310&lt;=0.8,"Alta","Muy Alta"))))),""))," ")</f>
        <v>Baja</v>
      </c>
      <c r="AQ310" s="237">
        <f t="shared" si="949"/>
        <v>0.36</v>
      </c>
      <c r="AR310" s="283" t="str">
        <f t="shared" si="950"/>
        <v>Moderado</v>
      </c>
      <c r="AS310" s="237">
        <f t="shared" ref="AS310" si="1064">IFERROR(IF(AH310="Impacto",(AA310-(+AA310*AK310)),IF(AH310="Probabilidad",AA310,"")),"")</f>
        <v>0.6</v>
      </c>
      <c r="AT310" s="239" t="str">
        <f t="shared" si="951"/>
        <v>Moderado</v>
      </c>
      <c r="AU310" s="456"/>
      <c r="AV310" s="459" t="str">
        <f>IF(ISBLANK(AD310), " ", AD310)</f>
        <v xml:space="preserve"> </v>
      </c>
      <c r="AW310" s="453" t="str">
        <f t="shared" ref="AW310" si="1065">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462" t="s">
        <v>337</v>
      </c>
      <c r="AY310" s="497" t="s">
        <v>1585</v>
      </c>
      <c r="AZ310" s="500" t="s">
        <v>1304</v>
      </c>
      <c r="BA310" s="500" t="s">
        <v>968</v>
      </c>
      <c r="BB310" s="500" t="s">
        <v>1068</v>
      </c>
      <c r="BC310" s="503">
        <v>44562</v>
      </c>
      <c r="BD310" s="503">
        <v>44926</v>
      </c>
      <c r="BE310" s="500" t="s">
        <v>1304</v>
      </c>
      <c r="BF310" s="500" t="s">
        <v>1304</v>
      </c>
      <c r="BG310" s="465" t="s">
        <v>1299</v>
      </c>
      <c r="BH310" s="215"/>
      <c r="BI310" s="210"/>
      <c r="BJ310" s="210"/>
      <c r="BK310" s="210"/>
      <c r="BL310" s="207"/>
      <c r="BM310" s="207"/>
      <c r="BN310" s="207"/>
      <c r="BO310" s="282"/>
      <c r="BP310" s="282"/>
      <c r="BQ310" s="284"/>
      <c r="BR310" s="213"/>
      <c r="BS310" s="213" t="str">
        <f>IF(AND('MAPA DE RIESGOS'!$AP310="Muy Alta",'MAPA DE RIESGOS'!$AR310="Leve"),CONCATENATE("R",'MAPA DE RIESGOS'!$H310,"C",'MAPA DE RIESGOS'!$AF310),"")</f>
        <v/>
      </c>
      <c r="BT310" s="213"/>
      <c r="BU310" s="213"/>
      <c r="BV310" s="213"/>
      <c r="BW310" s="213"/>
      <c r="BX310" s="213"/>
      <c r="BY310" s="213"/>
      <c r="BZ310" s="213"/>
      <c r="CA310" s="213"/>
      <c r="CB310" s="213"/>
      <c r="CC310" s="213"/>
      <c r="CD310" s="213"/>
      <c r="CE310" s="213"/>
      <c r="CF310" s="213"/>
      <c r="CG310" s="213"/>
      <c r="CH310" s="213"/>
      <c r="CI310" s="213"/>
      <c r="CJ310" s="213"/>
      <c r="CK310" s="213"/>
    </row>
    <row r="311" spans="1:89" s="214" customFormat="1" ht="59.5" customHeight="1">
      <c r="A311" s="652"/>
      <c r="B311" s="634"/>
      <c r="C311" s="523"/>
      <c r="D311" s="523"/>
      <c r="E311" s="472"/>
      <c r="F311" s="472"/>
      <c r="G311" s="492"/>
      <c r="H311" s="384">
        <v>50</v>
      </c>
      <c r="I311" s="469"/>
      <c r="J311" s="466"/>
      <c r="K311" s="466"/>
      <c r="L311" s="466"/>
      <c r="M311" s="472"/>
      <c r="N311" s="472"/>
      <c r="O311" s="472"/>
      <c r="P311" s="475"/>
      <c r="Q311" s="478"/>
      <c r="R311" s="481"/>
      <c r="S311" s="481"/>
      <c r="T311" s="481"/>
      <c r="U311" s="481"/>
      <c r="V311" s="484"/>
      <c r="W311" s="442"/>
      <c r="X311" s="487"/>
      <c r="Y311" s="490"/>
      <c r="Z311" s="439"/>
      <c r="AA311" s="442"/>
      <c r="AB311" s="445"/>
      <c r="AC311" s="448"/>
      <c r="AD311" s="451"/>
      <c r="AE311" s="454"/>
      <c r="AF311" s="205">
        <v>2</v>
      </c>
      <c r="AG311" s="206" t="s">
        <v>1468</v>
      </c>
      <c r="AH311" s="234" t="str">
        <f t="shared" si="1060"/>
        <v>Probabilidad</v>
      </c>
      <c r="AI311" s="340" t="s">
        <v>314</v>
      </c>
      <c r="AJ311" s="340" t="s">
        <v>319</v>
      </c>
      <c r="AK311" s="235" t="str">
        <f t="shared" si="1061"/>
        <v>40%</v>
      </c>
      <c r="AL311" s="341" t="s">
        <v>323</v>
      </c>
      <c r="AM311" s="341" t="s">
        <v>327</v>
      </c>
      <c r="AN311" s="342" t="s">
        <v>330</v>
      </c>
      <c r="AO311" s="236">
        <f t="shared" ref="AO311" si="1066">IF(ISBLANK(AD310),(IFERROR(IF(AND(AH310="Probabilidad",AH311="Probabilidad"),(AQ310-(+AQ310*AK311)),IF(AH311="Probabilidad",(W310-(+W310*AK311)),IF(AH311="Impacto",AQ310,""))),""))," ")</f>
        <v>0.216</v>
      </c>
      <c r="AP311" s="174" t="str">
        <f t="shared" ref="AP311" si="1067">IF(ISBLANK(AD310),(IFERROR(IF(AO311="","",IF(AO311&lt;=0.2,"Muy Baja",IF(AO311&lt;=0.4,"Baja",IF(AO311&lt;=0.6,"Media",IF(AO311&lt;=0.8,"Alta","Muy Alta"))))),""))," ")</f>
        <v>Baja</v>
      </c>
      <c r="AQ311" s="237">
        <f t="shared" si="949"/>
        <v>0.216</v>
      </c>
      <c r="AR311" s="283" t="str">
        <f t="shared" si="950"/>
        <v>Moderado</v>
      </c>
      <c r="AS311" s="237">
        <f t="shared" ref="AS311" si="1068">IFERROR(IF(AND(AH310="Impacto",AH311="Impacto"),(AS310-(+AS310*AK311)),IF(AH311="Impacto",(AA310-(+AA310*AK311)),IF(AH311="Probabilidad",AS310,""))),"")</f>
        <v>0.6</v>
      </c>
      <c r="AT311" s="239" t="str">
        <f t="shared" si="951"/>
        <v>Moderado</v>
      </c>
      <c r="AU311" s="457"/>
      <c r="AV311" s="460"/>
      <c r="AW311" s="454"/>
      <c r="AX311" s="463"/>
      <c r="AY311" s="499"/>
      <c r="AZ311" s="502"/>
      <c r="BA311" s="502"/>
      <c r="BB311" s="502"/>
      <c r="BC311" s="505"/>
      <c r="BD311" s="505"/>
      <c r="BE311" s="502"/>
      <c r="BF311" s="502"/>
      <c r="BG311" s="466"/>
      <c r="BH311" s="215"/>
      <c r="BI311" s="210"/>
      <c r="BJ311" s="210"/>
      <c r="BK311" s="210"/>
      <c r="BL311" s="207"/>
      <c r="BM311" s="207"/>
      <c r="BN311" s="207"/>
      <c r="BO311" s="282"/>
      <c r="BP311" s="282"/>
      <c r="BQ311" s="284"/>
      <c r="BR311" s="213"/>
      <c r="BS311" s="213" t="str">
        <f>IF(AND('MAPA DE RIESGOS'!$AP311="Muy Alta",'MAPA DE RIESGOS'!$AR311="Leve"),CONCATENATE("R",'MAPA DE RIESGOS'!$H311,"C",'MAPA DE RIESGOS'!$AF311),"")</f>
        <v/>
      </c>
      <c r="BT311" s="213"/>
      <c r="BU311" s="213"/>
      <c r="BV311" s="213"/>
      <c r="BW311" s="213"/>
      <c r="BX311" s="213"/>
      <c r="BY311" s="213"/>
      <c r="BZ311" s="213"/>
      <c r="CA311" s="213"/>
      <c r="CB311" s="213"/>
      <c r="CC311" s="213"/>
      <c r="CD311" s="213"/>
      <c r="CE311" s="213"/>
      <c r="CF311" s="213"/>
      <c r="CG311" s="213"/>
      <c r="CH311" s="213"/>
      <c r="CI311" s="213"/>
      <c r="CJ311" s="213"/>
      <c r="CK311" s="213"/>
    </row>
    <row r="312" spans="1:89" s="214" customFormat="1" ht="28.5" hidden="1" customHeight="1">
      <c r="A312" s="652"/>
      <c r="B312" s="634"/>
      <c r="C312" s="523"/>
      <c r="D312" s="523"/>
      <c r="E312" s="472"/>
      <c r="F312" s="472"/>
      <c r="G312" s="492"/>
      <c r="H312" s="384">
        <v>50</v>
      </c>
      <c r="I312" s="469"/>
      <c r="J312" s="466"/>
      <c r="K312" s="466"/>
      <c r="L312" s="466"/>
      <c r="M312" s="472"/>
      <c r="N312" s="472"/>
      <c r="O312" s="472"/>
      <c r="P312" s="475"/>
      <c r="Q312" s="478"/>
      <c r="R312" s="481"/>
      <c r="S312" s="481"/>
      <c r="T312" s="481"/>
      <c r="U312" s="481"/>
      <c r="V312" s="484"/>
      <c r="W312" s="442"/>
      <c r="X312" s="487"/>
      <c r="Y312" s="490"/>
      <c r="Z312" s="439"/>
      <c r="AA312" s="442"/>
      <c r="AB312" s="445"/>
      <c r="AC312" s="448"/>
      <c r="AD312" s="451"/>
      <c r="AE312" s="454"/>
      <c r="AF312" s="205">
        <v>3</v>
      </c>
      <c r="AG312" s="206"/>
      <c r="AH312" s="234" t="str">
        <f t="shared" si="1060"/>
        <v/>
      </c>
      <c r="AI312" s="340"/>
      <c r="AJ312" s="340"/>
      <c r="AK312" s="235" t="str">
        <f t="shared" si="1061"/>
        <v/>
      </c>
      <c r="AL312" s="341"/>
      <c r="AM312" s="341"/>
      <c r="AN312" s="342"/>
      <c r="AO312" s="236" t="str">
        <f t="shared" ref="AO312" si="1069">IF(ISBLANK(AD310),(IFERROR(IF(AND(AH311="Probabilidad",AH312="Probabilidad"),(AQ311-(+AQ311*AK312)),IF(AND(AH311="Impacto",AH312="Probabilidad"),(AQ310-(+AQ310*AK312)),IF(AH312="Impacto",AQ311,""))),""))," ")</f>
        <v/>
      </c>
      <c r="AP312" s="174" t="str">
        <f t="shared" ref="AP312" si="1070">IF(ISBLANK(AD310),(IFERROR(IF(AO312="","",IF(AO312&lt;=0.2,"Muy Baja",IF(AO312&lt;=0.4,"Baja",IF(AO312&lt;=0.6,"Media",IF(AO312&lt;=0.8,"Alta","Muy Alta"))))),""))," ")</f>
        <v/>
      </c>
      <c r="AQ312" s="237" t="str">
        <f t="shared" si="949"/>
        <v/>
      </c>
      <c r="AR312" s="283" t="str">
        <f t="shared" si="950"/>
        <v/>
      </c>
      <c r="AS312" s="237" t="str">
        <f t="shared" ref="AS312:AS315" si="1071">IFERROR(IF(AND(AH311="Impacto",AH312="Impacto"),(AS311-(+AS311*AK312)),IF(AND(AH311="Probabilidad",AH312="Impacto"),(AS310-(+AS310*AK312)),IF(AH312="Probabilidad",AS311,""))),"")</f>
        <v/>
      </c>
      <c r="AT312" s="239" t="str">
        <f t="shared" si="951"/>
        <v/>
      </c>
      <c r="AU312" s="457"/>
      <c r="AV312" s="460"/>
      <c r="AW312" s="454"/>
      <c r="AX312" s="463"/>
      <c r="AY312" s="343"/>
      <c r="AZ312" s="209"/>
      <c r="BA312" s="207"/>
      <c r="BB312" s="207"/>
      <c r="BC312" s="208"/>
      <c r="BD312" s="208"/>
      <c r="BE312" s="208"/>
      <c r="BF312" s="209"/>
      <c r="BG312" s="466"/>
      <c r="BH312" s="215"/>
      <c r="BI312" s="210"/>
      <c r="BJ312" s="210"/>
      <c r="BK312" s="210"/>
      <c r="BL312" s="207"/>
      <c r="BM312" s="207"/>
      <c r="BN312" s="207"/>
      <c r="BO312" s="282"/>
      <c r="BP312" s="282"/>
      <c r="BQ312" s="284"/>
      <c r="BR312" s="213"/>
      <c r="BS312" s="213" t="str">
        <f>IF(AND('MAPA DE RIESGOS'!$AP312="Muy Alta",'MAPA DE RIESGOS'!$AR312="Leve"),CONCATENATE("R",'MAPA DE RIESGOS'!$H312,"C",'MAPA DE RIESGOS'!$AF312),"")</f>
        <v/>
      </c>
      <c r="BT312" s="213"/>
      <c r="BU312" s="213"/>
      <c r="BV312" s="213"/>
      <c r="BW312" s="213"/>
      <c r="BX312" s="213"/>
      <c r="BY312" s="213"/>
      <c r="BZ312" s="213"/>
      <c r="CA312" s="213"/>
      <c r="CB312" s="213"/>
      <c r="CC312" s="213"/>
      <c r="CD312" s="213"/>
      <c r="CE312" s="213"/>
      <c r="CF312" s="213"/>
      <c r="CG312" s="213"/>
      <c r="CH312" s="213"/>
      <c r="CI312" s="213"/>
      <c r="CJ312" s="213"/>
      <c r="CK312" s="213"/>
    </row>
    <row r="313" spans="1:89" s="214" customFormat="1" ht="28.5" hidden="1" customHeight="1">
      <c r="A313" s="652"/>
      <c r="B313" s="634"/>
      <c r="C313" s="523"/>
      <c r="D313" s="523"/>
      <c r="E313" s="472"/>
      <c r="F313" s="472"/>
      <c r="G313" s="492"/>
      <c r="H313" s="384">
        <v>50</v>
      </c>
      <c r="I313" s="469"/>
      <c r="J313" s="466"/>
      <c r="K313" s="466"/>
      <c r="L313" s="466"/>
      <c r="M313" s="472"/>
      <c r="N313" s="472"/>
      <c r="O313" s="472"/>
      <c r="P313" s="475"/>
      <c r="Q313" s="478"/>
      <c r="R313" s="481"/>
      <c r="S313" s="481"/>
      <c r="T313" s="481"/>
      <c r="U313" s="481"/>
      <c r="V313" s="484"/>
      <c r="W313" s="442"/>
      <c r="X313" s="487"/>
      <c r="Y313" s="490"/>
      <c r="Z313" s="439"/>
      <c r="AA313" s="442"/>
      <c r="AB313" s="445"/>
      <c r="AC313" s="448"/>
      <c r="AD313" s="451"/>
      <c r="AE313" s="454"/>
      <c r="AF313" s="205">
        <v>4</v>
      </c>
      <c r="AG313" s="206"/>
      <c r="AH313" s="234" t="str">
        <f t="shared" si="1060"/>
        <v/>
      </c>
      <c r="AI313" s="340"/>
      <c r="AJ313" s="340"/>
      <c r="AK313" s="235" t="str">
        <f t="shared" si="1061"/>
        <v/>
      </c>
      <c r="AL313" s="341"/>
      <c r="AM313" s="341"/>
      <c r="AN313" s="342"/>
      <c r="AO313" s="236" t="str">
        <f t="shared" ref="AO313" si="1072">IF(ISBLANK(AD310),(IFERROR(IF(AND(AH312="Probabilidad",AH313="Probabilidad"),(AQ312-(+AQ312*AK313)),IF(AND(AH312="Impacto",AH313="Probabilidad"),(AQ311-(+AQ311*AK313)),IF(AH313="Impacto",AQ312,""))),""))," ")</f>
        <v/>
      </c>
      <c r="AP313" s="174" t="str">
        <f t="shared" ref="AP313" si="1073">IF(ISBLANK(AD310),(IFERROR(IF(AO313="","",IF(AO313&lt;=0.2,"Muy Baja",IF(AO313&lt;=0.4,"Baja",IF(AO313&lt;=0.6,"Media",IF(AO313&lt;=0.8,"Alta","Muy Alta"))))),""))," ")</f>
        <v/>
      </c>
      <c r="AQ313" s="237" t="str">
        <f t="shared" si="949"/>
        <v/>
      </c>
      <c r="AR313" s="283" t="str">
        <f t="shared" si="950"/>
        <v/>
      </c>
      <c r="AS313" s="237" t="str">
        <f t="shared" si="1071"/>
        <v/>
      </c>
      <c r="AT313" s="239" t="str">
        <f t="shared" si="951"/>
        <v/>
      </c>
      <c r="AU313" s="457"/>
      <c r="AV313" s="460"/>
      <c r="AW313" s="454"/>
      <c r="AX313" s="463"/>
      <c r="AY313" s="343"/>
      <c r="AZ313" s="209"/>
      <c r="BA313" s="207"/>
      <c r="BB313" s="207"/>
      <c r="BC313" s="208"/>
      <c r="BD313" s="208"/>
      <c r="BE313" s="208"/>
      <c r="BF313" s="209"/>
      <c r="BG313" s="466"/>
      <c r="BH313" s="215"/>
      <c r="BI313" s="210"/>
      <c r="BJ313" s="210"/>
      <c r="BK313" s="210"/>
      <c r="BL313" s="207"/>
      <c r="BM313" s="207"/>
      <c r="BN313" s="207"/>
      <c r="BO313" s="282"/>
      <c r="BP313" s="282"/>
      <c r="BQ313" s="284"/>
      <c r="BR313" s="213"/>
      <c r="BS313" s="213" t="str">
        <f>IF(AND('MAPA DE RIESGOS'!$AP313="Muy Alta",'MAPA DE RIESGOS'!$AR313="Leve"),CONCATENATE("R",'MAPA DE RIESGOS'!$H313,"C",'MAPA DE RIESGOS'!$AF313),"")</f>
        <v/>
      </c>
      <c r="BT313" s="213"/>
      <c r="BU313" s="213"/>
      <c r="BV313" s="213"/>
      <c r="BW313" s="213"/>
      <c r="BX313" s="213"/>
      <c r="BY313" s="213"/>
      <c r="BZ313" s="213"/>
      <c r="CA313" s="213"/>
      <c r="CB313" s="213"/>
      <c r="CC313" s="213"/>
      <c r="CD313" s="213"/>
      <c r="CE313" s="213"/>
      <c r="CF313" s="213"/>
      <c r="CG313" s="213"/>
      <c r="CH313" s="213"/>
      <c r="CI313" s="213"/>
      <c r="CJ313" s="213"/>
      <c r="CK313" s="213"/>
    </row>
    <row r="314" spans="1:89" s="214" customFormat="1" ht="28.5" hidden="1" customHeight="1">
      <c r="A314" s="652"/>
      <c r="B314" s="634"/>
      <c r="C314" s="523"/>
      <c r="D314" s="523"/>
      <c r="E314" s="472"/>
      <c r="F314" s="472"/>
      <c r="G314" s="492"/>
      <c r="H314" s="384">
        <v>50</v>
      </c>
      <c r="I314" s="469"/>
      <c r="J314" s="466"/>
      <c r="K314" s="466"/>
      <c r="L314" s="466"/>
      <c r="M314" s="472"/>
      <c r="N314" s="472"/>
      <c r="O314" s="472"/>
      <c r="P314" s="475"/>
      <c r="Q314" s="478"/>
      <c r="R314" s="481"/>
      <c r="S314" s="481"/>
      <c r="T314" s="481"/>
      <c r="U314" s="481"/>
      <c r="V314" s="484"/>
      <c r="W314" s="442"/>
      <c r="X314" s="487"/>
      <c r="Y314" s="490"/>
      <c r="Z314" s="439"/>
      <c r="AA314" s="442"/>
      <c r="AB314" s="445"/>
      <c r="AC314" s="448"/>
      <c r="AD314" s="451"/>
      <c r="AE314" s="454"/>
      <c r="AF314" s="205">
        <v>5</v>
      </c>
      <c r="AG314" s="206"/>
      <c r="AH314" s="234" t="str">
        <f t="shared" si="1060"/>
        <v/>
      </c>
      <c r="AI314" s="340"/>
      <c r="AJ314" s="340"/>
      <c r="AK314" s="235" t="str">
        <f t="shared" si="1061"/>
        <v/>
      </c>
      <c r="AL314" s="341"/>
      <c r="AM314" s="341"/>
      <c r="AN314" s="342"/>
      <c r="AO314" s="236" t="str">
        <f t="shared" ref="AO314" si="1074">IF(ISBLANK(AD310),(IFERROR(IF(AND(AH313="Probabilidad",AH314="Probabilidad"),(AQ313-(+AQ313*AK314)),IF(AND(AH313="Impacto",AH314="Probabilidad"),(AQ312-(+AQ312*AK314)),IF(AH314="Impacto",AQ313,""))),""))," ")</f>
        <v/>
      </c>
      <c r="AP314" s="174" t="str">
        <f t="shared" ref="AP314" si="1075">IF(ISBLANK(AD310),(IFERROR(IF(AO314="","",IF(AO314&lt;=0.2,"Muy Baja",IF(AO314&lt;=0.4,"Baja",IF(AO314&lt;=0.6,"Media",IF(AO314&lt;=0.8,"Alta","Muy Alta"))))),""))," ")</f>
        <v/>
      </c>
      <c r="AQ314" s="237" t="str">
        <f t="shared" si="949"/>
        <v/>
      </c>
      <c r="AR314" s="283" t="str">
        <f t="shared" si="950"/>
        <v/>
      </c>
      <c r="AS314" s="237" t="str">
        <f t="shared" si="1071"/>
        <v/>
      </c>
      <c r="AT314" s="239" t="str">
        <f t="shared" si="951"/>
        <v/>
      </c>
      <c r="AU314" s="457"/>
      <c r="AV314" s="460"/>
      <c r="AW314" s="454"/>
      <c r="AX314" s="463"/>
      <c r="AY314" s="343"/>
      <c r="AZ314" s="209"/>
      <c r="BA314" s="207"/>
      <c r="BB314" s="207"/>
      <c r="BC314" s="208"/>
      <c r="BD314" s="208"/>
      <c r="BE314" s="208"/>
      <c r="BF314" s="209"/>
      <c r="BG314" s="466"/>
      <c r="BH314" s="215"/>
      <c r="BI314" s="210"/>
      <c r="BJ314" s="210"/>
      <c r="BK314" s="210"/>
      <c r="BL314" s="207"/>
      <c r="BM314" s="207"/>
      <c r="BN314" s="207"/>
      <c r="BO314" s="282"/>
      <c r="BP314" s="282"/>
      <c r="BQ314" s="284"/>
      <c r="BR314" s="213"/>
      <c r="BS314" s="213" t="str">
        <f>IF(AND('MAPA DE RIESGOS'!$AP314="Muy Alta",'MAPA DE RIESGOS'!$AR314="Leve"),CONCATENATE("R",'MAPA DE RIESGOS'!$H314,"C",'MAPA DE RIESGOS'!$AF314),"")</f>
        <v/>
      </c>
      <c r="BT314" s="213"/>
      <c r="BU314" s="213"/>
      <c r="BV314" s="213"/>
      <c r="BW314" s="213"/>
      <c r="BX314" s="213"/>
      <c r="BY314" s="213"/>
      <c r="BZ314" s="213"/>
      <c r="CA314" s="213"/>
      <c r="CB314" s="213"/>
      <c r="CC314" s="213"/>
      <c r="CD314" s="213"/>
      <c r="CE314" s="213"/>
      <c r="CF314" s="213"/>
      <c r="CG314" s="213"/>
      <c r="CH314" s="213"/>
      <c r="CI314" s="213"/>
      <c r="CJ314" s="213"/>
      <c r="CK314" s="213"/>
    </row>
    <row r="315" spans="1:89" s="214" customFormat="1" ht="28.5" hidden="1" customHeight="1">
      <c r="A315" s="652"/>
      <c r="B315" s="634"/>
      <c r="C315" s="523"/>
      <c r="D315" s="523"/>
      <c r="E315" s="472"/>
      <c r="F315" s="472"/>
      <c r="G315" s="492"/>
      <c r="H315" s="384">
        <v>50</v>
      </c>
      <c r="I315" s="470"/>
      <c r="J315" s="467"/>
      <c r="K315" s="467"/>
      <c r="L315" s="467"/>
      <c r="M315" s="473"/>
      <c r="N315" s="473"/>
      <c r="O315" s="473"/>
      <c r="P315" s="476"/>
      <c r="Q315" s="479"/>
      <c r="R315" s="482"/>
      <c r="S315" s="482"/>
      <c r="T315" s="482"/>
      <c r="U315" s="482"/>
      <c r="V315" s="485"/>
      <c r="W315" s="443"/>
      <c r="X315" s="488"/>
      <c r="Y315" s="491"/>
      <c r="Z315" s="440"/>
      <c r="AA315" s="443"/>
      <c r="AB315" s="446"/>
      <c r="AC315" s="449"/>
      <c r="AD315" s="452"/>
      <c r="AE315" s="455"/>
      <c r="AF315" s="205">
        <v>6</v>
      </c>
      <c r="AG315" s="206"/>
      <c r="AH315" s="234" t="str">
        <f t="shared" si="1060"/>
        <v/>
      </c>
      <c r="AI315" s="340"/>
      <c r="AJ315" s="340"/>
      <c r="AK315" s="235" t="str">
        <f t="shared" si="1061"/>
        <v/>
      </c>
      <c r="AL315" s="341"/>
      <c r="AM315" s="341"/>
      <c r="AN315" s="342"/>
      <c r="AO315" s="236" t="str">
        <f t="shared" ref="AO315" si="1076">IF(ISBLANK(AD310),(IFERROR(IF(AND(AH314="Probabilidad",AH315="Probabilidad"),(AQ314-(+AQ314*AK315)),IF(AND(AH314="Impacto",AH315="Probabilidad"),(AQ313-(+AQ313*AK315)),IF(AH315="Impacto",AQ314,""))),""))," ")</f>
        <v/>
      </c>
      <c r="AP315" s="174" t="str">
        <f t="shared" ref="AP315" si="1077">IF(ISBLANK(AD310),(IFERROR(IF(AO315="","",IF(AO315&lt;=0.2,"Muy Baja",IF(AO315&lt;=0.4,"Baja",IF(AO315&lt;=0.6,"Media",IF(AO315&lt;=0.8,"Alta","Muy Alta"))))),""))," ")</f>
        <v/>
      </c>
      <c r="AQ315" s="237" t="str">
        <f t="shared" si="949"/>
        <v/>
      </c>
      <c r="AR315" s="283" t="str">
        <f t="shared" si="950"/>
        <v/>
      </c>
      <c r="AS315" s="237" t="str">
        <f t="shared" si="1071"/>
        <v/>
      </c>
      <c r="AT315" s="239" t="str">
        <f t="shared" si="951"/>
        <v/>
      </c>
      <c r="AU315" s="458"/>
      <c r="AV315" s="461"/>
      <c r="AW315" s="455"/>
      <c r="AX315" s="464"/>
      <c r="AY315" s="343"/>
      <c r="AZ315" s="209"/>
      <c r="BA315" s="207"/>
      <c r="BB315" s="207"/>
      <c r="BC315" s="208"/>
      <c r="BD315" s="208"/>
      <c r="BE315" s="208"/>
      <c r="BF315" s="209"/>
      <c r="BG315" s="467"/>
      <c r="BH315" s="215"/>
      <c r="BI315" s="210"/>
      <c r="BJ315" s="210"/>
      <c r="BK315" s="210"/>
      <c r="BL315" s="207"/>
      <c r="BM315" s="207"/>
      <c r="BN315" s="207"/>
      <c r="BO315" s="282"/>
      <c r="BP315" s="282"/>
      <c r="BQ315" s="284"/>
      <c r="BR315" s="213"/>
      <c r="BS315" s="213" t="str">
        <f>IF(AND('MAPA DE RIESGOS'!$AP315="Muy Alta",'MAPA DE RIESGOS'!$AR315="Leve"),CONCATENATE("R",'MAPA DE RIESGOS'!$H315,"C",'MAPA DE RIESGOS'!$AF315),"")</f>
        <v/>
      </c>
      <c r="BT315" s="213"/>
      <c r="BU315" s="213"/>
      <c r="BV315" s="213"/>
      <c r="BW315" s="213"/>
      <c r="BX315" s="213"/>
      <c r="BY315" s="213"/>
      <c r="BZ315" s="213"/>
      <c r="CA315" s="213"/>
      <c r="CB315" s="213"/>
      <c r="CC315" s="213"/>
      <c r="CD315" s="213"/>
      <c r="CE315" s="213"/>
      <c r="CF315" s="213"/>
      <c r="CG315" s="213"/>
      <c r="CH315" s="213"/>
      <c r="CI315" s="213"/>
      <c r="CJ315" s="213"/>
      <c r="CK315" s="213"/>
    </row>
    <row r="316" spans="1:89" s="214" customFormat="1" ht="71.5" customHeight="1">
      <c r="A316" s="652"/>
      <c r="B316" s="634" t="s">
        <v>890</v>
      </c>
      <c r="C316" s="523"/>
      <c r="D316" s="523"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72"/>
      <c r="F316" s="472" t="s">
        <v>968</v>
      </c>
      <c r="G316" s="492">
        <v>51</v>
      </c>
      <c r="H316" s="384">
        <v>51</v>
      </c>
      <c r="I316" s="468" t="s">
        <v>1235</v>
      </c>
      <c r="J316" s="465" t="s">
        <v>244</v>
      </c>
      <c r="K316" s="465" t="s">
        <v>1235</v>
      </c>
      <c r="L316" s="465" t="s">
        <v>1429</v>
      </c>
      <c r="M316" s="471" t="str">
        <f t="shared" ref="M316" si="1078">+CONCATENATE("Posibilidad de afectación ", J316, " por ", K316," debido a ", L316)</f>
        <v>Posibilidad de afectación Económico y Reputacional por Incumplimiento de los términos contractuales o legales para liquidar. debido a Pedida de competencia para liquidar el contrato</v>
      </c>
      <c r="N316" s="471" t="s">
        <v>108</v>
      </c>
      <c r="O316" s="471" t="s">
        <v>836</v>
      </c>
      <c r="P316" s="474">
        <v>228</v>
      </c>
      <c r="Q316" s="477"/>
      <c r="R316" s="480"/>
      <c r="S316" s="480"/>
      <c r="T316" s="480"/>
      <c r="U316" s="480"/>
      <c r="V316" s="483" t="str">
        <f t="shared" ref="V316" si="1079">IF(ISBLANK(AC316),(IF(P316&lt;=0,"",IF(P316&lt;=2,"Muy Baja",IF(P316&lt;=24,"Baja",IF(P316&lt;=500,"Media",IF(P316&lt;=5000,"Alta","Muy Alta"))))))," ")</f>
        <v>Media</v>
      </c>
      <c r="W316" s="441">
        <f t="shared" ref="W316" si="1080">IF(ISBLANK(AC316),(IF(V316="","",IF(V316="Muy Baja",20%,IF(V316="Baja",40%,IF(V316="Media",60%,IF(V316="Alta",80%,IF(V316="Muy Alta",100%,0)))))))," ")</f>
        <v>0.6</v>
      </c>
      <c r="X316" s="486" t="s">
        <v>307</v>
      </c>
      <c r="Y316" s="489" t="str">
        <f>IF(X316&gt;0,IF(NOT(ISERROR(MATCH(X316,'Listados Datos'!$N$3:$N$4,0))),'Listados Datos'!$N$6&amp;"Por favor no seleccionar este criterios de impacto (Afectación Económica o presupuestal y/o Pérdida Reputacional)",'Listados Datos'!$N$7),"")</f>
        <v>✔</v>
      </c>
      <c r="Z316" s="438"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441">
        <f>IF(Z316="","",IF(Z316="Leve",20%,IF(Z316="Menor",40%,IF(Z316="Moderado",60%,IF(Z316="Mayor",80%,IF(Z316="Catastrófico",100%,0))))))</f>
        <v>0.6</v>
      </c>
      <c r="AB316" s="444"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447"/>
      <c r="AD316" s="450"/>
      <c r="AE316" s="453" t="str">
        <f t="shared" ref="AE316" si="1081">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206" t="s">
        <v>1469</v>
      </c>
      <c r="AH316" s="234" t="str">
        <f t="shared" si="1060"/>
        <v>Probabilidad</v>
      </c>
      <c r="AI316" s="340" t="s">
        <v>314</v>
      </c>
      <c r="AJ316" s="340" t="s">
        <v>319</v>
      </c>
      <c r="AK316" s="235" t="str">
        <f t="shared" si="1061"/>
        <v>40%</v>
      </c>
      <c r="AL316" s="341" t="s">
        <v>323</v>
      </c>
      <c r="AM316" s="341" t="s">
        <v>327</v>
      </c>
      <c r="AN316" s="342" t="s">
        <v>330</v>
      </c>
      <c r="AO316" s="236">
        <f t="shared" ref="AO316" si="1082">IF(ISBLANK(AD316),(IFERROR(IF(AH316="Probabilidad",(W316-(+W316*AK316)),IF(AH316="Impacto",W316,"")),""))," ")</f>
        <v>0.36</v>
      </c>
      <c r="AP316" s="174" t="str">
        <f t="shared" ref="AP316" si="1083">IF(ISBLANK(AD316), (IFERROR(IF(AO316="","",IF(AO316&lt;=0.2,"Muy Baja",IF(AO316&lt;=0.4,"Baja",IF(AO316&lt;=0.6,"Media",IF(AO316&lt;=0.8,"Alta","Muy Alta"))))),""))," ")</f>
        <v>Baja</v>
      </c>
      <c r="AQ316" s="237">
        <f t="shared" si="949"/>
        <v>0.36</v>
      </c>
      <c r="AR316" s="283" t="str">
        <f t="shared" si="950"/>
        <v>Moderado</v>
      </c>
      <c r="AS316" s="237">
        <f t="shared" ref="AS316" si="1084">IFERROR(IF(AH316="Impacto",(AA316-(+AA316*AK316)),IF(AH316="Probabilidad",AA316,"")),"")</f>
        <v>0.6</v>
      </c>
      <c r="AT316" s="239" t="str">
        <f t="shared" si="951"/>
        <v>Moderado</v>
      </c>
      <c r="AU316" s="456"/>
      <c r="AV316" s="459" t="str">
        <f>IF(ISBLANK(AD316), " ", AD316)</f>
        <v xml:space="preserve"> </v>
      </c>
      <c r="AW316" s="453" t="str">
        <f t="shared" ref="AW316" si="1085">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462" t="s">
        <v>337</v>
      </c>
      <c r="AY316" s="343" t="s">
        <v>1586</v>
      </c>
      <c r="AZ316" s="209" t="s">
        <v>1304</v>
      </c>
      <c r="BA316" s="207" t="s">
        <v>968</v>
      </c>
      <c r="BB316" s="207" t="s">
        <v>1068</v>
      </c>
      <c r="BC316" s="208">
        <v>44562</v>
      </c>
      <c r="BD316" s="208">
        <v>44926</v>
      </c>
      <c r="BE316" s="208" t="s">
        <v>1304</v>
      </c>
      <c r="BF316" s="208" t="s">
        <v>1304</v>
      </c>
      <c r="BG316" s="465" t="s">
        <v>1305</v>
      </c>
      <c r="BH316" s="215"/>
      <c r="BI316" s="210"/>
      <c r="BJ316" s="210"/>
      <c r="BK316" s="210"/>
      <c r="BL316" s="207"/>
      <c r="BM316" s="207"/>
      <c r="BN316" s="207"/>
      <c r="BO316" s="282"/>
      <c r="BP316" s="282"/>
      <c r="BQ316" s="284"/>
      <c r="BR316" s="213"/>
      <c r="BS316" s="213" t="str">
        <f>IF(AND('MAPA DE RIESGOS'!$AP316="Muy Alta",'MAPA DE RIESGOS'!$AR316="Leve"),CONCATENATE("R",'MAPA DE RIESGOS'!$H316,"C",'MAPA DE RIESGOS'!$AF316),"")</f>
        <v/>
      </c>
      <c r="BT316" s="213"/>
      <c r="BU316" s="213"/>
      <c r="BV316" s="213"/>
      <c r="BW316" s="213"/>
      <c r="BX316" s="213"/>
      <c r="BY316" s="213"/>
      <c r="BZ316" s="213"/>
      <c r="CA316" s="213"/>
      <c r="CB316" s="213"/>
      <c r="CC316" s="213"/>
      <c r="CD316" s="213"/>
      <c r="CE316" s="213"/>
      <c r="CF316" s="213"/>
      <c r="CG316" s="213"/>
      <c r="CH316" s="213"/>
      <c r="CI316" s="213"/>
      <c r="CJ316" s="213"/>
      <c r="CK316" s="213"/>
    </row>
    <row r="317" spans="1:89" s="214" customFormat="1" ht="28.5" hidden="1" customHeight="1">
      <c r="A317" s="652"/>
      <c r="B317" s="634"/>
      <c r="C317" s="523"/>
      <c r="D317" s="523"/>
      <c r="E317" s="472"/>
      <c r="F317" s="472"/>
      <c r="G317" s="492"/>
      <c r="H317" s="384">
        <v>51</v>
      </c>
      <c r="I317" s="469"/>
      <c r="J317" s="466"/>
      <c r="K317" s="466"/>
      <c r="L317" s="466"/>
      <c r="M317" s="472"/>
      <c r="N317" s="472"/>
      <c r="O317" s="472"/>
      <c r="P317" s="475"/>
      <c r="Q317" s="478"/>
      <c r="R317" s="481"/>
      <c r="S317" s="481"/>
      <c r="T317" s="481"/>
      <c r="U317" s="481"/>
      <c r="V317" s="484"/>
      <c r="W317" s="442"/>
      <c r="X317" s="487"/>
      <c r="Y317" s="490"/>
      <c r="Z317" s="439"/>
      <c r="AA317" s="442"/>
      <c r="AB317" s="445"/>
      <c r="AC317" s="448"/>
      <c r="AD317" s="451"/>
      <c r="AE317" s="454"/>
      <c r="AF317" s="205">
        <v>2</v>
      </c>
      <c r="AG317" s="206"/>
      <c r="AH317" s="234" t="str">
        <f t="shared" si="1060"/>
        <v/>
      </c>
      <c r="AI317" s="340"/>
      <c r="AJ317" s="340"/>
      <c r="AK317" s="235" t="str">
        <f t="shared" si="1061"/>
        <v/>
      </c>
      <c r="AL317" s="341"/>
      <c r="AM317" s="341"/>
      <c r="AN317" s="342"/>
      <c r="AO317" s="236" t="str">
        <f t="shared" ref="AO317" si="1086">IF(ISBLANK(AD316),(IFERROR(IF(AND(AH316="Probabilidad",AH317="Probabilidad"),(AQ316-(+AQ316*AK317)),IF(AH317="Probabilidad",(W316-(+W316*AK317)),IF(AH317="Impacto",AQ316,""))),""))," ")</f>
        <v/>
      </c>
      <c r="AP317" s="174" t="str">
        <f t="shared" ref="AP317" si="1087">IF(ISBLANK(AD316),(IFERROR(IF(AO317="","",IF(AO317&lt;=0.2,"Muy Baja",IF(AO317&lt;=0.4,"Baja",IF(AO317&lt;=0.6,"Media",IF(AO317&lt;=0.8,"Alta","Muy Alta"))))),""))," ")</f>
        <v/>
      </c>
      <c r="AQ317" s="237" t="str">
        <f t="shared" si="949"/>
        <v/>
      </c>
      <c r="AR317" s="283" t="str">
        <f t="shared" si="950"/>
        <v/>
      </c>
      <c r="AS317" s="237" t="str">
        <f t="shared" ref="AS317" si="1088">IFERROR(IF(AND(AH316="Impacto",AH317="Impacto"),(AS316-(+AS316*AK317)),IF(AH317="Impacto",(AA316-(+AA316*AK317)),IF(AH317="Probabilidad",AS316,""))),"")</f>
        <v/>
      </c>
      <c r="AT317" s="239" t="str">
        <f t="shared" si="951"/>
        <v/>
      </c>
      <c r="AU317" s="457"/>
      <c r="AV317" s="460"/>
      <c r="AW317" s="454"/>
      <c r="AX317" s="463"/>
      <c r="AY317" s="343"/>
      <c r="AZ317" s="209"/>
      <c r="BA317" s="207"/>
      <c r="BB317" s="207"/>
      <c r="BC317" s="208"/>
      <c r="BD317" s="208"/>
      <c r="BE317" s="208"/>
      <c r="BF317" s="209"/>
      <c r="BG317" s="466"/>
      <c r="BH317" s="215"/>
      <c r="BI317" s="210"/>
      <c r="BJ317" s="210"/>
      <c r="BK317" s="210"/>
      <c r="BL317" s="207"/>
      <c r="BM317" s="207"/>
      <c r="BN317" s="207"/>
      <c r="BO317" s="282"/>
      <c r="BP317" s="282"/>
      <c r="BQ317" s="284"/>
      <c r="BR317" s="213"/>
      <c r="BS317" s="213" t="str">
        <f>IF(AND('MAPA DE RIESGOS'!$AP317="Muy Alta",'MAPA DE RIESGOS'!$AR317="Leve"),CONCATENATE("R",'MAPA DE RIESGOS'!$H317,"C",'MAPA DE RIESGOS'!$AF317),"")</f>
        <v/>
      </c>
      <c r="BT317" s="213"/>
      <c r="BU317" s="213"/>
      <c r="BV317" s="213"/>
      <c r="BW317" s="213"/>
      <c r="BX317" s="213"/>
      <c r="BY317" s="213"/>
      <c r="BZ317" s="213"/>
      <c r="CA317" s="213"/>
      <c r="CB317" s="213"/>
      <c r="CC317" s="213"/>
      <c r="CD317" s="213"/>
      <c r="CE317" s="213"/>
      <c r="CF317" s="213"/>
      <c r="CG317" s="213"/>
      <c r="CH317" s="213"/>
      <c r="CI317" s="213"/>
      <c r="CJ317" s="213"/>
      <c r="CK317" s="213"/>
    </row>
    <row r="318" spans="1:89" s="214" customFormat="1" ht="28.5" hidden="1" customHeight="1">
      <c r="A318" s="652"/>
      <c r="B318" s="634"/>
      <c r="C318" s="523"/>
      <c r="D318" s="523"/>
      <c r="E318" s="472"/>
      <c r="F318" s="472"/>
      <c r="G318" s="492"/>
      <c r="H318" s="384">
        <v>51</v>
      </c>
      <c r="I318" s="469"/>
      <c r="J318" s="466"/>
      <c r="K318" s="466"/>
      <c r="L318" s="466"/>
      <c r="M318" s="472"/>
      <c r="N318" s="472"/>
      <c r="O318" s="472"/>
      <c r="P318" s="475"/>
      <c r="Q318" s="478"/>
      <c r="R318" s="481"/>
      <c r="S318" s="481"/>
      <c r="T318" s="481"/>
      <c r="U318" s="481"/>
      <c r="V318" s="484"/>
      <c r="W318" s="442"/>
      <c r="X318" s="487"/>
      <c r="Y318" s="490"/>
      <c r="Z318" s="439"/>
      <c r="AA318" s="442"/>
      <c r="AB318" s="445"/>
      <c r="AC318" s="448"/>
      <c r="AD318" s="451"/>
      <c r="AE318" s="454"/>
      <c r="AF318" s="205">
        <v>3</v>
      </c>
      <c r="AG318" s="206"/>
      <c r="AH318" s="234" t="str">
        <f t="shared" si="1060"/>
        <v/>
      </c>
      <c r="AI318" s="340"/>
      <c r="AJ318" s="340"/>
      <c r="AK318" s="235" t="str">
        <f t="shared" si="1061"/>
        <v/>
      </c>
      <c r="AL318" s="341"/>
      <c r="AM318" s="341"/>
      <c r="AN318" s="342"/>
      <c r="AO318" s="236" t="str">
        <f t="shared" ref="AO318" si="1089">IF(ISBLANK(AD316),(IFERROR(IF(AND(AH317="Probabilidad",AH318="Probabilidad"),(AQ317-(+AQ317*AK318)),IF(AND(AH317="Impacto",AH318="Probabilidad"),(AQ316-(+AQ316*AK318)),IF(AH318="Impacto",AQ317,""))),""))," ")</f>
        <v/>
      </c>
      <c r="AP318" s="174" t="str">
        <f t="shared" ref="AP318" si="1090">IF(ISBLANK(AD316),(IFERROR(IF(AO318="","",IF(AO318&lt;=0.2,"Muy Baja",IF(AO318&lt;=0.4,"Baja",IF(AO318&lt;=0.6,"Media",IF(AO318&lt;=0.8,"Alta","Muy Alta"))))),""))," ")</f>
        <v/>
      </c>
      <c r="AQ318" s="237" t="str">
        <f t="shared" si="949"/>
        <v/>
      </c>
      <c r="AR318" s="283" t="str">
        <f t="shared" si="950"/>
        <v/>
      </c>
      <c r="AS318" s="237" t="str">
        <f t="shared" ref="AS318:AS321" si="1091">IFERROR(IF(AND(AH317="Impacto",AH318="Impacto"),(AS317-(+AS317*AK318)),IF(AND(AH317="Probabilidad",AH318="Impacto"),(AS316-(+AS316*AK318)),IF(AH318="Probabilidad",AS317,""))),"")</f>
        <v/>
      </c>
      <c r="AT318" s="239" t="str">
        <f t="shared" si="951"/>
        <v/>
      </c>
      <c r="AU318" s="457"/>
      <c r="AV318" s="460"/>
      <c r="AW318" s="454"/>
      <c r="AX318" s="463"/>
      <c r="AY318" s="343"/>
      <c r="AZ318" s="209"/>
      <c r="BA318" s="207"/>
      <c r="BB318" s="207"/>
      <c r="BC318" s="208"/>
      <c r="BD318" s="208"/>
      <c r="BE318" s="208"/>
      <c r="BF318" s="209"/>
      <c r="BG318" s="466"/>
      <c r="BH318" s="215"/>
      <c r="BI318" s="210"/>
      <c r="BJ318" s="210"/>
      <c r="BK318" s="210"/>
      <c r="BL318" s="207"/>
      <c r="BM318" s="207"/>
      <c r="BN318" s="207"/>
      <c r="BO318" s="282"/>
      <c r="BP318" s="282"/>
      <c r="BQ318" s="284"/>
      <c r="BR318" s="213"/>
      <c r="BS318" s="213" t="str">
        <f>IF(AND('MAPA DE RIESGOS'!$AP318="Muy Alta",'MAPA DE RIESGOS'!$AR318="Leve"),CONCATENATE("R",'MAPA DE RIESGOS'!$H318,"C",'MAPA DE RIESGOS'!$AF318),"")</f>
        <v/>
      </c>
      <c r="BT318" s="213"/>
      <c r="BU318" s="213"/>
      <c r="BV318" s="213"/>
      <c r="BW318" s="213"/>
      <c r="BX318" s="213"/>
      <c r="BY318" s="213"/>
      <c r="BZ318" s="213"/>
      <c r="CA318" s="213"/>
      <c r="CB318" s="213"/>
      <c r="CC318" s="213"/>
      <c r="CD318" s="213"/>
      <c r="CE318" s="213"/>
      <c r="CF318" s="213"/>
      <c r="CG318" s="213"/>
      <c r="CH318" s="213"/>
      <c r="CI318" s="213"/>
      <c r="CJ318" s="213"/>
      <c r="CK318" s="213"/>
    </row>
    <row r="319" spans="1:89" s="214" customFormat="1" ht="28.5" hidden="1" customHeight="1">
      <c r="A319" s="652"/>
      <c r="B319" s="634"/>
      <c r="C319" s="523"/>
      <c r="D319" s="523"/>
      <c r="E319" s="472"/>
      <c r="F319" s="472"/>
      <c r="G319" s="492"/>
      <c r="H319" s="384">
        <v>51</v>
      </c>
      <c r="I319" s="469"/>
      <c r="J319" s="466"/>
      <c r="K319" s="466"/>
      <c r="L319" s="466"/>
      <c r="M319" s="472"/>
      <c r="N319" s="472"/>
      <c r="O319" s="472"/>
      <c r="P319" s="475"/>
      <c r="Q319" s="478"/>
      <c r="R319" s="481"/>
      <c r="S319" s="481"/>
      <c r="T319" s="481"/>
      <c r="U319" s="481"/>
      <c r="V319" s="484"/>
      <c r="W319" s="442"/>
      <c r="X319" s="487"/>
      <c r="Y319" s="490"/>
      <c r="Z319" s="439"/>
      <c r="AA319" s="442"/>
      <c r="AB319" s="445"/>
      <c r="AC319" s="448"/>
      <c r="AD319" s="451"/>
      <c r="AE319" s="454"/>
      <c r="AF319" s="205">
        <v>4</v>
      </c>
      <c r="AG319" s="206"/>
      <c r="AH319" s="234" t="str">
        <f t="shared" si="1060"/>
        <v/>
      </c>
      <c r="AI319" s="340"/>
      <c r="AJ319" s="340"/>
      <c r="AK319" s="235" t="str">
        <f t="shared" si="1061"/>
        <v/>
      </c>
      <c r="AL319" s="341"/>
      <c r="AM319" s="341"/>
      <c r="AN319" s="342"/>
      <c r="AO319" s="236" t="str">
        <f t="shared" ref="AO319" si="1092">IF(ISBLANK(AD316),(IFERROR(IF(AND(AH318="Probabilidad",AH319="Probabilidad"),(AQ318-(+AQ318*AK319)),IF(AND(AH318="Impacto",AH319="Probabilidad"),(AQ317-(+AQ317*AK319)),IF(AH319="Impacto",AQ318,""))),""))," ")</f>
        <v/>
      </c>
      <c r="AP319" s="174" t="str">
        <f t="shared" ref="AP319" si="1093">IF(ISBLANK(AD316),(IFERROR(IF(AO319="","",IF(AO319&lt;=0.2,"Muy Baja",IF(AO319&lt;=0.4,"Baja",IF(AO319&lt;=0.6,"Media",IF(AO319&lt;=0.8,"Alta","Muy Alta"))))),""))," ")</f>
        <v/>
      </c>
      <c r="AQ319" s="237" t="str">
        <f t="shared" si="949"/>
        <v/>
      </c>
      <c r="AR319" s="283" t="str">
        <f t="shared" si="950"/>
        <v/>
      </c>
      <c r="AS319" s="237" t="str">
        <f t="shared" si="1091"/>
        <v/>
      </c>
      <c r="AT319" s="239" t="str">
        <f t="shared" si="951"/>
        <v/>
      </c>
      <c r="AU319" s="457"/>
      <c r="AV319" s="460"/>
      <c r="AW319" s="454"/>
      <c r="AX319" s="463"/>
      <c r="AY319" s="343"/>
      <c r="AZ319" s="209"/>
      <c r="BA319" s="207"/>
      <c r="BB319" s="207"/>
      <c r="BC319" s="208"/>
      <c r="BD319" s="208"/>
      <c r="BE319" s="208"/>
      <c r="BF319" s="209"/>
      <c r="BG319" s="466"/>
      <c r="BH319" s="215"/>
      <c r="BI319" s="210"/>
      <c r="BJ319" s="210"/>
      <c r="BK319" s="210"/>
      <c r="BL319" s="207"/>
      <c r="BM319" s="207"/>
      <c r="BN319" s="207"/>
      <c r="BO319" s="282"/>
      <c r="BP319" s="282"/>
      <c r="BQ319" s="284"/>
      <c r="BR319" s="213"/>
      <c r="BS319" s="213" t="str">
        <f>IF(AND('MAPA DE RIESGOS'!$AP319="Muy Alta",'MAPA DE RIESGOS'!$AR319="Leve"),CONCATENATE("R",'MAPA DE RIESGOS'!$H319,"C",'MAPA DE RIESGOS'!$AF319),"")</f>
        <v/>
      </c>
      <c r="BT319" s="213"/>
      <c r="BU319" s="213"/>
      <c r="BV319" s="213"/>
      <c r="BW319" s="213"/>
      <c r="BX319" s="213"/>
      <c r="BY319" s="213"/>
      <c r="BZ319" s="213"/>
      <c r="CA319" s="213"/>
      <c r="CB319" s="213"/>
      <c r="CC319" s="213"/>
      <c r="CD319" s="213"/>
      <c r="CE319" s="213"/>
      <c r="CF319" s="213"/>
      <c r="CG319" s="213"/>
      <c r="CH319" s="213"/>
      <c r="CI319" s="213"/>
      <c r="CJ319" s="213"/>
      <c r="CK319" s="213"/>
    </row>
    <row r="320" spans="1:89" s="214" customFormat="1" ht="28.5" hidden="1" customHeight="1">
      <c r="A320" s="652"/>
      <c r="B320" s="634"/>
      <c r="C320" s="523"/>
      <c r="D320" s="523"/>
      <c r="E320" s="472"/>
      <c r="F320" s="472"/>
      <c r="G320" s="492"/>
      <c r="H320" s="384">
        <v>51</v>
      </c>
      <c r="I320" s="469"/>
      <c r="J320" s="466"/>
      <c r="K320" s="466"/>
      <c r="L320" s="466"/>
      <c r="M320" s="472"/>
      <c r="N320" s="472"/>
      <c r="O320" s="472"/>
      <c r="P320" s="475"/>
      <c r="Q320" s="478"/>
      <c r="R320" s="481"/>
      <c r="S320" s="481"/>
      <c r="T320" s="481"/>
      <c r="U320" s="481"/>
      <c r="V320" s="484"/>
      <c r="W320" s="442"/>
      <c r="X320" s="487"/>
      <c r="Y320" s="490"/>
      <c r="Z320" s="439"/>
      <c r="AA320" s="442"/>
      <c r="AB320" s="445"/>
      <c r="AC320" s="448"/>
      <c r="AD320" s="451"/>
      <c r="AE320" s="454"/>
      <c r="AF320" s="205">
        <v>5</v>
      </c>
      <c r="AG320" s="206"/>
      <c r="AH320" s="234" t="str">
        <f t="shared" si="1060"/>
        <v/>
      </c>
      <c r="AI320" s="340"/>
      <c r="AJ320" s="340"/>
      <c r="AK320" s="235" t="str">
        <f t="shared" si="1061"/>
        <v/>
      </c>
      <c r="AL320" s="341"/>
      <c r="AM320" s="341"/>
      <c r="AN320" s="342"/>
      <c r="AO320" s="236" t="str">
        <f t="shared" ref="AO320" si="1094">IF(ISBLANK(AD316),(IFERROR(IF(AND(AH319="Probabilidad",AH320="Probabilidad"),(AQ319-(+AQ319*AK320)),IF(AND(AH319="Impacto",AH320="Probabilidad"),(AQ318-(+AQ318*AK320)),IF(AH320="Impacto",AQ319,""))),""))," ")</f>
        <v/>
      </c>
      <c r="AP320" s="174" t="str">
        <f t="shared" ref="AP320" si="1095">IF(ISBLANK(AD316),(IFERROR(IF(AO320="","",IF(AO320&lt;=0.2,"Muy Baja",IF(AO320&lt;=0.4,"Baja",IF(AO320&lt;=0.6,"Media",IF(AO320&lt;=0.8,"Alta","Muy Alta"))))),""))," ")</f>
        <v/>
      </c>
      <c r="AQ320" s="237" t="str">
        <f t="shared" si="949"/>
        <v/>
      </c>
      <c r="AR320" s="283" t="str">
        <f t="shared" si="950"/>
        <v/>
      </c>
      <c r="AS320" s="237" t="str">
        <f t="shared" si="1091"/>
        <v/>
      </c>
      <c r="AT320" s="239" t="str">
        <f t="shared" si="951"/>
        <v/>
      </c>
      <c r="AU320" s="457"/>
      <c r="AV320" s="460"/>
      <c r="AW320" s="454"/>
      <c r="AX320" s="463"/>
      <c r="AY320" s="343"/>
      <c r="AZ320" s="209"/>
      <c r="BA320" s="207"/>
      <c r="BB320" s="207"/>
      <c r="BC320" s="208"/>
      <c r="BD320" s="208"/>
      <c r="BE320" s="208"/>
      <c r="BF320" s="209"/>
      <c r="BG320" s="466"/>
      <c r="BH320" s="215"/>
      <c r="BI320" s="210"/>
      <c r="BJ320" s="210"/>
      <c r="BK320" s="210"/>
      <c r="BL320" s="207"/>
      <c r="BM320" s="207"/>
      <c r="BN320" s="207"/>
      <c r="BO320" s="282"/>
      <c r="BP320" s="282"/>
      <c r="BQ320" s="284"/>
      <c r="BR320" s="213"/>
      <c r="BS320" s="213" t="str">
        <f>IF(AND('MAPA DE RIESGOS'!$AP320="Muy Alta",'MAPA DE RIESGOS'!$AR320="Leve"),CONCATENATE("R",'MAPA DE RIESGOS'!$H320,"C",'MAPA DE RIESGOS'!$AF320),"")</f>
        <v/>
      </c>
      <c r="BT320" s="213"/>
      <c r="BU320" s="213"/>
      <c r="BV320" s="213"/>
      <c r="BW320" s="213"/>
      <c r="BX320" s="213"/>
      <c r="BY320" s="213"/>
      <c r="BZ320" s="213"/>
      <c r="CA320" s="213"/>
      <c r="CB320" s="213"/>
      <c r="CC320" s="213"/>
      <c r="CD320" s="213"/>
      <c r="CE320" s="213"/>
      <c r="CF320" s="213"/>
      <c r="CG320" s="213"/>
      <c r="CH320" s="213"/>
      <c r="CI320" s="213"/>
      <c r="CJ320" s="213"/>
      <c r="CK320" s="213"/>
    </row>
    <row r="321" spans="1:89" s="214" customFormat="1" ht="28.5" hidden="1" customHeight="1">
      <c r="A321" s="652"/>
      <c r="B321" s="634"/>
      <c r="C321" s="523"/>
      <c r="D321" s="523"/>
      <c r="E321" s="472"/>
      <c r="F321" s="472"/>
      <c r="G321" s="492"/>
      <c r="H321" s="384">
        <v>51</v>
      </c>
      <c r="I321" s="470"/>
      <c r="J321" s="467"/>
      <c r="K321" s="467"/>
      <c r="L321" s="467"/>
      <c r="M321" s="473"/>
      <c r="N321" s="473"/>
      <c r="O321" s="473"/>
      <c r="P321" s="476"/>
      <c r="Q321" s="479"/>
      <c r="R321" s="482"/>
      <c r="S321" s="482"/>
      <c r="T321" s="482"/>
      <c r="U321" s="482"/>
      <c r="V321" s="485"/>
      <c r="W321" s="443"/>
      <c r="X321" s="488"/>
      <c r="Y321" s="491"/>
      <c r="Z321" s="440"/>
      <c r="AA321" s="443"/>
      <c r="AB321" s="446"/>
      <c r="AC321" s="449"/>
      <c r="AD321" s="452"/>
      <c r="AE321" s="455"/>
      <c r="AF321" s="205">
        <v>6</v>
      </c>
      <c r="AG321" s="206"/>
      <c r="AH321" s="234" t="str">
        <f t="shared" si="1060"/>
        <v/>
      </c>
      <c r="AI321" s="340"/>
      <c r="AJ321" s="340"/>
      <c r="AK321" s="235" t="str">
        <f t="shared" si="1061"/>
        <v/>
      </c>
      <c r="AL321" s="341"/>
      <c r="AM321" s="341"/>
      <c r="AN321" s="342"/>
      <c r="AO321" s="236" t="str">
        <f t="shared" ref="AO321" si="1096">IF(ISBLANK(AD316),(IFERROR(IF(AND(AH320="Probabilidad",AH321="Probabilidad"),(AQ320-(+AQ320*AK321)),IF(AND(AH320="Impacto",AH321="Probabilidad"),(AQ319-(+AQ319*AK321)),IF(AH321="Impacto",AQ320,""))),""))," ")</f>
        <v/>
      </c>
      <c r="AP321" s="174" t="str">
        <f t="shared" ref="AP321" si="1097">IF(ISBLANK(AD316),(IFERROR(IF(AO321="","",IF(AO321&lt;=0.2,"Muy Baja",IF(AO321&lt;=0.4,"Baja",IF(AO321&lt;=0.6,"Media",IF(AO321&lt;=0.8,"Alta","Muy Alta"))))),""))," ")</f>
        <v/>
      </c>
      <c r="AQ321" s="237" t="str">
        <f t="shared" si="949"/>
        <v/>
      </c>
      <c r="AR321" s="283" t="str">
        <f t="shared" si="950"/>
        <v/>
      </c>
      <c r="AS321" s="237" t="str">
        <f t="shared" si="1091"/>
        <v/>
      </c>
      <c r="AT321" s="239" t="str">
        <f t="shared" si="951"/>
        <v/>
      </c>
      <c r="AU321" s="458"/>
      <c r="AV321" s="461"/>
      <c r="AW321" s="455"/>
      <c r="AX321" s="464"/>
      <c r="AY321" s="343"/>
      <c r="AZ321" s="209"/>
      <c r="BA321" s="207"/>
      <c r="BB321" s="207"/>
      <c r="BC321" s="208"/>
      <c r="BD321" s="208"/>
      <c r="BE321" s="208"/>
      <c r="BF321" s="209"/>
      <c r="BG321" s="467"/>
      <c r="BH321" s="215"/>
      <c r="BI321" s="210"/>
      <c r="BJ321" s="210"/>
      <c r="BK321" s="210"/>
      <c r="BL321" s="207"/>
      <c r="BM321" s="207"/>
      <c r="BN321" s="207"/>
      <c r="BO321" s="282"/>
      <c r="BP321" s="282"/>
      <c r="BQ321" s="284"/>
      <c r="BR321" s="213"/>
      <c r="BS321" s="213" t="str">
        <f>IF(AND('MAPA DE RIESGOS'!$AP321="Muy Alta",'MAPA DE RIESGOS'!$AR321="Leve"),CONCATENATE("R",'MAPA DE RIESGOS'!$H321,"C",'MAPA DE RIESGOS'!$AF321),"")</f>
        <v/>
      </c>
      <c r="BT321" s="213"/>
      <c r="BU321" s="213"/>
      <c r="BV321" s="213"/>
      <c r="BW321" s="213"/>
      <c r="BX321" s="213"/>
      <c r="BY321" s="213"/>
      <c r="BZ321" s="213"/>
      <c r="CA321" s="213"/>
      <c r="CB321" s="213"/>
      <c r="CC321" s="213"/>
      <c r="CD321" s="213"/>
      <c r="CE321" s="213"/>
      <c r="CF321" s="213"/>
      <c r="CG321" s="213"/>
      <c r="CH321" s="213"/>
      <c r="CI321" s="213"/>
      <c r="CJ321" s="213"/>
      <c r="CK321" s="213"/>
    </row>
    <row r="322" spans="1:89" s="214" customFormat="1" ht="125.5" customHeight="1">
      <c r="A322" s="652"/>
      <c r="B322" s="634" t="s">
        <v>890</v>
      </c>
      <c r="C322" s="523"/>
      <c r="D322" s="523"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72"/>
      <c r="F322" s="472" t="s">
        <v>968</v>
      </c>
      <c r="G322" s="492">
        <v>52</v>
      </c>
      <c r="H322" s="384">
        <v>52</v>
      </c>
      <c r="I322" s="468" t="s">
        <v>1236</v>
      </c>
      <c r="J322" s="465" t="s">
        <v>243</v>
      </c>
      <c r="K322" s="465" t="s">
        <v>1236</v>
      </c>
      <c r="L322" s="465" t="s">
        <v>1430</v>
      </c>
      <c r="M322" s="471" t="str">
        <f t="shared" ref="M322" si="1098">+CONCATENATE("Posibilidad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471" t="s">
        <v>108</v>
      </c>
      <c r="O322" s="471" t="s">
        <v>836</v>
      </c>
      <c r="P322" s="474">
        <v>12</v>
      </c>
      <c r="Q322" s="477"/>
      <c r="R322" s="480"/>
      <c r="S322" s="480"/>
      <c r="T322" s="480"/>
      <c r="U322" s="480"/>
      <c r="V322" s="483" t="str">
        <f t="shared" ref="V322" si="1099">IF(ISBLANK(AC322),(IF(P322&lt;=0,"",IF(P322&lt;=2,"Muy Baja",IF(P322&lt;=24,"Baja",IF(P322&lt;=500,"Media",IF(P322&lt;=5000,"Alta","Muy Alta"))))))," ")</f>
        <v>Baja</v>
      </c>
      <c r="W322" s="441">
        <f t="shared" ref="W322" si="1100">IF(ISBLANK(AC322),(IF(V322="","",IF(V322="Muy Baja",20%,IF(V322="Baja",40%,IF(V322="Media",60%,IF(V322="Alta",80%,IF(V322="Muy Alta",100%,0)))))))," ")</f>
        <v>0.4</v>
      </c>
      <c r="X322" s="486" t="s">
        <v>307</v>
      </c>
      <c r="Y322" s="489" t="str">
        <f>IF(X322&gt;0,IF(NOT(ISERROR(MATCH(X322,'Listados Datos'!$N$3:$N$4,0))),'Listados Datos'!$N$6&amp;"Por favor no seleccionar este criterios de impacto (Afectación Económica o presupuestal y/o Pérdida Reputacional)",'Listados Datos'!$N$7),"")</f>
        <v>✔</v>
      </c>
      <c r="Z322" s="438"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441">
        <f>IF(Z322="","",IF(Z322="Leve",20%,IF(Z322="Menor",40%,IF(Z322="Moderado",60%,IF(Z322="Mayor",80%,IF(Z322="Catastrófico",100%,0))))))</f>
        <v>0.6</v>
      </c>
      <c r="AB322" s="444"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447"/>
      <c r="AD322" s="450"/>
      <c r="AE322" s="453" t="str">
        <f t="shared" ref="AE322" si="110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206" t="s">
        <v>1470</v>
      </c>
      <c r="AH322" s="234" t="str">
        <f t="shared" si="1060"/>
        <v>Probabilidad</v>
      </c>
      <c r="AI322" s="340" t="s">
        <v>314</v>
      </c>
      <c r="AJ322" s="340" t="s">
        <v>319</v>
      </c>
      <c r="AK322" s="235" t="str">
        <f t="shared" si="1061"/>
        <v>40%</v>
      </c>
      <c r="AL322" s="341" t="s">
        <v>323</v>
      </c>
      <c r="AM322" s="341" t="s">
        <v>327</v>
      </c>
      <c r="AN322" s="342" t="s">
        <v>330</v>
      </c>
      <c r="AO322" s="236">
        <f t="shared" ref="AO322" si="1102">IF(ISBLANK(AD322),(IFERROR(IF(AH322="Probabilidad",(W322-(+W322*AK322)),IF(AH322="Impacto",W322,"")),""))," ")</f>
        <v>0.24</v>
      </c>
      <c r="AP322" s="174" t="str">
        <f t="shared" ref="AP322" si="1103">IF(ISBLANK(AD322), (IFERROR(IF(AO322="","",IF(AO322&lt;=0.2,"Muy Baja",IF(AO322&lt;=0.4,"Baja",IF(AO322&lt;=0.6,"Media",IF(AO322&lt;=0.8,"Alta","Muy Alta"))))),""))," ")</f>
        <v>Baja</v>
      </c>
      <c r="AQ322" s="237">
        <f t="shared" si="949"/>
        <v>0.24</v>
      </c>
      <c r="AR322" s="283" t="str">
        <f t="shared" si="950"/>
        <v>Moderado</v>
      </c>
      <c r="AS322" s="237">
        <f t="shared" ref="AS322" si="1104">IFERROR(IF(AH322="Impacto",(AA322-(+AA322*AK322)),IF(AH322="Probabilidad",AA322,"")),"")</f>
        <v>0.6</v>
      </c>
      <c r="AT322" s="239" t="str">
        <f t="shared" si="951"/>
        <v>Moderado</v>
      </c>
      <c r="AU322" s="456"/>
      <c r="AV322" s="459" t="str">
        <f>IF(ISBLANK(AD322), " ", AD322)</f>
        <v xml:space="preserve"> </v>
      </c>
      <c r="AW322" s="453" t="str">
        <f t="shared" ref="AW322" si="110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462" t="s">
        <v>337</v>
      </c>
      <c r="AY322" s="343" t="s">
        <v>1306</v>
      </c>
      <c r="AZ322" s="209" t="s">
        <v>1587</v>
      </c>
      <c r="BA322" s="207" t="s">
        <v>968</v>
      </c>
      <c r="BB322" s="207" t="s">
        <v>1068</v>
      </c>
      <c r="BC322" s="208">
        <v>44562</v>
      </c>
      <c r="BD322" s="208">
        <v>44926</v>
      </c>
      <c r="BE322" s="208" t="s">
        <v>1307</v>
      </c>
      <c r="BF322" s="209" t="s">
        <v>1307</v>
      </c>
      <c r="BG322" s="465" t="s">
        <v>1308</v>
      </c>
      <c r="BH322" s="215"/>
      <c r="BI322" s="210"/>
      <c r="BJ322" s="210"/>
      <c r="BK322" s="210"/>
      <c r="BL322" s="207"/>
      <c r="BM322" s="207"/>
      <c r="BN322" s="207"/>
      <c r="BO322" s="282"/>
      <c r="BP322" s="282"/>
      <c r="BQ322" s="284"/>
      <c r="BR322" s="213"/>
      <c r="BS322" s="213" t="str">
        <f>IF(AND('MAPA DE RIESGOS'!$AP322="Muy Alta",'MAPA DE RIESGOS'!$AR322="Leve"),CONCATENATE("R",'MAPA DE RIESGOS'!$H322,"C",'MAPA DE RIESGOS'!$AF322),"")</f>
        <v/>
      </c>
      <c r="BT322" s="213"/>
      <c r="BU322" s="213"/>
      <c r="BV322" s="213"/>
      <c r="BW322" s="213"/>
      <c r="BX322" s="213"/>
      <c r="BY322" s="213"/>
      <c r="BZ322" s="213"/>
      <c r="CA322" s="213"/>
      <c r="CB322" s="213"/>
      <c r="CC322" s="213"/>
      <c r="CD322" s="213"/>
      <c r="CE322" s="213"/>
      <c r="CF322" s="213"/>
      <c r="CG322" s="213"/>
      <c r="CH322" s="213"/>
      <c r="CI322" s="213"/>
      <c r="CJ322" s="213"/>
      <c r="CK322" s="213"/>
    </row>
    <row r="323" spans="1:89" s="214" customFormat="1" ht="28.5" hidden="1" customHeight="1">
      <c r="A323" s="652"/>
      <c r="B323" s="634"/>
      <c r="C323" s="523"/>
      <c r="D323" s="523"/>
      <c r="E323" s="472"/>
      <c r="F323" s="472"/>
      <c r="G323" s="492"/>
      <c r="H323" s="384">
        <v>52</v>
      </c>
      <c r="I323" s="469"/>
      <c r="J323" s="466"/>
      <c r="K323" s="466"/>
      <c r="L323" s="466"/>
      <c r="M323" s="472"/>
      <c r="N323" s="472"/>
      <c r="O323" s="472"/>
      <c r="P323" s="475"/>
      <c r="Q323" s="478"/>
      <c r="R323" s="481"/>
      <c r="S323" s="481"/>
      <c r="T323" s="481"/>
      <c r="U323" s="481"/>
      <c r="V323" s="484"/>
      <c r="W323" s="442"/>
      <c r="X323" s="487"/>
      <c r="Y323" s="490"/>
      <c r="Z323" s="439"/>
      <c r="AA323" s="442"/>
      <c r="AB323" s="445"/>
      <c r="AC323" s="448"/>
      <c r="AD323" s="451"/>
      <c r="AE323" s="454"/>
      <c r="AF323" s="205">
        <v>2</v>
      </c>
      <c r="AG323" s="206"/>
      <c r="AH323" s="234" t="str">
        <f t="shared" si="1060"/>
        <v/>
      </c>
      <c r="AI323" s="340"/>
      <c r="AJ323" s="340"/>
      <c r="AK323" s="235" t="str">
        <f t="shared" si="1061"/>
        <v/>
      </c>
      <c r="AL323" s="341"/>
      <c r="AM323" s="341"/>
      <c r="AN323" s="342"/>
      <c r="AO323" s="236" t="str">
        <f t="shared" ref="AO323" si="1106">IF(ISBLANK(AD322),(IFERROR(IF(AND(AH322="Probabilidad",AH323="Probabilidad"),(AQ322-(+AQ322*AK323)),IF(AH323="Probabilidad",(W322-(+W322*AK323)),IF(AH323="Impacto",AQ322,""))),""))," ")</f>
        <v/>
      </c>
      <c r="AP323" s="174" t="str">
        <f t="shared" ref="AP323" si="1107">IF(ISBLANK(AD322),(IFERROR(IF(AO323="","",IF(AO323&lt;=0.2,"Muy Baja",IF(AO323&lt;=0.4,"Baja",IF(AO323&lt;=0.6,"Media",IF(AO323&lt;=0.8,"Alta","Muy Alta"))))),""))," ")</f>
        <v/>
      </c>
      <c r="AQ323" s="237" t="str">
        <f t="shared" si="949"/>
        <v/>
      </c>
      <c r="AR323" s="283" t="str">
        <f t="shared" si="950"/>
        <v/>
      </c>
      <c r="AS323" s="237" t="str">
        <f t="shared" ref="AS323" si="1108">IFERROR(IF(AND(AH322="Impacto",AH323="Impacto"),(AS322-(+AS322*AK323)),IF(AH323="Impacto",(AA322-(+AA322*AK323)),IF(AH323="Probabilidad",AS322,""))),"")</f>
        <v/>
      </c>
      <c r="AT323" s="239" t="str">
        <f t="shared" si="951"/>
        <v/>
      </c>
      <c r="AU323" s="457"/>
      <c r="AV323" s="460"/>
      <c r="AW323" s="454"/>
      <c r="AX323" s="463"/>
      <c r="AY323" s="343"/>
      <c r="AZ323" s="209"/>
      <c r="BA323" s="207"/>
      <c r="BB323" s="207"/>
      <c r="BC323" s="208"/>
      <c r="BD323" s="208"/>
      <c r="BE323" s="208"/>
      <c r="BF323" s="209"/>
      <c r="BG323" s="466"/>
      <c r="BH323" s="215"/>
      <c r="BI323" s="210"/>
      <c r="BJ323" s="210"/>
      <c r="BK323" s="210"/>
      <c r="BL323" s="207"/>
      <c r="BM323" s="207"/>
      <c r="BN323" s="207"/>
      <c r="BO323" s="282"/>
      <c r="BP323" s="282"/>
      <c r="BQ323" s="284"/>
      <c r="BR323" s="213"/>
      <c r="BS323" s="213" t="str">
        <f>IF(AND('MAPA DE RIESGOS'!$AP323="Muy Alta",'MAPA DE RIESGOS'!$AR323="Leve"),CONCATENATE("R",'MAPA DE RIESGOS'!$H323,"C",'MAPA DE RIESGOS'!$AF323),"")</f>
        <v/>
      </c>
      <c r="BT323" s="213"/>
      <c r="BU323" s="213"/>
      <c r="BV323" s="213"/>
      <c r="BW323" s="213"/>
      <c r="BX323" s="213"/>
      <c r="BY323" s="213"/>
      <c r="BZ323" s="213"/>
      <c r="CA323" s="213"/>
      <c r="CB323" s="213"/>
      <c r="CC323" s="213"/>
      <c r="CD323" s="213"/>
      <c r="CE323" s="213"/>
      <c r="CF323" s="213"/>
      <c r="CG323" s="213"/>
      <c r="CH323" s="213"/>
      <c r="CI323" s="213"/>
      <c r="CJ323" s="213"/>
      <c r="CK323" s="213"/>
    </row>
    <row r="324" spans="1:89" s="214" customFormat="1" ht="28.5" hidden="1" customHeight="1">
      <c r="A324" s="652"/>
      <c r="B324" s="634"/>
      <c r="C324" s="523"/>
      <c r="D324" s="523"/>
      <c r="E324" s="472"/>
      <c r="F324" s="472"/>
      <c r="G324" s="492"/>
      <c r="H324" s="384">
        <v>52</v>
      </c>
      <c r="I324" s="469"/>
      <c r="J324" s="466"/>
      <c r="K324" s="466"/>
      <c r="L324" s="466"/>
      <c r="M324" s="472"/>
      <c r="N324" s="472"/>
      <c r="O324" s="472"/>
      <c r="P324" s="475"/>
      <c r="Q324" s="478"/>
      <c r="R324" s="481"/>
      <c r="S324" s="481"/>
      <c r="T324" s="481"/>
      <c r="U324" s="481"/>
      <c r="V324" s="484"/>
      <c r="W324" s="442"/>
      <c r="X324" s="487"/>
      <c r="Y324" s="490"/>
      <c r="Z324" s="439"/>
      <c r="AA324" s="442"/>
      <c r="AB324" s="445"/>
      <c r="AC324" s="448"/>
      <c r="AD324" s="451"/>
      <c r="AE324" s="454"/>
      <c r="AF324" s="205">
        <v>3</v>
      </c>
      <c r="AG324" s="206"/>
      <c r="AH324" s="234" t="str">
        <f t="shared" si="1060"/>
        <v/>
      </c>
      <c r="AI324" s="340"/>
      <c r="AJ324" s="340"/>
      <c r="AK324" s="235" t="str">
        <f t="shared" si="1061"/>
        <v/>
      </c>
      <c r="AL324" s="341"/>
      <c r="AM324" s="341"/>
      <c r="AN324" s="342"/>
      <c r="AO324" s="236" t="str">
        <f t="shared" ref="AO324" si="1109">IF(ISBLANK(AD322),(IFERROR(IF(AND(AH323="Probabilidad",AH324="Probabilidad"),(AQ323-(+AQ323*AK324)),IF(AND(AH323="Impacto",AH324="Probabilidad"),(AQ322-(+AQ322*AK324)),IF(AH324="Impacto",AQ323,""))),""))," ")</f>
        <v/>
      </c>
      <c r="AP324" s="174" t="str">
        <f t="shared" ref="AP324" si="1110">IF(ISBLANK(AD322),(IFERROR(IF(AO324="","",IF(AO324&lt;=0.2,"Muy Baja",IF(AO324&lt;=0.4,"Baja",IF(AO324&lt;=0.6,"Media",IF(AO324&lt;=0.8,"Alta","Muy Alta"))))),""))," ")</f>
        <v/>
      </c>
      <c r="AQ324" s="237" t="str">
        <f t="shared" si="949"/>
        <v/>
      </c>
      <c r="AR324" s="283" t="str">
        <f t="shared" si="950"/>
        <v/>
      </c>
      <c r="AS324" s="237" t="str">
        <f t="shared" ref="AS324:AS327" si="1111">IFERROR(IF(AND(AH323="Impacto",AH324="Impacto"),(AS323-(+AS323*AK324)),IF(AND(AH323="Probabilidad",AH324="Impacto"),(AS322-(+AS322*AK324)),IF(AH324="Probabilidad",AS323,""))),"")</f>
        <v/>
      </c>
      <c r="AT324" s="239" t="str">
        <f t="shared" si="951"/>
        <v/>
      </c>
      <c r="AU324" s="457"/>
      <c r="AV324" s="460"/>
      <c r="AW324" s="454"/>
      <c r="AX324" s="463"/>
      <c r="AY324" s="343"/>
      <c r="AZ324" s="209"/>
      <c r="BA324" s="207"/>
      <c r="BB324" s="207"/>
      <c r="BC324" s="208"/>
      <c r="BD324" s="208"/>
      <c r="BE324" s="208"/>
      <c r="BF324" s="209"/>
      <c r="BG324" s="466"/>
      <c r="BH324" s="215"/>
      <c r="BI324" s="210"/>
      <c r="BJ324" s="210"/>
      <c r="BK324" s="210"/>
      <c r="BL324" s="207"/>
      <c r="BM324" s="207"/>
      <c r="BN324" s="207"/>
      <c r="BO324" s="282"/>
      <c r="BP324" s="282"/>
      <c r="BQ324" s="284"/>
      <c r="BR324" s="213"/>
      <c r="BS324" s="213" t="str">
        <f>IF(AND('MAPA DE RIESGOS'!$AP324="Muy Alta",'MAPA DE RIESGOS'!$AR324="Leve"),CONCATENATE("R",'MAPA DE RIESGOS'!$H324,"C",'MAPA DE RIESGOS'!$AF324),"")</f>
        <v/>
      </c>
      <c r="BT324" s="213"/>
      <c r="BU324" s="213"/>
      <c r="BV324" s="213"/>
      <c r="BW324" s="213"/>
      <c r="BX324" s="213"/>
      <c r="BY324" s="213"/>
      <c r="BZ324" s="213"/>
      <c r="CA324" s="213"/>
      <c r="CB324" s="213"/>
      <c r="CC324" s="213"/>
      <c r="CD324" s="213"/>
      <c r="CE324" s="213"/>
      <c r="CF324" s="213"/>
      <c r="CG324" s="213"/>
      <c r="CH324" s="213"/>
      <c r="CI324" s="213"/>
      <c r="CJ324" s="213"/>
      <c r="CK324" s="213"/>
    </row>
    <row r="325" spans="1:89" s="214" customFormat="1" ht="28.5" hidden="1" customHeight="1">
      <c r="A325" s="652"/>
      <c r="B325" s="634"/>
      <c r="C325" s="523"/>
      <c r="D325" s="523"/>
      <c r="E325" s="472"/>
      <c r="F325" s="472"/>
      <c r="G325" s="492"/>
      <c r="H325" s="384">
        <v>52</v>
      </c>
      <c r="I325" s="469"/>
      <c r="J325" s="466"/>
      <c r="K325" s="466"/>
      <c r="L325" s="466"/>
      <c r="M325" s="472"/>
      <c r="N325" s="472"/>
      <c r="O325" s="472"/>
      <c r="P325" s="475"/>
      <c r="Q325" s="478"/>
      <c r="R325" s="481"/>
      <c r="S325" s="481"/>
      <c r="T325" s="481"/>
      <c r="U325" s="481"/>
      <c r="V325" s="484"/>
      <c r="W325" s="442"/>
      <c r="X325" s="487"/>
      <c r="Y325" s="490"/>
      <c r="Z325" s="439"/>
      <c r="AA325" s="442"/>
      <c r="AB325" s="445"/>
      <c r="AC325" s="448"/>
      <c r="AD325" s="451"/>
      <c r="AE325" s="454"/>
      <c r="AF325" s="205">
        <v>4</v>
      </c>
      <c r="AG325" s="206"/>
      <c r="AH325" s="234" t="str">
        <f t="shared" si="1060"/>
        <v/>
      </c>
      <c r="AI325" s="340"/>
      <c r="AJ325" s="340"/>
      <c r="AK325" s="235" t="str">
        <f t="shared" si="1061"/>
        <v/>
      </c>
      <c r="AL325" s="341"/>
      <c r="AM325" s="341"/>
      <c r="AN325" s="342"/>
      <c r="AO325" s="236" t="str">
        <f t="shared" ref="AO325" si="1112">IF(ISBLANK(AD322),(IFERROR(IF(AND(AH324="Probabilidad",AH325="Probabilidad"),(AQ324-(+AQ324*AK325)),IF(AND(AH324="Impacto",AH325="Probabilidad"),(AQ323-(+AQ323*AK325)),IF(AH325="Impacto",AQ324,""))),""))," ")</f>
        <v/>
      </c>
      <c r="AP325" s="174" t="str">
        <f t="shared" ref="AP325" si="1113">IF(ISBLANK(AD322),(IFERROR(IF(AO325="","",IF(AO325&lt;=0.2,"Muy Baja",IF(AO325&lt;=0.4,"Baja",IF(AO325&lt;=0.6,"Media",IF(AO325&lt;=0.8,"Alta","Muy Alta"))))),""))," ")</f>
        <v/>
      </c>
      <c r="AQ325" s="237" t="str">
        <f t="shared" si="949"/>
        <v/>
      </c>
      <c r="AR325" s="283" t="str">
        <f t="shared" si="950"/>
        <v/>
      </c>
      <c r="AS325" s="237" t="str">
        <f t="shared" si="1111"/>
        <v/>
      </c>
      <c r="AT325" s="239" t="str">
        <f t="shared" si="951"/>
        <v/>
      </c>
      <c r="AU325" s="457"/>
      <c r="AV325" s="460"/>
      <c r="AW325" s="454"/>
      <c r="AX325" s="463"/>
      <c r="AY325" s="343"/>
      <c r="AZ325" s="209"/>
      <c r="BA325" s="207"/>
      <c r="BB325" s="207"/>
      <c r="BC325" s="208"/>
      <c r="BD325" s="208"/>
      <c r="BE325" s="208"/>
      <c r="BF325" s="209"/>
      <c r="BG325" s="466"/>
      <c r="BH325" s="215"/>
      <c r="BI325" s="210"/>
      <c r="BJ325" s="210"/>
      <c r="BK325" s="210"/>
      <c r="BL325" s="207"/>
      <c r="BM325" s="207"/>
      <c r="BN325" s="207"/>
      <c r="BO325" s="282"/>
      <c r="BP325" s="282"/>
      <c r="BQ325" s="284"/>
      <c r="BR325" s="213"/>
      <c r="BS325" s="213" t="str">
        <f>IF(AND('MAPA DE RIESGOS'!$AP325="Muy Alta",'MAPA DE RIESGOS'!$AR325="Leve"),CONCATENATE("R",'MAPA DE RIESGOS'!$H325,"C",'MAPA DE RIESGOS'!$AF325),"")</f>
        <v/>
      </c>
      <c r="BT325" s="213"/>
      <c r="BU325" s="213"/>
      <c r="BV325" s="213"/>
      <c r="BW325" s="213"/>
      <c r="BX325" s="213"/>
      <c r="BY325" s="213"/>
      <c r="BZ325" s="213"/>
      <c r="CA325" s="213"/>
      <c r="CB325" s="213"/>
      <c r="CC325" s="213"/>
      <c r="CD325" s="213"/>
      <c r="CE325" s="213"/>
      <c r="CF325" s="213"/>
      <c r="CG325" s="213"/>
      <c r="CH325" s="213"/>
      <c r="CI325" s="213"/>
      <c r="CJ325" s="213"/>
      <c r="CK325" s="213"/>
    </row>
    <row r="326" spans="1:89" s="214" customFormat="1" ht="28.5" hidden="1" customHeight="1">
      <c r="A326" s="652"/>
      <c r="B326" s="634"/>
      <c r="C326" s="523"/>
      <c r="D326" s="523"/>
      <c r="E326" s="472"/>
      <c r="F326" s="472"/>
      <c r="G326" s="492"/>
      <c r="H326" s="384">
        <v>52</v>
      </c>
      <c r="I326" s="469"/>
      <c r="J326" s="466"/>
      <c r="K326" s="466"/>
      <c r="L326" s="466"/>
      <c r="M326" s="472"/>
      <c r="N326" s="472"/>
      <c r="O326" s="472"/>
      <c r="P326" s="475"/>
      <c r="Q326" s="478"/>
      <c r="R326" s="481"/>
      <c r="S326" s="481"/>
      <c r="T326" s="481"/>
      <c r="U326" s="481"/>
      <c r="V326" s="484"/>
      <c r="W326" s="442"/>
      <c r="X326" s="487"/>
      <c r="Y326" s="490"/>
      <c r="Z326" s="439"/>
      <c r="AA326" s="442"/>
      <c r="AB326" s="445"/>
      <c r="AC326" s="448"/>
      <c r="AD326" s="451"/>
      <c r="AE326" s="454"/>
      <c r="AF326" s="205">
        <v>5</v>
      </c>
      <c r="AG326" s="206"/>
      <c r="AH326" s="234" t="str">
        <f t="shared" si="1060"/>
        <v/>
      </c>
      <c r="AI326" s="340"/>
      <c r="AJ326" s="340"/>
      <c r="AK326" s="235" t="str">
        <f t="shared" si="1061"/>
        <v/>
      </c>
      <c r="AL326" s="341"/>
      <c r="AM326" s="341"/>
      <c r="AN326" s="342"/>
      <c r="AO326" s="236" t="str">
        <f t="shared" ref="AO326" si="1114">IF(ISBLANK(AD322),(IFERROR(IF(AND(AH325="Probabilidad",AH326="Probabilidad"),(AQ325-(+AQ325*AK326)),IF(AND(AH325="Impacto",AH326="Probabilidad"),(AQ324-(+AQ324*AK326)),IF(AH326="Impacto",AQ325,""))),""))," ")</f>
        <v/>
      </c>
      <c r="AP326" s="174" t="str">
        <f t="shared" ref="AP326" si="1115">IF(ISBLANK(AD322),(IFERROR(IF(AO326="","",IF(AO326&lt;=0.2,"Muy Baja",IF(AO326&lt;=0.4,"Baja",IF(AO326&lt;=0.6,"Media",IF(AO326&lt;=0.8,"Alta","Muy Alta"))))),""))," ")</f>
        <v/>
      </c>
      <c r="AQ326" s="237" t="str">
        <f t="shared" si="949"/>
        <v/>
      </c>
      <c r="AR326" s="283" t="str">
        <f t="shared" si="950"/>
        <v/>
      </c>
      <c r="AS326" s="237" t="str">
        <f t="shared" si="1111"/>
        <v/>
      </c>
      <c r="AT326" s="239" t="str">
        <f t="shared" si="951"/>
        <v/>
      </c>
      <c r="AU326" s="457"/>
      <c r="AV326" s="460"/>
      <c r="AW326" s="454"/>
      <c r="AX326" s="463"/>
      <c r="AY326" s="343"/>
      <c r="AZ326" s="209"/>
      <c r="BA326" s="207"/>
      <c r="BB326" s="207"/>
      <c r="BC326" s="208"/>
      <c r="BD326" s="208"/>
      <c r="BE326" s="208"/>
      <c r="BF326" s="209"/>
      <c r="BG326" s="466"/>
      <c r="BH326" s="215"/>
      <c r="BI326" s="210"/>
      <c r="BJ326" s="210"/>
      <c r="BK326" s="210"/>
      <c r="BL326" s="207"/>
      <c r="BM326" s="207"/>
      <c r="BN326" s="207"/>
      <c r="BO326" s="282"/>
      <c r="BP326" s="282"/>
      <c r="BQ326" s="284"/>
      <c r="BR326" s="213"/>
      <c r="BS326" s="213" t="str">
        <f>IF(AND('MAPA DE RIESGOS'!$AP326="Muy Alta",'MAPA DE RIESGOS'!$AR326="Leve"),CONCATENATE("R",'MAPA DE RIESGOS'!$H326,"C",'MAPA DE RIESGOS'!$AF326),"")</f>
        <v/>
      </c>
      <c r="BT326" s="213"/>
      <c r="BU326" s="213"/>
      <c r="BV326" s="213"/>
      <c r="BW326" s="213"/>
      <c r="BX326" s="213"/>
      <c r="BY326" s="213"/>
      <c r="BZ326" s="213"/>
      <c r="CA326" s="213"/>
      <c r="CB326" s="213"/>
      <c r="CC326" s="213"/>
      <c r="CD326" s="213"/>
      <c r="CE326" s="213"/>
      <c r="CF326" s="213"/>
      <c r="CG326" s="213"/>
      <c r="CH326" s="213"/>
      <c r="CI326" s="213"/>
      <c r="CJ326" s="213"/>
      <c r="CK326" s="213"/>
    </row>
    <row r="327" spans="1:89" s="214" customFormat="1" ht="28.5" hidden="1" customHeight="1">
      <c r="A327" s="652"/>
      <c r="B327" s="634"/>
      <c r="C327" s="523"/>
      <c r="D327" s="523"/>
      <c r="E327" s="472"/>
      <c r="F327" s="472"/>
      <c r="G327" s="492"/>
      <c r="H327" s="384">
        <v>52</v>
      </c>
      <c r="I327" s="470"/>
      <c r="J327" s="467"/>
      <c r="K327" s="467"/>
      <c r="L327" s="467"/>
      <c r="M327" s="473"/>
      <c r="N327" s="473"/>
      <c r="O327" s="473"/>
      <c r="P327" s="476"/>
      <c r="Q327" s="479"/>
      <c r="R327" s="482"/>
      <c r="S327" s="482"/>
      <c r="T327" s="482"/>
      <c r="U327" s="482"/>
      <c r="V327" s="485"/>
      <c r="W327" s="443"/>
      <c r="X327" s="488"/>
      <c r="Y327" s="491"/>
      <c r="Z327" s="440"/>
      <c r="AA327" s="443"/>
      <c r="AB327" s="446"/>
      <c r="AC327" s="449"/>
      <c r="AD327" s="452"/>
      <c r="AE327" s="455"/>
      <c r="AF327" s="205">
        <v>6</v>
      </c>
      <c r="AG327" s="206"/>
      <c r="AH327" s="234" t="str">
        <f t="shared" si="1060"/>
        <v/>
      </c>
      <c r="AI327" s="340"/>
      <c r="AJ327" s="340"/>
      <c r="AK327" s="235" t="str">
        <f t="shared" si="1061"/>
        <v/>
      </c>
      <c r="AL327" s="341"/>
      <c r="AM327" s="341"/>
      <c r="AN327" s="342"/>
      <c r="AO327" s="236" t="str">
        <f t="shared" ref="AO327" si="1116">IF(ISBLANK(AD322),(IFERROR(IF(AND(AH326="Probabilidad",AH327="Probabilidad"),(AQ326-(+AQ326*AK327)),IF(AND(AH326="Impacto",AH327="Probabilidad"),(AQ325-(+AQ325*AK327)),IF(AH327="Impacto",AQ326,""))),""))," ")</f>
        <v/>
      </c>
      <c r="AP327" s="174" t="str">
        <f t="shared" ref="AP327" si="1117">IF(ISBLANK(AD322),(IFERROR(IF(AO327="","",IF(AO327&lt;=0.2,"Muy Baja",IF(AO327&lt;=0.4,"Baja",IF(AO327&lt;=0.6,"Media",IF(AO327&lt;=0.8,"Alta","Muy Alta"))))),""))," ")</f>
        <v/>
      </c>
      <c r="AQ327" s="237" t="str">
        <f t="shared" si="949"/>
        <v/>
      </c>
      <c r="AR327" s="283" t="str">
        <f t="shared" si="950"/>
        <v/>
      </c>
      <c r="AS327" s="237" t="str">
        <f t="shared" si="1111"/>
        <v/>
      </c>
      <c r="AT327" s="239" t="str">
        <f t="shared" si="951"/>
        <v/>
      </c>
      <c r="AU327" s="458"/>
      <c r="AV327" s="461"/>
      <c r="AW327" s="455"/>
      <c r="AX327" s="464"/>
      <c r="AY327" s="343"/>
      <c r="AZ327" s="209"/>
      <c r="BA327" s="207"/>
      <c r="BB327" s="207"/>
      <c r="BC327" s="208"/>
      <c r="BD327" s="208"/>
      <c r="BE327" s="208"/>
      <c r="BF327" s="209"/>
      <c r="BG327" s="467"/>
      <c r="BH327" s="215"/>
      <c r="BI327" s="210"/>
      <c r="BJ327" s="210"/>
      <c r="BK327" s="210"/>
      <c r="BL327" s="207"/>
      <c r="BM327" s="207"/>
      <c r="BN327" s="207"/>
      <c r="BO327" s="282"/>
      <c r="BP327" s="282"/>
      <c r="BQ327" s="284"/>
      <c r="BR327" s="213"/>
      <c r="BS327" s="213" t="str">
        <f>IF(AND('MAPA DE RIESGOS'!$AP327="Muy Alta",'MAPA DE RIESGOS'!$AR327="Leve"),CONCATENATE("R",'MAPA DE RIESGOS'!$H327,"C",'MAPA DE RIESGOS'!$AF327),"")</f>
        <v/>
      </c>
      <c r="BT327" s="213"/>
      <c r="BU327" s="213"/>
      <c r="BV327" s="213"/>
      <c r="BW327" s="213"/>
      <c r="BX327" s="213"/>
      <c r="BY327" s="213"/>
      <c r="BZ327" s="213"/>
      <c r="CA327" s="213"/>
      <c r="CB327" s="213"/>
      <c r="CC327" s="213"/>
      <c r="CD327" s="213"/>
      <c r="CE327" s="213"/>
      <c r="CF327" s="213"/>
      <c r="CG327" s="213"/>
      <c r="CH327" s="213"/>
      <c r="CI327" s="213"/>
      <c r="CJ327" s="213"/>
      <c r="CK327" s="213"/>
    </row>
    <row r="328" spans="1:89" s="214" customFormat="1" ht="140" customHeight="1">
      <c r="A328" s="652"/>
      <c r="B328" s="634" t="s">
        <v>890</v>
      </c>
      <c r="C328" s="523"/>
      <c r="D328" s="523"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72"/>
      <c r="F328" s="472" t="s">
        <v>968</v>
      </c>
      <c r="G328" s="492">
        <v>53</v>
      </c>
      <c r="H328" s="384">
        <v>53</v>
      </c>
      <c r="I328" s="468" t="s">
        <v>1237</v>
      </c>
      <c r="J328" s="465" t="s">
        <v>244</v>
      </c>
      <c r="K328" s="465" t="s">
        <v>1237</v>
      </c>
      <c r="L328" s="465" t="s">
        <v>1431</v>
      </c>
      <c r="M328" s="471" t="str">
        <f t="shared" ref="M328" si="1118">+CONCATENATE("Posibilidad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471" t="s">
        <v>108</v>
      </c>
      <c r="O328" s="471" t="s">
        <v>836</v>
      </c>
      <c r="P328" s="474">
        <v>12</v>
      </c>
      <c r="Q328" s="477"/>
      <c r="R328" s="480"/>
      <c r="S328" s="480"/>
      <c r="T328" s="480"/>
      <c r="U328" s="480"/>
      <c r="V328" s="483" t="str">
        <f t="shared" ref="V328" si="1119">IF(ISBLANK(AC328),(IF(P328&lt;=0,"",IF(P328&lt;=2,"Muy Baja",IF(P328&lt;=24,"Baja",IF(P328&lt;=500,"Media",IF(P328&lt;=5000,"Alta","Muy Alta"))))))," ")</f>
        <v>Baja</v>
      </c>
      <c r="W328" s="441">
        <f t="shared" ref="W328" si="1120">IF(ISBLANK(AC328),(IF(V328="","",IF(V328="Muy Baja",20%,IF(V328="Baja",40%,IF(V328="Media",60%,IF(V328="Alta",80%,IF(V328="Muy Alta",100%,0)))))))," ")</f>
        <v>0.4</v>
      </c>
      <c r="X328" s="486" t="s">
        <v>307</v>
      </c>
      <c r="Y328" s="489" t="str">
        <f>IF(X328&gt;0,IF(NOT(ISERROR(MATCH(X328,'Listados Datos'!$N$3:$N$4,0))),'Listados Datos'!$N$6&amp;"Por favor no seleccionar este criterios de impacto (Afectación Económica o presupuestal y/o Pérdida Reputacional)",'Listados Datos'!$N$7),"")</f>
        <v>✔</v>
      </c>
      <c r="Z328" s="438"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441">
        <f>IF(Z328="","",IF(Z328="Leve",20%,IF(Z328="Menor",40%,IF(Z328="Moderado",60%,IF(Z328="Mayor",80%,IF(Z328="Catastrófico",100%,0))))))</f>
        <v>0.6</v>
      </c>
      <c r="AB328" s="444"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447"/>
      <c r="AD328" s="450"/>
      <c r="AE328" s="453" t="str">
        <f t="shared" ref="AE328" si="112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206" t="s">
        <v>1470</v>
      </c>
      <c r="AH328" s="234" t="str">
        <f t="shared" si="1060"/>
        <v>Probabilidad</v>
      </c>
      <c r="AI328" s="340" t="s">
        <v>314</v>
      </c>
      <c r="AJ328" s="340" t="s">
        <v>319</v>
      </c>
      <c r="AK328" s="235" t="str">
        <f t="shared" si="1061"/>
        <v>40%</v>
      </c>
      <c r="AL328" s="341" t="s">
        <v>323</v>
      </c>
      <c r="AM328" s="341" t="s">
        <v>327</v>
      </c>
      <c r="AN328" s="342" t="s">
        <v>330</v>
      </c>
      <c r="AO328" s="236">
        <f t="shared" ref="AO328" si="1122">IF(ISBLANK(AD328),(IFERROR(IF(AH328="Probabilidad",(W328-(+W328*AK328)),IF(AH328="Impacto",W328,"")),""))," ")</f>
        <v>0.24</v>
      </c>
      <c r="AP328" s="174" t="str">
        <f t="shared" ref="AP328" si="1123">IF(ISBLANK(AD328), (IFERROR(IF(AO328="","",IF(AO328&lt;=0.2,"Muy Baja",IF(AO328&lt;=0.4,"Baja",IF(AO328&lt;=0.6,"Media",IF(AO328&lt;=0.8,"Alta","Muy Alta"))))),""))," ")</f>
        <v>Baja</v>
      </c>
      <c r="AQ328" s="237">
        <f t="shared" si="949"/>
        <v>0.24</v>
      </c>
      <c r="AR328" s="283" t="str">
        <f t="shared" si="950"/>
        <v>Moderado</v>
      </c>
      <c r="AS328" s="237">
        <f t="shared" ref="AS328" si="1124">IFERROR(IF(AH328="Impacto",(AA328-(+AA328*AK328)),IF(AH328="Probabilidad",AA328,"")),"")</f>
        <v>0.6</v>
      </c>
      <c r="AT328" s="239" t="str">
        <f t="shared" si="951"/>
        <v>Moderado</v>
      </c>
      <c r="AU328" s="456"/>
      <c r="AV328" s="459" t="str">
        <f>IF(ISBLANK(AD328), " ", AD328)</f>
        <v xml:space="preserve"> </v>
      </c>
      <c r="AW328" s="453" t="str">
        <f t="shared" ref="AW328" si="112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462" t="s">
        <v>337</v>
      </c>
      <c r="AY328" s="343" t="s">
        <v>1309</v>
      </c>
      <c r="AZ328" s="209" t="s">
        <v>1588</v>
      </c>
      <c r="BA328" s="207" t="s">
        <v>968</v>
      </c>
      <c r="BB328" s="207" t="s">
        <v>1068</v>
      </c>
      <c r="BC328" s="208">
        <v>44562</v>
      </c>
      <c r="BD328" s="208">
        <v>44926</v>
      </c>
      <c r="BE328" s="208" t="s">
        <v>1307</v>
      </c>
      <c r="BF328" s="209" t="s">
        <v>1307</v>
      </c>
      <c r="BG328" s="465" t="s">
        <v>1310</v>
      </c>
      <c r="BH328" s="215"/>
      <c r="BI328" s="210"/>
      <c r="BJ328" s="210"/>
      <c r="BK328" s="210"/>
      <c r="BL328" s="207"/>
      <c r="BM328" s="207"/>
      <c r="BN328" s="207"/>
      <c r="BO328" s="282"/>
      <c r="BP328" s="282"/>
      <c r="BQ328" s="284"/>
      <c r="BR328" s="213"/>
      <c r="BS328" s="213" t="str">
        <f>IF(AND('MAPA DE RIESGOS'!$AP328="Muy Alta",'MAPA DE RIESGOS'!$AR328="Leve"),CONCATENATE("R",'MAPA DE RIESGOS'!$H328,"C",'MAPA DE RIESGOS'!$AF328),"")</f>
        <v/>
      </c>
      <c r="BT328" s="213"/>
      <c r="BU328" s="213"/>
      <c r="BV328" s="213"/>
      <c r="BW328" s="213"/>
      <c r="BX328" s="213"/>
      <c r="BY328" s="213"/>
      <c r="BZ328" s="213"/>
      <c r="CA328" s="213"/>
      <c r="CB328" s="213"/>
      <c r="CC328" s="213"/>
      <c r="CD328" s="213"/>
      <c r="CE328" s="213"/>
      <c r="CF328" s="213"/>
      <c r="CG328" s="213"/>
      <c r="CH328" s="213"/>
      <c r="CI328" s="213"/>
      <c r="CJ328" s="213"/>
      <c r="CK328" s="213"/>
    </row>
    <row r="329" spans="1:89" s="214" customFormat="1" ht="28.5" hidden="1" customHeight="1">
      <c r="A329" s="652"/>
      <c r="B329" s="634"/>
      <c r="C329" s="523"/>
      <c r="D329" s="523"/>
      <c r="E329" s="472"/>
      <c r="F329" s="472"/>
      <c r="G329" s="492"/>
      <c r="H329" s="384">
        <v>53</v>
      </c>
      <c r="I329" s="469"/>
      <c r="J329" s="466"/>
      <c r="K329" s="466"/>
      <c r="L329" s="466"/>
      <c r="M329" s="472"/>
      <c r="N329" s="472"/>
      <c r="O329" s="472"/>
      <c r="P329" s="475"/>
      <c r="Q329" s="478"/>
      <c r="R329" s="481"/>
      <c r="S329" s="481"/>
      <c r="T329" s="481"/>
      <c r="U329" s="481"/>
      <c r="V329" s="484"/>
      <c r="W329" s="442"/>
      <c r="X329" s="487"/>
      <c r="Y329" s="490"/>
      <c r="Z329" s="439"/>
      <c r="AA329" s="442"/>
      <c r="AB329" s="445"/>
      <c r="AC329" s="448"/>
      <c r="AD329" s="451"/>
      <c r="AE329" s="454"/>
      <c r="AF329" s="205">
        <v>2</v>
      </c>
      <c r="AG329" s="206"/>
      <c r="AH329" s="234" t="str">
        <f t="shared" si="1060"/>
        <v/>
      </c>
      <c r="AI329" s="340"/>
      <c r="AJ329" s="340"/>
      <c r="AK329" s="235" t="str">
        <f t="shared" si="1061"/>
        <v/>
      </c>
      <c r="AL329" s="341"/>
      <c r="AM329" s="341"/>
      <c r="AN329" s="342"/>
      <c r="AO329" s="236" t="str">
        <f t="shared" ref="AO329" si="1126">IF(ISBLANK(AD328),(IFERROR(IF(AND(AH328="Probabilidad",AH329="Probabilidad"),(AQ328-(+AQ328*AK329)),IF(AH329="Probabilidad",(W328-(+W328*AK329)),IF(AH329="Impacto",AQ328,""))),""))," ")</f>
        <v/>
      </c>
      <c r="AP329" s="174" t="str">
        <f t="shared" ref="AP329" si="1127">IF(ISBLANK(AD328),(IFERROR(IF(AO329="","",IF(AO329&lt;=0.2,"Muy Baja",IF(AO329&lt;=0.4,"Baja",IF(AO329&lt;=0.6,"Media",IF(AO329&lt;=0.8,"Alta","Muy Alta"))))),""))," ")</f>
        <v/>
      </c>
      <c r="AQ329" s="237" t="str">
        <f t="shared" si="949"/>
        <v/>
      </c>
      <c r="AR329" s="283" t="str">
        <f t="shared" si="950"/>
        <v/>
      </c>
      <c r="AS329" s="237" t="str">
        <f t="shared" ref="AS329" si="1128">IFERROR(IF(AND(AH328="Impacto",AH329="Impacto"),(AS328-(+AS328*AK329)),IF(AH329="Impacto",(AA328-(+AA328*AK329)),IF(AH329="Probabilidad",AS328,""))),"")</f>
        <v/>
      </c>
      <c r="AT329" s="239" t="str">
        <f t="shared" si="951"/>
        <v/>
      </c>
      <c r="AU329" s="457"/>
      <c r="AV329" s="460"/>
      <c r="AW329" s="454"/>
      <c r="AX329" s="463"/>
      <c r="AY329" s="343"/>
      <c r="AZ329" s="209"/>
      <c r="BA329" s="207"/>
      <c r="BB329" s="207"/>
      <c r="BC329" s="208"/>
      <c r="BD329" s="208"/>
      <c r="BE329" s="208"/>
      <c r="BF329" s="209"/>
      <c r="BG329" s="466"/>
      <c r="BH329" s="215"/>
      <c r="BI329" s="210"/>
      <c r="BJ329" s="210"/>
      <c r="BK329" s="210"/>
      <c r="BL329" s="207"/>
      <c r="BM329" s="207"/>
      <c r="BN329" s="207"/>
      <c r="BO329" s="282"/>
      <c r="BP329" s="282"/>
      <c r="BQ329" s="284"/>
      <c r="BR329" s="213"/>
      <c r="BS329" s="213" t="str">
        <f>IF(AND('MAPA DE RIESGOS'!$AP329="Muy Alta",'MAPA DE RIESGOS'!$AR329="Leve"),CONCATENATE("R",'MAPA DE RIESGOS'!$H329,"C",'MAPA DE RIESGOS'!$AF329),"")</f>
        <v/>
      </c>
      <c r="BT329" s="213"/>
      <c r="BU329" s="213"/>
      <c r="BV329" s="213"/>
      <c r="BW329" s="213"/>
      <c r="BX329" s="213"/>
      <c r="BY329" s="213"/>
      <c r="BZ329" s="213"/>
      <c r="CA329" s="213"/>
      <c r="CB329" s="213"/>
      <c r="CC329" s="213"/>
      <c r="CD329" s="213"/>
      <c r="CE329" s="213"/>
      <c r="CF329" s="213"/>
      <c r="CG329" s="213"/>
      <c r="CH329" s="213"/>
      <c r="CI329" s="213"/>
      <c r="CJ329" s="213"/>
      <c r="CK329" s="213"/>
    </row>
    <row r="330" spans="1:89" s="214" customFormat="1" ht="28.5" hidden="1" customHeight="1">
      <c r="A330" s="652"/>
      <c r="B330" s="634"/>
      <c r="C330" s="523"/>
      <c r="D330" s="523"/>
      <c r="E330" s="472"/>
      <c r="F330" s="472"/>
      <c r="G330" s="492"/>
      <c r="H330" s="384">
        <v>53</v>
      </c>
      <c r="I330" s="469"/>
      <c r="J330" s="466"/>
      <c r="K330" s="466"/>
      <c r="L330" s="466"/>
      <c r="M330" s="472"/>
      <c r="N330" s="472"/>
      <c r="O330" s="472"/>
      <c r="P330" s="475"/>
      <c r="Q330" s="478"/>
      <c r="R330" s="481"/>
      <c r="S330" s="481"/>
      <c r="T330" s="481"/>
      <c r="U330" s="481"/>
      <c r="V330" s="484"/>
      <c r="W330" s="442"/>
      <c r="X330" s="487"/>
      <c r="Y330" s="490"/>
      <c r="Z330" s="439"/>
      <c r="AA330" s="442"/>
      <c r="AB330" s="445"/>
      <c r="AC330" s="448"/>
      <c r="AD330" s="451"/>
      <c r="AE330" s="454"/>
      <c r="AF330" s="205">
        <v>3</v>
      </c>
      <c r="AG330" s="206"/>
      <c r="AH330" s="234" t="str">
        <f t="shared" si="1060"/>
        <v/>
      </c>
      <c r="AI330" s="340"/>
      <c r="AJ330" s="340"/>
      <c r="AK330" s="235" t="str">
        <f t="shared" si="1061"/>
        <v/>
      </c>
      <c r="AL330" s="341"/>
      <c r="AM330" s="341"/>
      <c r="AN330" s="342"/>
      <c r="AO330" s="236" t="str">
        <f t="shared" ref="AO330" si="1129">IF(ISBLANK(AD328),(IFERROR(IF(AND(AH329="Probabilidad",AH330="Probabilidad"),(AQ329-(+AQ329*AK330)),IF(AND(AH329="Impacto",AH330="Probabilidad"),(AQ328-(+AQ328*AK330)),IF(AH330="Impacto",AQ329,""))),""))," ")</f>
        <v/>
      </c>
      <c r="AP330" s="174" t="str">
        <f t="shared" ref="AP330" si="1130">IF(ISBLANK(AD328),(IFERROR(IF(AO330="","",IF(AO330&lt;=0.2,"Muy Baja",IF(AO330&lt;=0.4,"Baja",IF(AO330&lt;=0.6,"Media",IF(AO330&lt;=0.8,"Alta","Muy Alta"))))),""))," ")</f>
        <v/>
      </c>
      <c r="AQ330" s="237" t="str">
        <f t="shared" si="949"/>
        <v/>
      </c>
      <c r="AR330" s="283" t="str">
        <f t="shared" si="950"/>
        <v/>
      </c>
      <c r="AS330" s="237" t="str">
        <f t="shared" ref="AS330:AS333" si="1131">IFERROR(IF(AND(AH329="Impacto",AH330="Impacto"),(AS329-(+AS329*AK330)),IF(AND(AH329="Probabilidad",AH330="Impacto"),(AS328-(+AS328*AK330)),IF(AH330="Probabilidad",AS329,""))),"")</f>
        <v/>
      </c>
      <c r="AT330" s="239" t="str">
        <f t="shared" si="951"/>
        <v/>
      </c>
      <c r="AU330" s="457"/>
      <c r="AV330" s="460"/>
      <c r="AW330" s="454"/>
      <c r="AX330" s="463"/>
      <c r="AY330" s="343"/>
      <c r="AZ330" s="209"/>
      <c r="BA330" s="207"/>
      <c r="BB330" s="207"/>
      <c r="BC330" s="208"/>
      <c r="BD330" s="208"/>
      <c r="BE330" s="208"/>
      <c r="BF330" s="209"/>
      <c r="BG330" s="466"/>
      <c r="BH330" s="215"/>
      <c r="BI330" s="210"/>
      <c r="BJ330" s="210"/>
      <c r="BK330" s="210"/>
      <c r="BL330" s="207"/>
      <c r="BM330" s="207"/>
      <c r="BN330" s="207"/>
      <c r="BO330" s="282"/>
      <c r="BP330" s="282"/>
      <c r="BQ330" s="284"/>
      <c r="BR330" s="213"/>
      <c r="BS330" s="213" t="str">
        <f>IF(AND('MAPA DE RIESGOS'!$AP330="Muy Alta",'MAPA DE RIESGOS'!$AR330="Leve"),CONCATENATE("R",'MAPA DE RIESGOS'!$H330,"C",'MAPA DE RIESGOS'!$AF330),"")</f>
        <v/>
      </c>
      <c r="BT330" s="213"/>
      <c r="BU330" s="213"/>
      <c r="BV330" s="213"/>
      <c r="BW330" s="213"/>
      <c r="BX330" s="213"/>
      <c r="BY330" s="213"/>
      <c r="BZ330" s="213"/>
      <c r="CA330" s="213"/>
      <c r="CB330" s="213"/>
      <c r="CC330" s="213"/>
      <c r="CD330" s="213"/>
      <c r="CE330" s="213"/>
      <c r="CF330" s="213"/>
      <c r="CG330" s="213"/>
      <c r="CH330" s="213"/>
      <c r="CI330" s="213"/>
      <c r="CJ330" s="213"/>
      <c r="CK330" s="213"/>
    </row>
    <row r="331" spans="1:89" s="214" customFormat="1" ht="28.5" hidden="1" customHeight="1">
      <c r="A331" s="652"/>
      <c r="B331" s="634"/>
      <c r="C331" s="523"/>
      <c r="D331" s="523"/>
      <c r="E331" s="472"/>
      <c r="F331" s="472"/>
      <c r="G331" s="492"/>
      <c r="H331" s="384">
        <v>53</v>
      </c>
      <c r="I331" s="469"/>
      <c r="J331" s="466"/>
      <c r="K331" s="466"/>
      <c r="L331" s="466"/>
      <c r="M331" s="472"/>
      <c r="N331" s="472"/>
      <c r="O331" s="472"/>
      <c r="P331" s="475"/>
      <c r="Q331" s="478"/>
      <c r="R331" s="481"/>
      <c r="S331" s="481"/>
      <c r="T331" s="481"/>
      <c r="U331" s="481"/>
      <c r="V331" s="484"/>
      <c r="W331" s="442"/>
      <c r="X331" s="487"/>
      <c r="Y331" s="490"/>
      <c r="Z331" s="439"/>
      <c r="AA331" s="442"/>
      <c r="AB331" s="445"/>
      <c r="AC331" s="448"/>
      <c r="AD331" s="451"/>
      <c r="AE331" s="454"/>
      <c r="AF331" s="205">
        <v>4</v>
      </c>
      <c r="AG331" s="206"/>
      <c r="AH331" s="234" t="str">
        <f t="shared" si="1060"/>
        <v/>
      </c>
      <c r="AI331" s="340"/>
      <c r="AJ331" s="340"/>
      <c r="AK331" s="235" t="str">
        <f t="shared" si="1061"/>
        <v/>
      </c>
      <c r="AL331" s="341"/>
      <c r="AM331" s="341"/>
      <c r="AN331" s="342"/>
      <c r="AO331" s="236" t="str">
        <f t="shared" ref="AO331" si="1132">IF(ISBLANK(AD328),(IFERROR(IF(AND(AH330="Probabilidad",AH331="Probabilidad"),(AQ330-(+AQ330*AK331)),IF(AND(AH330="Impacto",AH331="Probabilidad"),(AQ329-(+AQ329*AK331)),IF(AH331="Impacto",AQ330,""))),""))," ")</f>
        <v/>
      </c>
      <c r="AP331" s="174" t="str">
        <f t="shared" ref="AP331" si="1133">IF(ISBLANK(AD328),(IFERROR(IF(AO331="","",IF(AO331&lt;=0.2,"Muy Baja",IF(AO331&lt;=0.4,"Baja",IF(AO331&lt;=0.6,"Media",IF(AO331&lt;=0.8,"Alta","Muy Alta"))))),""))," ")</f>
        <v/>
      </c>
      <c r="AQ331" s="237" t="str">
        <f t="shared" si="949"/>
        <v/>
      </c>
      <c r="AR331" s="283" t="str">
        <f t="shared" si="950"/>
        <v/>
      </c>
      <c r="AS331" s="237" t="str">
        <f t="shared" si="1131"/>
        <v/>
      </c>
      <c r="AT331" s="239" t="str">
        <f t="shared" si="951"/>
        <v/>
      </c>
      <c r="AU331" s="457"/>
      <c r="AV331" s="460"/>
      <c r="AW331" s="454"/>
      <c r="AX331" s="463"/>
      <c r="AY331" s="343"/>
      <c r="AZ331" s="209"/>
      <c r="BA331" s="207"/>
      <c r="BB331" s="207"/>
      <c r="BC331" s="208"/>
      <c r="BD331" s="208"/>
      <c r="BE331" s="208"/>
      <c r="BF331" s="209"/>
      <c r="BG331" s="466"/>
      <c r="BH331" s="215"/>
      <c r="BI331" s="210"/>
      <c r="BJ331" s="210"/>
      <c r="BK331" s="210"/>
      <c r="BL331" s="207"/>
      <c r="BM331" s="207"/>
      <c r="BN331" s="207"/>
      <c r="BO331" s="282"/>
      <c r="BP331" s="282"/>
      <c r="BQ331" s="284"/>
      <c r="BR331" s="213"/>
      <c r="BS331" s="213" t="str">
        <f>IF(AND('MAPA DE RIESGOS'!$AP331="Muy Alta",'MAPA DE RIESGOS'!$AR331="Leve"),CONCATENATE("R",'MAPA DE RIESGOS'!$H331,"C",'MAPA DE RIESGOS'!$AF331),"")</f>
        <v/>
      </c>
      <c r="BT331" s="213"/>
      <c r="BU331" s="213"/>
      <c r="BV331" s="213"/>
      <c r="BW331" s="213"/>
      <c r="BX331" s="213"/>
      <c r="BY331" s="213"/>
      <c r="BZ331" s="213"/>
      <c r="CA331" s="213"/>
      <c r="CB331" s="213"/>
      <c r="CC331" s="213"/>
      <c r="CD331" s="213"/>
      <c r="CE331" s="213"/>
      <c r="CF331" s="213"/>
      <c r="CG331" s="213"/>
      <c r="CH331" s="213"/>
      <c r="CI331" s="213"/>
      <c r="CJ331" s="213"/>
      <c r="CK331" s="213"/>
    </row>
    <row r="332" spans="1:89" s="214" customFormat="1" ht="28.5" hidden="1" customHeight="1">
      <c r="A332" s="652"/>
      <c r="B332" s="634"/>
      <c r="C332" s="523"/>
      <c r="D332" s="523"/>
      <c r="E332" s="472"/>
      <c r="F332" s="472"/>
      <c r="G332" s="492"/>
      <c r="H332" s="384">
        <v>53</v>
      </c>
      <c r="I332" s="469"/>
      <c r="J332" s="466"/>
      <c r="K332" s="466"/>
      <c r="L332" s="466"/>
      <c r="M332" s="472"/>
      <c r="N332" s="472"/>
      <c r="O332" s="472"/>
      <c r="P332" s="475"/>
      <c r="Q332" s="478"/>
      <c r="R332" s="481"/>
      <c r="S332" s="481"/>
      <c r="T332" s="481"/>
      <c r="U332" s="481"/>
      <c r="V332" s="484"/>
      <c r="W332" s="442"/>
      <c r="X332" s="487"/>
      <c r="Y332" s="490"/>
      <c r="Z332" s="439"/>
      <c r="AA332" s="442"/>
      <c r="AB332" s="445"/>
      <c r="AC332" s="448"/>
      <c r="AD332" s="451"/>
      <c r="AE332" s="454"/>
      <c r="AF332" s="205">
        <v>5</v>
      </c>
      <c r="AG332" s="206"/>
      <c r="AH332" s="234" t="str">
        <f t="shared" si="1060"/>
        <v/>
      </c>
      <c r="AI332" s="340"/>
      <c r="AJ332" s="340"/>
      <c r="AK332" s="235" t="str">
        <f t="shared" si="1061"/>
        <v/>
      </c>
      <c r="AL332" s="341"/>
      <c r="AM332" s="341"/>
      <c r="AN332" s="342"/>
      <c r="AO332" s="236" t="str">
        <f t="shared" ref="AO332" si="1134">IF(ISBLANK(AD328),(IFERROR(IF(AND(AH331="Probabilidad",AH332="Probabilidad"),(AQ331-(+AQ331*AK332)),IF(AND(AH331="Impacto",AH332="Probabilidad"),(AQ330-(+AQ330*AK332)),IF(AH332="Impacto",AQ331,""))),""))," ")</f>
        <v/>
      </c>
      <c r="AP332" s="174" t="str">
        <f t="shared" ref="AP332" si="1135">IF(ISBLANK(AD328),(IFERROR(IF(AO332="","",IF(AO332&lt;=0.2,"Muy Baja",IF(AO332&lt;=0.4,"Baja",IF(AO332&lt;=0.6,"Media",IF(AO332&lt;=0.8,"Alta","Muy Alta"))))),""))," ")</f>
        <v/>
      </c>
      <c r="AQ332" s="237" t="str">
        <f t="shared" si="949"/>
        <v/>
      </c>
      <c r="AR332" s="283" t="str">
        <f t="shared" si="950"/>
        <v/>
      </c>
      <c r="AS332" s="237" t="str">
        <f t="shared" si="1131"/>
        <v/>
      </c>
      <c r="AT332" s="239" t="str">
        <f t="shared" si="951"/>
        <v/>
      </c>
      <c r="AU332" s="457"/>
      <c r="AV332" s="460"/>
      <c r="AW332" s="454"/>
      <c r="AX332" s="463"/>
      <c r="AY332" s="343"/>
      <c r="AZ332" s="209"/>
      <c r="BA332" s="207"/>
      <c r="BB332" s="207"/>
      <c r="BC332" s="208"/>
      <c r="BD332" s="208"/>
      <c r="BE332" s="208"/>
      <c r="BF332" s="209"/>
      <c r="BG332" s="466"/>
      <c r="BH332" s="215"/>
      <c r="BI332" s="210"/>
      <c r="BJ332" s="210"/>
      <c r="BK332" s="210"/>
      <c r="BL332" s="207"/>
      <c r="BM332" s="207"/>
      <c r="BN332" s="207"/>
      <c r="BO332" s="282"/>
      <c r="BP332" s="282"/>
      <c r="BQ332" s="284"/>
      <c r="BR332" s="213"/>
      <c r="BS332" s="213" t="str">
        <f>IF(AND('MAPA DE RIESGOS'!$AP332="Muy Alta",'MAPA DE RIESGOS'!$AR332="Leve"),CONCATENATE("R",'MAPA DE RIESGOS'!$H332,"C",'MAPA DE RIESGOS'!$AF332),"")</f>
        <v/>
      </c>
      <c r="BT332" s="213"/>
      <c r="BU332" s="213"/>
      <c r="BV332" s="213"/>
      <c r="BW332" s="213"/>
      <c r="BX332" s="213"/>
      <c r="BY332" s="213"/>
      <c r="BZ332" s="213"/>
      <c r="CA332" s="213"/>
      <c r="CB332" s="213"/>
      <c r="CC332" s="213"/>
      <c r="CD332" s="213"/>
      <c r="CE332" s="213"/>
      <c r="CF332" s="213"/>
      <c r="CG332" s="213"/>
      <c r="CH332" s="213"/>
      <c r="CI332" s="213"/>
      <c r="CJ332" s="213"/>
      <c r="CK332" s="213"/>
    </row>
    <row r="333" spans="1:89" s="214" customFormat="1" ht="28.5" hidden="1" customHeight="1">
      <c r="A333" s="652"/>
      <c r="B333" s="634"/>
      <c r="C333" s="523"/>
      <c r="D333" s="523"/>
      <c r="E333" s="472"/>
      <c r="F333" s="472"/>
      <c r="G333" s="492"/>
      <c r="H333" s="384">
        <v>53</v>
      </c>
      <c r="I333" s="470"/>
      <c r="J333" s="467"/>
      <c r="K333" s="467"/>
      <c r="L333" s="467"/>
      <c r="M333" s="473"/>
      <c r="N333" s="473"/>
      <c r="O333" s="473"/>
      <c r="P333" s="476"/>
      <c r="Q333" s="479"/>
      <c r="R333" s="482"/>
      <c r="S333" s="482"/>
      <c r="T333" s="482"/>
      <c r="U333" s="482"/>
      <c r="V333" s="485"/>
      <c r="W333" s="443"/>
      <c r="X333" s="488"/>
      <c r="Y333" s="491"/>
      <c r="Z333" s="440"/>
      <c r="AA333" s="443"/>
      <c r="AB333" s="446"/>
      <c r="AC333" s="449"/>
      <c r="AD333" s="452"/>
      <c r="AE333" s="455"/>
      <c r="AF333" s="205">
        <v>6</v>
      </c>
      <c r="AG333" s="206"/>
      <c r="AH333" s="234" t="str">
        <f t="shared" si="1060"/>
        <v/>
      </c>
      <c r="AI333" s="340"/>
      <c r="AJ333" s="340"/>
      <c r="AK333" s="235" t="str">
        <f t="shared" si="1061"/>
        <v/>
      </c>
      <c r="AL333" s="341"/>
      <c r="AM333" s="341"/>
      <c r="AN333" s="342"/>
      <c r="AO333" s="236" t="str">
        <f t="shared" ref="AO333" si="1136">IF(ISBLANK(AD328),(IFERROR(IF(AND(AH332="Probabilidad",AH333="Probabilidad"),(AQ332-(+AQ332*AK333)),IF(AND(AH332="Impacto",AH333="Probabilidad"),(AQ331-(+AQ331*AK333)),IF(AH333="Impacto",AQ332,""))),""))," ")</f>
        <v/>
      </c>
      <c r="AP333" s="174" t="str">
        <f t="shared" ref="AP333" si="1137">IF(ISBLANK(AD328),(IFERROR(IF(AO333="","",IF(AO333&lt;=0.2,"Muy Baja",IF(AO333&lt;=0.4,"Baja",IF(AO333&lt;=0.6,"Media",IF(AO333&lt;=0.8,"Alta","Muy Alta"))))),""))," ")</f>
        <v/>
      </c>
      <c r="AQ333" s="237" t="str">
        <f t="shared" si="949"/>
        <v/>
      </c>
      <c r="AR333" s="283" t="str">
        <f t="shared" si="950"/>
        <v/>
      </c>
      <c r="AS333" s="237" t="str">
        <f t="shared" si="1131"/>
        <v/>
      </c>
      <c r="AT333" s="239" t="str">
        <f t="shared" si="951"/>
        <v/>
      </c>
      <c r="AU333" s="458"/>
      <c r="AV333" s="461"/>
      <c r="AW333" s="455"/>
      <c r="AX333" s="464"/>
      <c r="AY333" s="343"/>
      <c r="AZ333" s="209"/>
      <c r="BA333" s="207"/>
      <c r="BB333" s="207"/>
      <c r="BC333" s="208"/>
      <c r="BD333" s="208"/>
      <c r="BE333" s="208"/>
      <c r="BF333" s="209"/>
      <c r="BG333" s="467"/>
      <c r="BH333" s="215"/>
      <c r="BI333" s="210"/>
      <c r="BJ333" s="210"/>
      <c r="BK333" s="210"/>
      <c r="BL333" s="207"/>
      <c r="BM333" s="207"/>
      <c r="BN333" s="207"/>
      <c r="BO333" s="282"/>
      <c r="BP333" s="282"/>
      <c r="BQ333" s="284"/>
      <c r="BR333" s="213"/>
      <c r="BS333" s="213" t="str">
        <f>IF(AND('MAPA DE RIESGOS'!$AP333="Muy Alta",'MAPA DE RIESGOS'!$AR333="Leve"),CONCATENATE("R",'MAPA DE RIESGOS'!$H333,"C",'MAPA DE RIESGOS'!$AF333),"")</f>
        <v/>
      </c>
      <c r="BT333" s="213"/>
      <c r="BU333" s="213"/>
      <c r="BV333" s="213"/>
      <c r="BW333" s="213"/>
      <c r="BX333" s="213"/>
      <c r="BY333" s="213"/>
      <c r="BZ333" s="213"/>
      <c r="CA333" s="213"/>
      <c r="CB333" s="213"/>
      <c r="CC333" s="213"/>
      <c r="CD333" s="213"/>
      <c r="CE333" s="213"/>
      <c r="CF333" s="213"/>
      <c r="CG333" s="213"/>
      <c r="CH333" s="213"/>
      <c r="CI333" s="213"/>
      <c r="CJ333" s="213"/>
      <c r="CK333" s="213"/>
    </row>
    <row r="334" spans="1:89" s="214" customFormat="1" ht="222.5" customHeight="1">
      <c r="A334" s="652"/>
      <c r="B334" s="634" t="s">
        <v>890</v>
      </c>
      <c r="C334" s="523"/>
      <c r="D334" s="523"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72"/>
      <c r="F334" s="472" t="s">
        <v>968</v>
      </c>
      <c r="G334" s="492">
        <v>54</v>
      </c>
      <c r="H334" s="384">
        <v>54</v>
      </c>
      <c r="I334" s="468" t="s">
        <v>1644</v>
      </c>
      <c r="J334" s="465" t="s">
        <v>243</v>
      </c>
      <c r="K334" s="465" t="s">
        <v>1432</v>
      </c>
      <c r="L334" s="465" t="s">
        <v>1634</v>
      </c>
      <c r="M334" s="471" t="str">
        <f t="shared" ref="M334:M345" si="1138">+I334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471" t="s">
        <v>109</v>
      </c>
      <c r="O334" s="471" t="s">
        <v>247</v>
      </c>
      <c r="P334" s="474">
        <v>228</v>
      </c>
      <c r="Q334" s="477"/>
      <c r="R334" s="480"/>
      <c r="S334" s="480"/>
      <c r="T334" s="480"/>
      <c r="U334" s="480"/>
      <c r="V334" s="483" t="str">
        <f t="shared" ref="V334" si="1139">IF(ISBLANK(AC334),(IF(P334&lt;=0,"",IF(P334&lt;=2,"Muy Baja",IF(P334&lt;=24,"Baja",IF(P334&lt;=500,"Media",IF(P334&lt;=5000,"Alta","Muy Alta"))))))," ")</f>
        <v xml:space="preserve"> </v>
      </c>
      <c r="W334" s="441" t="str">
        <f t="shared" ref="W334" si="1140">IF(ISBLANK(AC334),(IF(V334="","",IF(V334="Muy Baja",20%,IF(V334="Baja",40%,IF(V334="Media",60%,IF(V334="Alta",80%,IF(V334="Muy Alta",100%,0)))))))," ")</f>
        <v xml:space="preserve"> </v>
      </c>
      <c r="X334" s="486"/>
      <c r="Y334" s="489" t="str">
        <f>IF(X334&gt;0,IF(NOT(ISERROR(MATCH(X334,'Listados Datos'!$N$3:$N$4,0))),'Listados Datos'!$N$6&amp;"Por favor no seleccionar este criterios de impacto (Afectación Económica o presupuestal y/o Pérdida Reputacional)",'Listados Datos'!$N$7),"")</f>
        <v/>
      </c>
      <c r="Z334" s="438" t="str">
        <f>IF(OR(X334='Listados Datos'!$R$3,X334='Listados Datos'!$S$3),"Leve",IF(OR(X334='Listados Datos'!$R$4,X334='Listados Datos'!$S$4),"Menor",IF(OR(X334='Listados Datos'!$R$5,X334='Listados Datos'!$S$5),"Moderado",IF(OR(X334='Listados Datos'!$R$6,X334='Listados Datos'!$S$6),"Mayor",IF(OR(X334='Listados Datos'!$R$7,X334='Listados Datos'!$S$7),"Catastrófico","")))))</f>
        <v/>
      </c>
      <c r="AA334" s="441" t="str">
        <f>IF(Z334="","",IF(Z334="Leve",20%,IF(Z334="Menor",40%,IF(Z334="Moderado",60%,IF(Z334="Mayor",80%,IF(Z334="Catastrófico",100%,0))))))</f>
        <v/>
      </c>
      <c r="AB334" s="444"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447" t="s">
        <v>348</v>
      </c>
      <c r="AD334" s="450" t="s">
        <v>12</v>
      </c>
      <c r="AE334" s="453" t="str">
        <f t="shared" ref="AE334" si="1141">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5">
        <v>1</v>
      </c>
      <c r="AG334" s="206" t="s">
        <v>1465</v>
      </c>
      <c r="AH334" s="234" t="str">
        <f t="shared" si="1060"/>
        <v>Probabilidad</v>
      </c>
      <c r="AI334" s="340" t="s">
        <v>314</v>
      </c>
      <c r="AJ334" s="340" t="s">
        <v>319</v>
      </c>
      <c r="AK334" s="235" t="str">
        <f t="shared" si="1061"/>
        <v>40%</v>
      </c>
      <c r="AL334" s="341" t="s">
        <v>323</v>
      </c>
      <c r="AM334" s="341" t="s">
        <v>327</v>
      </c>
      <c r="AN334" s="342" t="s">
        <v>330</v>
      </c>
      <c r="AO334" s="236" t="str">
        <f t="shared" ref="AO334" si="1142">IF(ISBLANK(AD334),(IFERROR(IF(AH334="Probabilidad",(W334-(+W334*AK334)),IF(AH334="Impacto",W334,"")),""))," ")</f>
        <v xml:space="preserve"> </v>
      </c>
      <c r="AP334" s="174" t="str">
        <f t="shared" ref="AP334" si="1143">IF(ISBLANK(AD334), (IFERROR(IF(AO334="","",IF(AO334&lt;=0.2,"Muy Baja",IF(AO334&lt;=0.4,"Baja",IF(AO334&lt;=0.6,"Media",IF(AO334&lt;=0.8,"Alta","Muy Alta"))))),""))," ")</f>
        <v xml:space="preserve"> </v>
      </c>
      <c r="AQ334" s="237" t="str">
        <f t="shared" si="949"/>
        <v xml:space="preserve"> </v>
      </c>
      <c r="AR334" s="283" t="str">
        <f t="shared" si="950"/>
        <v/>
      </c>
      <c r="AS334" s="237" t="str">
        <f t="shared" ref="AS334" si="1144">IFERROR(IF(AH334="Impacto",(AA334-(+AA334*AK334)),IF(AH334="Probabilidad",AA334,"")),"")</f>
        <v/>
      </c>
      <c r="AT334" s="239" t="str">
        <f t="shared" si="951"/>
        <v/>
      </c>
      <c r="AU334" s="456" t="s">
        <v>348</v>
      </c>
      <c r="AV334" s="459" t="str">
        <f>IF(ISBLANK(AD334), " ", AD334)</f>
        <v>Moderado</v>
      </c>
      <c r="AW334" s="453" t="str">
        <f t="shared" ref="AW334" si="1145">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462" t="s">
        <v>337</v>
      </c>
      <c r="AY334" s="343" t="s">
        <v>1589</v>
      </c>
      <c r="AZ334" s="209" t="s">
        <v>1311</v>
      </c>
      <c r="BA334" s="207" t="s">
        <v>968</v>
      </c>
      <c r="BB334" s="207" t="s">
        <v>1068</v>
      </c>
      <c r="BC334" s="208">
        <v>44562</v>
      </c>
      <c r="BD334" s="208">
        <v>44926</v>
      </c>
      <c r="BE334" s="208" t="s">
        <v>1311</v>
      </c>
      <c r="BF334" s="209" t="s">
        <v>1311</v>
      </c>
      <c r="BG334" s="465" t="s">
        <v>1312</v>
      </c>
      <c r="BH334" s="215"/>
      <c r="BI334" s="210"/>
      <c r="BJ334" s="210"/>
      <c r="BK334" s="210"/>
      <c r="BL334" s="207"/>
      <c r="BM334" s="207"/>
      <c r="BN334" s="207"/>
      <c r="BO334" s="282"/>
      <c r="BP334" s="282"/>
      <c r="BQ334" s="284"/>
      <c r="BR334" s="213"/>
      <c r="BS334" s="213" t="str">
        <f>IF(AND('MAPA DE RIESGOS'!$AP334="Muy Alta",'MAPA DE RIESGOS'!$AR334="Leve"),CONCATENATE("R",'MAPA DE RIESGOS'!$H334,"C",'MAPA DE RIESGOS'!$AF334),"")</f>
        <v/>
      </c>
      <c r="BT334" s="213"/>
      <c r="BU334" s="213"/>
      <c r="BV334" s="213"/>
      <c r="BW334" s="213"/>
      <c r="BX334" s="213"/>
      <c r="BY334" s="213"/>
      <c r="BZ334" s="213"/>
      <c r="CA334" s="213"/>
      <c r="CB334" s="213"/>
      <c r="CC334" s="213"/>
      <c r="CD334" s="213"/>
      <c r="CE334" s="213"/>
      <c r="CF334" s="213"/>
      <c r="CG334" s="213"/>
      <c r="CH334" s="213"/>
      <c r="CI334" s="213"/>
      <c r="CJ334" s="213"/>
      <c r="CK334" s="213"/>
    </row>
    <row r="335" spans="1:89" s="214" customFormat="1" ht="28.5" hidden="1" customHeight="1">
      <c r="A335" s="652"/>
      <c r="B335" s="634"/>
      <c r="C335" s="523"/>
      <c r="D335" s="523"/>
      <c r="E335" s="472"/>
      <c r="F335" s="472"/>
      <c r="G335" s="492"/>
      <c r="H335" s="384">
        <v>54</v>
      </c>
      <c r="I335" s="469"/>
      <c r="J335" s="466"/>
      <c r="K335" s="466"/>
      <c r="L335" s="466"/>
      <c r="M335" s="472">
        <f t="shared" si="1138"/>
        <v>0</v>
      </c>
      <c r="N335" s="472"/>
      <c r="O335" s="472"/>
      <c r="P335" s="475"/>
      <c r="Q335" s="478"/>
      <c r="R335" s="481"/>
      <c r="S335" s="481"/>
      <c r="T335" s="481"/>
      <c r="U335" s="481"/>
      <c r="V335" s="484"/>
      <c r="W335" s="442"/>
      <c r="X335" s="487"/>
      <c r="Y335" s="490"/>
      <c r="Z335" s="439"/>
      <c r="AA335" s="442"/>
      <c r="AB335" s="445"/>
      <c r="AC335" s="448"/>
      <c r="AD335" s="451"/>
      <c r="AE335" s="454"/>
      <c r="AF335" s="205">
        <v>2</v>
      </c>
      <c r="AG335" s="206"/>
      <c r="AH335" s="234" t="str">
        <f t="shared" si="1060"/>
        <v/>
      </c>
      <c r="AI335" s="340"/>
      <c r="AJ335" s="340"/>
      <c r="AK335" s="235" t="str">
        <f t="shared" si="1061"/>
        <v/>
      </c>
      <c r="AL335" s="341"/>
      <c r="AM335" s="341"/>
      <c r="AN335" s="342"/>
      <c r="AO335" s="236" t="str">
        <f t="shared" ref="AO335" si="1146">IF(ISBLANK(AD334),(IFERROR(IF(AND(AH334="Probabilidad",AH335="Probabilidad"),(AQ334-(+AQ334*AK335)),IF(AH335="Probabilidad",(W334-(+W334*AK335)),IF(AH335="Impacto",AQ334,""))),""))," ")</f>
        <v xml:space="preserve"> </v>
      </c>
      <c r="AP335" s="174" t="str">
        <f t="shared" ref="AP335" si="1147">IF(ISBLANK(AD334),(IFERROR(IF(AO335="","",IF(AO335&lt;=0.2,"Muy Baja",IF(AO335&lt;=0.4,"Baja",IF(AO335&lt;=0.6,"Media",IF(AO335&lt;=0.8,"Alta","Muy Alta"))))),""))," ")</f>
        <v xml:space="preserve"> </v>
      </c>
      <c r="AQ335" s="237" t="str">
        <f t="shared" si="949"/>
        <v xml:space="preserve"> </v>
      </c>
      <c r="AR335" s="283" t="str">
        <f t="shared" si="950"/>
        <v/>
      </c>
      <c r="AS335" s="237" t="str">
        <f t="shared" ref="AS335" si="1148">IFERROR(IF(AND(AH334="Impacto",AH335="Impacto"),(AS334-(+AS334*AK335)),IF(AH335="Impacto",(AA334-(+AA334*AK335)),IF(AH335="Probabilidad",AS334,""))),"")</f>
        <v/>
      </c>
      <c r="AT335" s="239" t="str">
        <f t="shared" si="951"/>
        <v/>
      </c>
      <c r="AU335" s="457"/>
      <c r="AV335" s="460"/>
      <c r="AW335" s="454"/>
      <c r="AX335" s="463"/>
      <c r="AY335" s="343"/>
      <c r="AZ335" s="209"/>
      <c r="BA335" s="207"/>
      <c r="BB335" s="207"/>
      <c r="BC335" s="208"/>
      <c r="BD335" s="208"/>
      <c r="BE335" s="208"/>
      <c r="BF335" s="209"/>
      <c r="BG335" s="466"/>
      <c r="BH335" s="215"/>
      <c r="BI335" s="210"/>
      <c r="BJ335" s="210"/>
      <c r="BK335" s="210"/>
      <c r="BL335" s="207"/>
      <c r="BM335" s="207"/>
      <c r="BN335" s="207"/>
      <c r="BO335" s="282"/>
      <c r="BP335" s="282"/>
      <c r="BQ335" s="284"/>
      <c r="BR335" s="213"/>
      <c r="BS335" s="213" t="str">
        <f>IF(AND('MAPA DE RIESGOS'!$AP335="Muy Alta",'MAPA DE RIESGOS'!$AR335="Leve"),CONCATENATE("R",'MAPA DE RIESGOS'!$H335,"C",'MAPA DE RIESGOS'!$AF335),"")</f>
        <v/>
      </c>
      <c r="BT335" s="213"/>
      <c r="BU335" s="213"/>
      <c r="BV335" s="213"/>
      <c r="BW335" s="213"/>
      <c r="BX335" s="213"/>
      <c r="BY335" s="213"/>
      <c r="BZ335" s="213"/>
      <c r="CA335" s="213"/>
      <c r="CB335" s="213"/>
      <c r="CC335" s="213"/>
      <c r="CD335" s="213"/>
      <c r="CE335" s="213"/>
      <c r="CF335" s="213"/>
      <c r="CG335" s="213"/>
      <c r="CH335" s="213"/>
      <c r="CI335" s="213"/>
      <c r="CJ335" s="213"/>
      <c r="CK335" s="213"/>
    </row>
    <row r="336" spans="1:89" s="214" customFormat="1" ht="28.5" hidden="1" customHeight="1">
      <c r="A336" s="652"/>
      <c r="B336" s="634"/>
      <c r="C336" s="523"/>
      <c r="D336" s="523"/>
      <c r="E336" s="472"/>
      <c r="F336" s="472"/>
      <c r="G336" s="492"/>
      <c r="H336" s="384">
        <v>54</v>
      </c>
      <c r="I336" s="469"/>
      <c r="J336" s="466"/>
      <c r="K336" s="466"/>
      <c r="L336" s="466"/>
      <c r="M336" s="472">
        <f t="shared" si="1138"/>
        <v>0</v>
      </c>
      <c r="N336" s="472"/>
      <c r="O336" s="472"/>
      <c r="P336" s="475"/>
      <c r="Q336" s="478"/>
      <c r="R336" s="481"/>
      <c r="S336" s="481"/>
      <c r="T336" s="481"/>
      <c r="U336" s="481"/>
      <c r="V336" s="484"/>
      <c r="W336" s="442"/>
      <c r="X336" s="487"/>
      <c r="Y336" s="490"/>
      <c r="Z336" s="439"/>
      <c r="AA336" s="442"/>
      <c r="AB336" s="445"/>
      <c r="AC336" s="448"/>
      <c r="AD336" s="451"/>
      <c r="AE336" s="454"/>
      <c r="AF336" s="205">
        <v>3</v>
      </c>
      <c r="AG336" s="206"/>
      <c r="AH336" s="234" t="str">
        <f t="shared" si="1060"/>
        <v/>
      </c>
      <c r="AI336" s="340"/>
      <c r="AJ336" s="340"/>
      <c r="AK336" s="235" t="str">
        <f t="shared" si="1061"/>
        <v/>
      </c>
      <c r="AL336" s="341"/>
      <c r="AM336" s="341"/>
      <c r="AN336" s="342"/>
      <c r="AO336" s="236" t="str">
        <f t="shared" ref="AO336" si="1149">IF(ISBLANK(AD334),(IFERROR(IF(AND(AH335="Probabilidad",AH336="Probabilidad"),(AQ335-(+AQ335*AK336)),IF(AND(AH335="Impacto",AH336="Probabilidad"),(AQ334-(+AQ334*AK336)),IF(AH336="Impacto",AQ335,""))),""))," ")</f>
        <v xml:space="preserve"> </v>
      </c>
      <c r="AP336" s="174" t="str">
        <f t="shared" ref="AP336" si="1150">IF(ISBLANK(AD334),(IFERROR(IF(AO336="","",IF(AO336&lt;=0.2,"Muy Baja",IF(AO336&lt;=0.4,"Baja",IF(AO336&lt;=0.6,"Media",IF(AO336&lt;=0.8,"Alta","Muy Alta"))))),""))," ")</f>
        <v xml:space="preserve"> </v>
      </c>
      <c r="AQ336" s="237" t="str">
        <f t="shared" si="949"/>
        <v xml:space="preserve"> </v>
      </c>
      <c r="AR336" s="283" t="str">
        <f t="shared" si="950"/>
        <v/>
      </c>
      <c r="AS336" s="237" t="str">
        <f t="shared" ref="AS336:AS339" si="1151">IFERROR(IF(AND(AH335="Impacto",AH336="Impacto"),(AS335-(+AS335*AK336)),IF(AND(AH335="Probabilidad",AH336="Impacto"),(AS334-(+AS334*AK336)),IF(AH336="Probabilidad",AS335,""))),"")</f>
        <v/>
      </c>
      <c r="AT336" s="239" t="str">
        <f t="shared" si="951"/>
        <v/>
      </c>
      <c r="AU336" s="457"/>
      <c r="AV336" s="460"/>
      <c r="AW336" s="454"/>
      <c r="AX336" s="463"/>
      <c r="AY336" s="343"/>
      <c r="AZ336" s="209"/>
      <c r="BA336" s="207"/>
      <c r="BB336" s="207"/>
      <c r="BC336" s="208"/>
      <c r="BD336" s="208"/>
      <c r="BE336" s="208"/>
      <c r="BF336" s="209"/>
      <c r="BG336" s="466"/>
      <c r="BH336" s="215"/>
      <c r="BI336" s="210"/>
      <c r="BJ336" s="210"/>
      <c r="BK336" s="210"/>
      <c r="BL336" s="207"/>
      <c r="BM336" s="207"/>
      <c r="BN336" s="207"/>
      <c r="BO336" s="282"/>
      <c r="BP336" s="282"/>
      <c r="BQ336" s="284"/>
      <c r="BR336" s="213"/>
      <c r="BS336" s="213" t="str">
        <f>IF(AND('MAPA DE RIESGOS'!$AP336="Muy Alta",'MAPA DE RIESGOS'!$AR336="Leve"),CONCATENATE("R",'MAPA DE RIESGOS'!$H336,"C",'MAPA DE RIESGOS'!$AF336),"")</f>
        <v/>
      </c>
      <c r="BT336" s="213"/>
      <c r="BU336" s="213"/>
      <c r="BV336" s="213"/>
      <c r="BW336" s="213"/>
      <c r="BX336" s="213"/>
      <c r="BY336" s="213"/>
      <c r="BZ336" s="213"/>
      <c r="CA336" s="213"/>
      <c r="CB336" s="213"/>
      <c r="CC336" s="213"/>
      <c r="CD336" s="213"/>
      <c r="CE336" s="213"/>
      <c r="CF336" s="213"/>
      <c r="CG336" s="213"/>
      <c r="CH336" s="213"/>
      <c r="CI336" s="213"/>
      <c r="CJ336" s="213"/>
      <c r="CK336" s="213"/>
    </row>
    <row r="337" spans="1:89" s="214" customFormat="1" ht="28.5" hidden="1" customHeight="1">
      <c r="A337" s="652"/>
      <c r="B337" s="634"/>
      <c r="C337" s="523"/>
      <c r="D337" s="523"/>
      <c r="E337" s="472"/>
      <c r="F337" s="472"/>
      <c r="G337" s="492"/>
      <c r="H337" s="384">
        <v>54</v>
      </c>
      <c r="I337" s="469"/>
      <c r="J337" s="466"/>
      <c r="K337" s="466"/>
      <c r="L337" s="466"/>
      <c r="M337" s="472">
        <f t="shared" si="1138"/>
        <v>0</v>
      </c>
      <c r="N337" s="472"/>
      <c r="O337" s="472"/>
      <c r="P337" s="475"/>
      <c r="Q337" s="478"/>
      <c r="R337" s="481"/>
      <c r="S337" s="481"/>
      <c r="T337" s="481"/>
      <c r="U337" s="481"/>
      <c r="V337" s="484"/>
      <c r="W337" s="442"/>
      <c r="X337" s="487"/>
      <c r="Y337" s="490"/>
      <c r="Z337" s="439"/>
      <c r="AA337" s="442"/>
      <c r="AB337" s="445"/>
      <c r="AC337" s="448"/>
      <c r="AD337" s="451"/>
      <c r="AE337" s="454"/>
      <c r="AF337" s="205">
        <v>4</v>
      </c>
      <c r="AG337" s="206"/>
      <c r="AH337" s="234" t="str">
        <f t="shared" si="1060"/>
        <v/>
      </c>
      <c r="AI337" s="340"/>
      <c r="AJ337" s="340"/>
      <c r="AK337" s="235" t="str">
        <f t="shared" si="1061"/>
        <v/>
      </c>
      <c r="AL337" s="341"/>
      <c r="AM337" s="341"/>
      <c r="AN337" s="342"/>
      <c r="AO337" s="236" t="str">
        <f t="shared" ref="AO337" si="1152">IF(ISBLANK(AD334),(IFERROR(IF(AND(AH336="Probabilidad",AH337="Probabilidad"),(AQ336-(+AQ336*AK337)),IF(AND(AH336="Impacto",AH337="Probabilidad"),(AQ335-(+AQ335*AK337)),IF(AH337="Impacto",AQ336,""))),""))," ")</f>
        <v xml:space="preserve"> </v>
      </c>
      <c r="AP337" s="174" t="str">
        <f t="shared" ref="AP337" si="1153">IF(ISBLANK(AD334),(IFERROR(IF(AO337="","",IF(AO337&lt;=0.2,"Muy Baja",IF(AO337&lt;=0.4,"Baja",IF(AO337&lt;=0.6,"Media",IF(AO337&lt;=0.8,"Alta","Muy Alta"))))),""))," ")</f>
        <v xml:space="preserve"> </v>
      </c>
      <c r="AQ337" s="237" t="str">
        <f t="shared" si="949"/>
        <v xml:space="preserve"> </v>
      </c>
      <c r="AR337" s="283" t="str">
        <f t="shared" si="950"/>
        <v/>
      </c>
      <c r="AS337" s="237" t="str">
        <f t="shared" si="1151"/>
        <v/>
      </c>
      <c r="AT337" s="239" t="str">
        <f t="shared" si="951"/>
        <v/>
      </c>
      <c r="AU337" s="457"/>
      <c r="AV337" s="460"/>
      <c r="AW337" s="454"/>
      <c r="AX337" s="463"/>
      <c r="AY337" s="343"/>
      <c r="AZ337" s="209"/>
      <c r="BA337" s="207"/>
      <c r="BB337" s="207"/>
      <c r="BC337" s="208"/>
      <c r="BD337" s="208"/>
      <c r="BE337" s="208"/>
      <c r="BF337" s="209"/>
      <c r="BG337" s="466"/>
      <c r="BH337" s="215"/>
      <c r="BI337" s="210"/>
      <c r="BJ337" s="210"/>
      <c r="BK337" s="210"/>
      <c r="BL337" s="207"/>
      <c r="BM337" s="207"/>
      <c r="BN337" s="207"/>
      <c r="BO337" s="282"/>
      <c r="BP337" s="282"/>
      <c r="BQ337" s="284"/>
      <c r="BR337" s="213"/>
      <c r="BS337" s="213" t="str">
        <f>IF(AND('MAPA DE RIESGOS'!$AP337="Muy Alta",'MAPA DE RIESGOS'!$AR337="Leve"),CONCATENATE("R",'MAPA DE RIESGOS'!$H337,"C",'MAPA DE RIESGOS'!$AF337),"")</f>
        <v/>
      </c>
      <c r="BT337" s="213"/>
      <c r="BU337" s="213"/>
      <c r="BV337" s="213"/>
      <c r="BW337" s="213"/>
      <c r="BX337" s="213"/>
      <c r="BY337" s="213"/>
      <c r="BZ337" s="213"/>
      <c r="CA337" s="213"/>
      <c r="CB337" s="213"/>
      <c r="CC337" s="213"/>
      <c r="CD337" s="213"/>
      <c r="CE337" s="213"/>
      <c r="CF337" s="213"/>
      <c r="CG337" s="213"/>
      <c r="CH337" s="213"/>
      <c r="CI337" s="213"/>
      <c r="CJ337" s="213"/>
      <c r="CK337" s="213"/>
    </row>
    <row r="338" spans="1:89" s="214" customFormat="1" ht="28.5" hidden="1" customHeight="1">
      <c r="A338" s="652"/>
      <c r="B338" s="634"/>
      <c r="C338" s="523"/>
      <c r="D338" s="523"/>
      <c r="E338" s="472"/>
      <c r="F338" s="472"/>
      <c r="G338" s="492"/>
      <c r="H338" s="384">
        <v>54</v>
      </c>
      <c r="I338" s="469"/>
      <c r="J338" s="466"/>
      <c r="K338" s="466"/>
      <c r="L338" s="466"/>
      <c r="M338" s="472">
        <f t="shared" si="1138"/>
        <v>0</v>
      </c>
      <c r="N338" s="472"/>
      <c r="O338" s="472"/>
      <c r="P338" s="475"/>
      <c r="Q338" s="478"/>
      <c r="R338" s="481"/>
      <c r="S338" s="481"/>
      <c r="T338" s="481"/>
      <c r="U338" s="481"/>
      <c r="V338" s="484"/>
      <c r="W338" s="442"/>
      <c r="X338" s="487"/>
      <c r="Y338" s="490"/>
      <c r="Z338" s="439"/>
      <c r="AA338" s="442"/>
      <c r="AB338" s="445"/>
      <c r="AC338" s="448"/>
      <c r="AD338" s="451"/>
      <c r="AE338" s="454"/>
      <c r="AF338" s="205">
        <v>5</v>
      </c>
      <c r="AG338" s="206"/>
      <c r="AH338" s="234" t="str">
        <f t="shared" si="1060"/>
        <v/>
      </c>
      <c r="AI338" s="340"/>
      <c r="AJ338" s="340"/>
      <c r="AK338" s="235" t="str">
        <f t="shared" si="1061"/>
        <v/>
      </c>
      <c r="AL338" s="341"/>
      <c r="AM338" s="341"/>
      <c r="AN338" s="342"/>
      <c r="AO338" s="236" t="str">
        <f t="shared" ref="AO338" si="1154">IF(ISBLANK(AD334),(IFERROR(IF(AND(AH337="Probabilidad",AH338="Probabilidad"),(AQ337-(+AQ337*AK338)),IF(AND(AH337="Impacto",AH338="Probabilidad"),(AQ336-(+AQ336*AK338)),IF(AH338="Impacto",AQ337,""))),""))," ")</f>
        <v xml:space="preserve"> </v>
      </c>
      <c r="AP338" s="174" t="str">
        <f t="shared" ref="AP338" si="1155">IF(ISBLANK(AD334),(IFERROR(IF(AO338="","",IF(AO338&lt;=0.2,"Muy Baja",IF(AO338&lt;=0.4,"Baja",IF(AO338&lt;=0.6,"Media",IF(AO338&lt;=0.8,"Alta","Muy Alta"))))),""))," ")</f>
        <v xml:space="preserve"> </v>
      </c>
      <c r="AQ338" s="237" t="str">
        <f t="shared" si="949"/>
        <v xml:space="preserve"> </v>
      </c>
      <c r="AR338" s="283" t="str">
        <f t="shared" si="950"/>
        <v/>
      </c>
      <c r="AS338" s="237" t="str">
        <f t="shared" si="1151"/>
        <v/>
      </c>
      <c r="AT338" s="239" t="str">
        <f t="shared" si="951"/>
        <v/>
      </c>
      <c r="AU338" s="457"/>
      <c r="AV338" s="460"/>
      <c r="AW338" s="454"/>
      <c r="AX338" s="463"/>
      <c r="AY338" s="343"/>
      <c r="AZ338" s="209"/>
      <c r="BA338" s="207"/>
      <c r="BB338" s="207"/>
      <c r="BC338" s="208"/>
      <c r="BD338" s="208"/>
      <c r="BE338" s="208"/>
      <c r="BF338" s="209"/>
      <c r="BG338" s="466"/>
      <c r="BH338" s="215"/>
      <c r="BI338" s="210"/>
      <c r="BJ338" s="210"/>
      <c r="BK338" s="210"/>
      <c r="BL338" s="207"/>
      <c r="BM338" s="207"/>
      <c r="BN338" s="207"/>
      <c r="BO338" s="282"/>
      <c r="BP338" s="282"/>
      <c r="BQ338" s="284"/>
      <c r="BR338" s="213"/>
      <c r="BS338" s="213" t="str">
        <f>IF(AND('MAPA DE RIESGOS'!$AP338="Muy Alta",'MAPA DE RIESGOS'!$AR338="Leve"),CONCATENATE("R",'MAPA DE RIESGOS'!$H338,"C",'MAPA DE RIESGOS'!$AF338),"")</f>
        <v/>
      </c>
      <c r="BT338" s="213"/>
      <c r="BU338" s="213"/>
      <c r="BV338" s="213"/>
      <c r="BW338" s="213"/>
      <c r="BX338" s="213"/>
      <c r="BY338" s="213"/>
      <c r="BZ338" s="213"/>
      <c r="CA338" s="213"/>
      <c r="CB338" s="213"/>
      <c r="CC338" s="213"/>
      <c r="CD338" s="213"/>
      <c r="CE338" s="213"/>
      <c r="CF338" s="213"/>
      <c r="CG338" s="213"/>
      <c r="CH338" s="213"/>
      <c r="CI338" s="213"/>
      <c r="CJ338" s="213"/>
      <c r="CK338" s="213"/>
    </row>
    <row r="339" spans="1:89" s="214" customFormat="1" ht="28.5" hidden="1" customHeight="1">
      <c r="A339" s="652"/>
      <c r="B339" s="634"/>
      <c r="C339" s="523"/>
      <c r="D339" s="523"/>
      <c r="E339" s="472"/>
      <c r="F339" s="472"/>
      <c r="G339" s="492"/>
      <c r="H339" s="384">
        <v>54</v>
      </c>
      <c r="I339" s="470"/>
      <c r="J339" s="467"/>
      <c r="K339" s="467"/>
      <c r="L339" s="467"/>
      <c r="M339" s="473">
        <f t="shared" si="1138"/>
        <v>0</v>
      </c>
      <c r="N339" s="473"/>
      <c r="O339" s="473"/>
      <c r="P339" s="476"/>
      <c r="Q339" s="479"/>
      <c r="R339" s="482"/>
      <c r="S339" s="482"/>
      <c r="T339" s="482"/>
      <c r="U339" s="482"/>
      <c r="V339" s="485"/>
      <c r="W339" s="443"/>
      <c r="X339" s="488"/>
      <c r="Y339" s="491"/>
      <c r="Z339" s="440"/>
      <c r="AA339" s="443"/>
      <c r="AB339" s="446"/>
      <c r="AC339" s="449"/>
      <c r="AD339" s="452"/>
      <c r="AE339" s="455"/>
      <c r="AF339" s="205">
        <v>6</v>
      </c>
      <c r="AG339" s="206"/>
      <c r="AH339" s="234" t="str">
        <f t="shared" si="1060"/>
        <v/>
      </c>
      <c r="AI339" s="340"/>
      <c r="AJ339" s="340"/>
      <c r="AK339" s="235" t="str">
        <f t="shared" si="1061"/>
        <v/>
      </c>
      <c r="AL339" s="341"/>
      <c r="AM339" s="341"/>
      <c r="AN339" s="342"/>
      <c r="AO339" s="236" t="str">
        <f t="shared" ref="AO339" si="1156">IF(ISBLANK(AD334),(IFERROR(IF(AND(AH338="Probabilidad",AH339="Probabilidad"),(AQ338-(+AQ338*AK339)),IF(AND(AH338="Impacto",AH339="Probabilidad"),(AQ337-(+AQ337*AK339)),IF(AH339="Impacto",AQ338,""))),""))," ")</f>
        <v xml:space="preserve"> </v>
      </c>
      <c r="AP339" s="174" t="str">
        <f t="shared" ref="AP339" si="1157">IF(ISBLANK(AD334),(IFERROR(IF(AO339="","",IF(AO339&lt;=0.2,"Muy Baja",IF(AO339&lt;=0.4,"Baja",IF(AO339&lt;=0.6,"Media",IF(AO339&lt;=0.8,"Alta","Muy Alta"))))),""))," ")</f>
        <v xml:space="preserve"> </v>
      </c>
      <c r="AQ339" s="237" t="str">
        <f t="shared" si="949"/>
        <v xml:space="preserve"> </v>
      </c>
      <c r="AR339" s="283" t="str">
        <f t="shared" si="950"/>
        <v/>
      </c>
      <c r="AS339" s="237" t="str">
        <f t="shared" si="1151"/>
        <v/>
      </c>
      <c r="AT339" s="239" t="str">
        <f t="shared" si="951"/>
        <v/>
      </c>
      <c r="AU339" s="458"/>
      <c r="AV339" s="461"/>
      <c r="AW339" s="455"/>
      <c r="AX339" s="464"/>
      <c r="AY339" s="343"/>
      <c r="AZ339" s="209"/>
      <c r="BA339" s="207"/>
      <c r="BB339" s="207"/>
      <c r="BC339" s="208"/>
      <c r="BD339" s="208"/>
      <c r="BE339" s="208"/>
      <c r="BF339" s="209"/>
      <c r="BG339" s="467"/>
      <c r="BH339" s="215"/>
      <c r="BI339" s="210"/>
      <c r="BJ339" s="210"/>
      <c r="BK339" s="210"/>
      <c r="BL339" s="207"/>
      <c r="BM339" s="207"/>
      <c r="BN339" s="207"/>
      <c r="BO339" s="282"/>
      <c r="BP339" s="282"/>
      <c r="BQ339" s="284"/>
      <c r="BR339" s="213"/>
      <c r="BS339" s="213" t="str">
        <f>IF(AND('MAPA DE RIESGOS'!$AP339="Muy Alta",'MAPA DE RIESGOS'!$AR339="Leve"),CONCATENATE("R",'MAPA DE RIESGOS'!$H339,"C",'MAPA DE RIESGOS'!$AF339),"")</f>
        <v/>
      </c>
      <c r="BT339" s="213"/>
      <c r="BU339" s="213"/>
      <c r="BV339" s="213"/>
      <c r="BW339" s="213"/>
      <c r="BX339" s="213"/>
      <c r="BY339" s="213"/>
      <c r="BZ339" s="213"/>
      <c r="CA339" s="213"/>
      <c r="CB339" s="213"/>
      <c r="CC339" s="213"/>
      <c r="CD339" s="213"/>
      <c r="CE339" s="213"/>
      <c r="CF339" s="213"/>
      <c r="CG339" s="213"/>
      <c r="CH339" s="213"/>
      <c r="CI339" s="213"/>
      <c r="CJ339" s="213"/>
      <c r="CK339" s="213"/>
    </row>
    <row r="340" spans="1:89" s="214" customFormat="1" ht="150" customHeight="1">
      <c r="A340" s="652"/>
      <c r="B340" s="634" t="s">
        <v>890</v>
      </c>
      <c r="C340" s="523"/>
      <c r="D340" s="523"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72"/>
      <c r="F340" s="472" t="s">
        <v>968</v>
      </c>
      <c r="G340" s="492">
        <v>55</v>
      </c>
      <c r="H340" s="384">
        <v>55</v>
      </c>
      <c r="I340" s="468" t="s">
        <v>1645</v>
      </c>
      <c r="J340" s="465" t="s">
        <v>243</v>
      </c>
      <c r="K340" s="465" t="s">
        <v>1433</v>
      </c>
      <c r="L340" s="465" t="s">
        <v>1635</v>
      </c>
      <c r="M340" s="471" t="str">
        <f t="shared" si="1138"/>
        <v>Posibilidad de recibir o solicitar cualquier dádiva o beneficio a nombre propio o de terceros con el fin de generar filtración de la información de los procesos contractuales en beneficio propio o de un tercero.</v>
      </c>
      <c r="N340" s="471" t="s">
        <v>109</v>
      </c>
      <c r="O340" s="471" t="s">
        <v>247</v>
      </c>
      <c r="P340" s="474">
        <v>228</v>
      </c>
      <c r="Q340" s="477"/>
      <c r="R340" s="480"/>
      <c r="S340" s="480"/>
      <c r="T340" s="480"/>
      <c r="U340" s="480"/>
      <c r="V340" s="483" t="str">
        <f t="shared" ref="V340" si="1158">IF(ISBLANK(AC340),(IF(P340&lt;=0,"",IF(P340&lt;=2,"Muy Baja",IF(P340&lt;=24,"Baja",IF(P340&lt;=500,"Media",IF(P340&lt;=5000,"Alta","Muy Alta"))))))," ")</f>
        <v xml:space="preserve"> </v>
      </c>
      <c r="W340" s="441" t="str">
        <f t="shared" ref="W340" si="1159">IF(ISBLANK(AC340),(IF(V340="","",IF(V340="Muy Baja",20%,IF(V340="Baja",40%,IF(V340="Media",60%,IF(V340="Alta",80%,IF(V340="Muy Alta",100%,0)))))))," ")</f>
        <v xml:space="preserve"> </v>
      </c>
      <c r="X340" s="486"/>
      <c r="Y340" s="489" t="str">
        <f>IF(X340&gt;0,IF(NOT(ISERROR(MATCH(X340,'Listados Datos'!$N$3:$N$4,0))),'Listados Datos'!$N$6&amp;"Por favor no seleccionar este criterios de impacto (Afectación Económica o presupuestal y/o Pérdida Reputacional)",'Listados Datos'!$N$7),"")</f>
        <v/>
      </c>
      <c r="Z340" s="438" t="str">
        <f>IF(OR(X340='Listados Datos'!$R$3,X340='Listados Datos'!$S$3),"Leve",IF(OR(X340='Listados Datos'!$R$4,X340='Listados Datos'!$S$4),"Menor",IF(OR(X340='Listados Datos'!$R$5,X340='Listados Datos'!$S$5),"Moderado",IF(OR(X340='Listados Datos'!$R$6,X340='Listados Datos'!$S$6),"Mayor",IF(OR(X340='Listados Datos'!$R$7,X340='Listados Datos'!$S$7),"Catastrófico","")))))</f>
        <v/>
      </c>
      <c r="AA340" s="441" t="str">
        <f>IF(Z340="","",IF(Z340="Leve",20%,IF(Z340="Menor",40%,IF(Z340="Moderado",60%,IF(Z340="Mayor",80%,IF(Z340="Catastrófico",100%,0))))))</f>
        <v/>
      </c>
      <c r="AB340" s="444"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447" t="s">
        <v>348</v>
      </c>
      <c r="AD340" s="450" t="s">
        <v>12</v>
      </c>
      <c r="AE340" s="453" t="str">
        <f t="shared" ref="AE340" si="1160">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206" t="s">
        <v>1471</v>
      </c>
      <c r="AH340" s="234" t="str">
        <f t="shared" si="1060"/>
        <v>Probabilidad</v>
      </c>
      <c r="AI340" s="340" t="s">
        <v>314</v>
      </c>
      <c r="AJ340" s="340" t="s">
        <v>319</v>
      </c>
      <c r="AK340" s="235" t="str">
        <f t="shared" si="1061"/>
        <v>40%</v>
      </c>
      <c r="AL340" s="341" t="s">
        <v>323</v>
      </c>
      <c r="AM340" s="341" t="s">
        <v>327</v>
      </c>
      <c r="AN340" s="342" t="s">
        <v>330</v>
      </c>
      <c r="AO340" s="236" t="str">
        <f t="shared" ref="AO340" si="1161">IF(ISBLANK(AD340),(IFERROR(IF(AH340="Probabilidad",(W340-(+W340*AK340)),IF(AH340="Impacto",W340,"")),""))," ")</f>
        <v xml:space="preserve"> </v>
      </c>
      <c r="AP340" s="174" t="str">
        <f t="shared" ref="AP340" si="1162">IF(ISBLANK(AD340), (IFERROR(IF(AO340="","",IF(AO340&lt;=0.2,"Muy Baja",IF(AO340&lt;=0.4,"Baja",IF(AO340&lt;=0.6,"Media",IF(AO340&lt;=0.8,"Alta","Muy Alta"))))),""))," ")</f>
        <v xml:space="preserve"> </v>
      </c>
      <c r="AQ340" s="237" t="str">
        <f t="shared" si="949"/>
        <v xml:space="preserve"> </v>
      </c>
      <c r="AR340" s="283" t="str">
        <f t="shared" si="950"/>
        <v/>
      </c>
      <c r="AS340" s="237" t="str">
        <f t="shared" ref="AS340" si="1163">IFERROR(IF(AH340="Impacto",(AA340-(+AA340*AK340)),IF(AH340="Probabilidad",AA340,"")),"")</f>
        <v/>
      </c>
      <c r="AT340" s="239" t="str">
        <f t="shared" si="951"/>
        <v/>
      </c>
      <c r="AU340" s="456" t="s">
        <v>348</v>
      </c>
      <c r="AV340" s="459" t="str">
        <f>IF(ISBLANK(AD340), " ", AD340)</f>
        <v>Moderado</v>
      </c>
      <c r="AW340" s="453" t="str">
        <f t="shared" ref="AW340" si="1164">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462" t="s">
        <v>337</v>
      </c>
      <c r="AY340" s="497" t="s">
        <v>1590</v>
      </c>
      <c r="AZ340" s="500" t="s">
        <v>1313</v>
      </c>
      <c r="BA340" s="500" t="s">
        <v>968</v>
      </c>
      <c r="BB340" s="500" t="s">
        <v>1068</v>
      </c>
      <c r="BC340" s="503">
        <v>44562</v>
      </c>
      <c r="BD340" s="503">
        <v>44926</v>
      </c>
      <c r="BE340" s="500" t="s">
        <v>1313</v>
      </c>
      <c r="BF340" s="500" t="s">
        <v>1313</v>
      </c>
      <c r="BG340" s="465" t="s">
        <v>1312</v>
      </c>
      <c r="BH340" s="215"/>
      <c r="BI340" s="210"/>
      <c r="BJ340" s="210"/>
      <c r="BK340" s="210"/>
      <c r="BL340" s="207"/>
      <c r="BM340" s="207"/>
      <c r="BN340" s="207"/>
      <c r="BO340" s="282"/>
      <c r="BP340" s="282"/>
      <c r="BQ340" s="284"/>
      <c r="BR340" s="213"/>
      <c r="BS340" s="213" t="str">
        <f>IF(AND('MAPA DE RIESGOS'!$AP340="Muy Alta",'MAPA DE RIESGOS'!$AR340="Leve"),CONCATENATE("R",'MAPA DE RIESGOS'!$H340,"C",'MAPA DE RIESGOS'!$AF340),"")</f>
        <v/>
      </c>
      <c r="BT340" s="213"/>
      <c r="BU340" s="213"/>
      <c r="BV340" s="213"/>
      <c r="BW340" s="213"/>
      <c r="BX340" s="213"/>
      <c r="BY340" s="213"/>
      <c r="BZ340" s="213"/>
      <c r="CA340" s="213"/>
      <c r="CB340" s="213"/>
      <c r="CC340" s="213"/>
      <c r="CD340" s="213"/>
      <c r="CE340" s="213"/>
      <c r="CF340" s="213"/>
      <c r="CG340" s="213"/>
      <c r="CH340" s="213"/>
      <c r="CI340" s="213"/>
      <c r="CJ340" s="213"/>
      <c r="CK340" s="213"/>
    </row>
    <row r="341" spans="1:89" s="214" customFormat="1" ht="95" customHeight="1">
      <c r="A341" s="652"/>
      <c r="B341" s="634"/>
      <c r="C341" s="523"/>
      <c r="D341" s="523"/>
      <c r="E341" s="472"/>
      <c r="F341" s="472"/>
      <c r="G341" s="492"/>
      <c r="H341" s="384">
        <v>55</v>
      </c>
      <c r="I341" s="469"/>
      <c r="J341" s="466"/>
      <c r="K341" s="466"/>
      <c r="L341" s="466"/>
      <c r="M341" s="472">
        <f t="shared" si="1138"/>
        <v>0</v>
      </c>
      <c r="N341" s="472"/>
      <c r="O341" s="472"/>
      <c r="P341" s="475"/>
      <c r="Q341" s="478"/>
      <c r="R341" s="481"/>
      <c r="S341" s="481"/>
      <c r="T341" s="481"/>
      <c r="U341" s="481"/>
      <c r="V341" s="484"/>
      <c r="W341" s="442"/>
      <c r="X341" s="487"/>
      <c r="Y341" s="490"/>
      <c r="Z341" s="439"/>
      <c r="AA341" s="442"/>
      <c r="AB341" s="445"/>
      <c r="AC341" s="448"/>
      <c r="AD341" s="451"/>
      <c r="AE341" s="454"/>
      <c r="AF341" s="205">
        <v>2</v>
      </c>
      <c r="AG341" s="206" t="s">
        <v>1472</v>
      </c>
      <c r="AH341" s="234" t="str">
        <f t="shared" si="1060"/>
        <v>Probabilidad</v>
      </c>
      <c r="AI341" s="340" t="s">
        <v>314</v>
      </c>
      <c r="AJ341" s="340" t="s">
        <v>319</v>
      </c>
      <c r="AK341" s="235" t="str">
        <f t="shared" si="1061"/>
        <v>40%</v>
      </c>
      <c r="AL341" s="341" t="s">
        <v>323</v>
      </c>
      <c r="AM341" s="341" t="s">
        <v>327</v>
      </c>
      <c r="AN341" s="342" t="s">
        <v>330</v>
      </c>
      <c r="AO341" s="236" t="str">
        <f t="shared" ref="AO341" si="1165">IF(ISBLANK(AD340),(IFERROR(IF(AND(AH340="Probabilidad",AH341="Probabilidad"),(AQ340-(+AQ340*AK341)),IF(AH341="Probabilidad",(W340-(+W340*AK341)),IF(AH341="Impacto",AQ340,""))),""))," ")</f>
        <v xml:space="preserve"> </v>
      </c>
      <c r="AP341" s="174" t="str">
        <f t="shared" ref="AP341" si="1166">IF(ISBLANK(AD340),(IFERROR(IF(AO341="","",IF(AO341&lt;=0.2,"Muy Baja",IF(AO341&lt;=0.4,"Baja",IF(AO341&lt;=0.6,"Media",IF(AO341&lt;=0.8,"Alta","Muy Alta"))))),""))," ")</f>
        <v xml:space="preserve"> </v>
      </c>
      <c r="AQ341" s="237" t="str">
        <f t="shared" ref="AQ341:AQ404" si="1167">+AO341</f>
        <v xml:space="preserve"> </v>
      </c>
      <c r="AR341" s="283" t="str">
        <f t="shared" ref="AR341:AR404" si="1168">IFERROR(IF(AS341="","",IF(AS341&lt;=0.2,"Leve",IF(AS341&lt;=0.4,"Menor",IF(AS341&lt;=0.6,"Moderado",IF(AS341&lt;=0.8,"Mayor","Catastrófico"))))),"")</f>
        <v/>
      </c>
      <c r="AS341" s="237" t="str">
        <f t="shared" ref="AS341" si="1169">IFERROR(IF(AND(AH340="Impacto",AH341="Impacto"),(AS340-(+AS340*AK341)),IF(AH341="Impacto",(AA340-(+AA340*AK341)),IF(AH341="Probabilidad",AS340,""))),"")</f>
        <v/>
      </c>
      <c r="AT341" s="239" t="str">
        <f t="shared" ref="AT341:AT404" si="1170">IFERROR(IF(OR(AND(AP341="Muy Baja",AR341="Leve"),AND(AP341="Muy Baja",AR341="Menor"),AND(AP341="Baja",AR341="Leve")),"Bajo",IF(OR(AND(AP341="Muy baja",AR341="Moderado"),AND(AP341="Baja",AR341="Menor"),AND(AP341="Baja",AR341="Moderado"),AND(AP341="Media",AR341="Leve"),AND(AP341="Media",AR341="Menor"),AND(AP341="Media",AR341="Moderado"),AND(AP341="Alta",AR341="Leve"),AND(AP341="Alta",AR341="Menor")),"Moderado",IF(OR(AND(AP341="Muy Baja",AR341="Mayor"),AND(AP341="Baja",AR341="Mayor"),AND(AP341="Media",AR341="Mayor"),AND(AP341="Alta",AR341="Moderado"),AND(AP341="Alta",AR341="Mayor"),AND(AP341="Muy Alta",AR341="Leve"),AND(AP341="Muy Alta",AR341="Menor"),AND(AP341="Muy Alta",AR341="Moderado"),AND(AP341="Muy Alta",AR341="Mayor")),"Alto",IF(OR(AND(AP341="Muy Baja",AR341="Catastrófico"),AND(AP341="Baja",AR341="Catastrófico"),AND(AP341="Media",AR341="Catastrófico"),AND(AP341="Alta",AR341="Catastrófico"),AND(AP341="Muy Alta",AR341="Catastrófico")),"Extremo","")))),"")</f>
        <v/>
      </c>
      <c r="AU341" s="457"/>
      <c r="AV341" s="460"/>
      <c r="AW341" s="454"/>
      <c r="AX341" s="463"/>
      <c r="AY341" s="499"/>
      <c r="AZ341" s="502"/>
      <c r="BA341" s="502"/>
      <c r="BB341" s="502"/>
      <c r="BC341" s="505"/>
      <c r="BD341" s="505"/>
      <c r="BE341" s="502"/>
      <c r="BF341" s="502"/>
      <c r="BG341" s="466"/>
      <c r="BH341" s="215"/>
      <c r="BI341" s="210"/>
      <c r="BJ341" s="210"/>
      <c r="BK341" s="210"/>
      <c r="BL341" s="207"/>
      <c r="BM341" s="207"/>
      <c r="BN341" s="207"/>
      <c r="BO341" s="282"/>
      <c r="BP341" s="282"/>
      <c r="BQ341" s="284"/>
      <c r="BR341" s="213"/>
      <c r="BS341" s="213" t="str">
        <f>IF(AND('MAPA DE RIESGOS'!$AP341="Muy Alta",'MAPA DE RIESGOS'!$AR341="Leve"),CONCATENATE("R",'MAPA DE RIESGOS'!$H341,"C",'MAPA DE RIESGOS'!$AF341),"")</f>
        <v/>
      </c>
      <c r="BT341" s="213"/>
      <c r="BU341" s="213"/>
      <c r="BV341" s="213"/>
      <c r="BW341" s="213"/>
      <c r="BX341" s="213"/>
      <c r="BY341" s="213"/>
      <c r="BZ341" s="213"/>
      <c r="CA341" s="213"/>
      <c r="CB341" s="213"/>
      <c r="CC341" s="213"/>
      <c r="CD341" s="213"/>
      <c r="CE341" s="213"/>
      <c r="CF341" s="213"/>
      <c r="CG341" s="213"/>
      <c r="CH341" s="213"/>
      <c r="CI341" s="213"/>
      <c r="CJ341" s="213"/>
      <c r="CK341" s="213"/>
    </row>
    <row r="342" spans="1:89" s="214" customFormat="1" ht="28.5" hidden="1" customHeight="1">
      <c r="A342" s="652"/>
      <c r="B342" s="634"/>
      <c r="C342" s="523"/>
      <c r="D342" s="523"/>
      <c r="E342" s="472"/>
      <c r="F342" s="472"/>
      <c r="G342" s="492"/>
      <c r="H342" s="384">
        <v>55</v>
      </c>
      <c r="I342" s="469"/>
      <c r="J342" s="466"/>
      <c r="K342" s="466"/>
      <c r="L342" s="466"/>
      <c r="M342" s="472">
        <f t="shared" si="1138"/>
        <v>0</v>
      </c>
      <c r="N342" s="472"/>
      <c r="O342" s="472"/>
      <c r="P342" s="475"/>
      <c r="Q342" s="478"/>
      <c r="R342" s="481"/>
      <c r="S342" s="481"/>
      <c r="T342" s="481"/>
      <c r="U342" s="481"/>
      <c r="V342" s="484"/>
      <c r="W342" s="442"/>
      <c r="X342" s="487"/>
      <c r="Y342" s="490"/>
      <c r="Z342" s="439"/>
      <c r="AA342" s="442"/>
      <c r="AB342" s="445"/>
      <c r="AC342" s="448"/>
      <c r="AD342" s="451"/>
      <c r="AE342" s="454"/>
      <c r="AF342" s="205">
        <v>3</v>
      </c>
      <c r="AG342" s="206"/>
      <c r="AH342" s="234" t="str">
        <f t="shared" si="1060"/>
        <v/>
      </c>
      <c r="AI342" s="340"/>
      <c r="AJ342" s="340"/>
      <c r="AK342" s="235" t="str">
        <f t="shared" si="1061"/>
        <v/>
      </c>
      <c r="AL342" s="341"/>
      <c r="AM342" s="341"/>
      <c r="AN342" s="342"/>
      <c r="AO342" s="236" t="str">
        <f t="shared" ref="AO342" si="1171">IF(ISBLANK(AD340),(IFERROR(IF(AND(AH341="Probabilidad",AH342="Probabilidad"),(AQ341-(+AQ341*AK342)),IF(AND(AH341="Impacto",AH342="Probabilidad"),(AQ340-(+AQ340*AK342)),IF(AH342="Impacto",AQ341,""))),""))," ")</f>
        <v xml:space="preserve"> </v>
      </c>
      <c r="AP342" s="174" t="str">
        <f t="shared" ref="AP342" si="1172">IF(ISBLANK(AD340),(IFERROR(IF(AO342="","",IF(AO342&lt;=0.2,"Muy Baja",IF(AO342&lt;=0.4,"Baja",IF(AO342&lt;=0.6,"Media",IF(AO342&lt;=0.8,"Alta","Muy Alta"))))),""))," ")</f>
        <v xml:space="preserve"> </v>
      </c>
      <c r="AQ342" s="237" t="str">
        <f t="shared" si="1167"/>
        <v xml:space="preserve"> </v>
      </c>
      <c r="AR342" s="283" t="str">
        <f t="shared" si="1168"/>
        <v/>
      </c>
      <c r="AS342" s="237" t="str">
        <f t="shared" ref="AS342:AS345" si="1173">IFERROR(IF(AND(AH341="Impacto",AH342="Impacto"),(AS341-(+AS341*AK342)),IF(AND(AH341="Probabilidad",AH342="Impacto"),(AS340-(+AS340*AK342)),IF(AH342="Probabilidad",AS341,""))),"")</f>
        <v/>
      </c>
      <c r="AT342" s="239" t="str">
        <f t="shared" si="1170"/>
        <v/>
      </c>
      <c r="AU342" s="457"/>
      <c r="AV342" s="460"/>
      <c r="AW342" s="454"/>
      <c r="AX342" s="463"/>
      <c r="AY342" s="343"/>
      <c r="AZ342" s="209"/>
      <c r="BA342" s="207"/>
      <c r="BB342" s="207"/>
      <c r="BC342" s="208"/>
      <c r="BD342" s="208"/>
      <c r="BE342" s="208"/>
      <c r="BF342" s="209"/>
      <c r="BG342" s="466"/>
      <c r="BH342" s="215"/>
      <c r="BI342" s="210"/>
      <c r="BJ342" s="210"/>
      <c r="BK342" s="210"/>
      <c r="BL342" s="207"/>
      <c r="BM342" s="207"/>
      <c r="BN342" s="207"/>
      <c r="BO342" s="282"/>
      <c r="BP342" s="282"/>
      <c r="BQ342" s="284"/>
      <c r="BR342" s="213"/>
      <c r="BS342" s="213" t="str">
        <f>IF(AND('MAPA DE RIESGOS'!$AP342="Muy Alta",'MAPA DE RIESGOS'!$AR342="Leve"),CONCATENATE("R",'MAPA DE RIESGOS'!$H342,"C",'MAPA DE RIESGOS'!$AF342),"")</f>
        <v/>
      </c>
      <c r="BT342" s="213"/>
      <c r="BU342" s="213"/>
      <c r="BV342" s="213"/>
      <c r="BW342" s="213"/>
      <c r="BX342" s="213"/>
      <c r="BY342" s="213"/>
      <c r="BZ342" s="213"/>
      <c r="CA342" s="213"/>
      <c r="CB342" s="213"/>
      <c r="CC342" s="213"/>
      <c r="CD342" s="213"/>
      <c r="CE342" s="213"/>
      <c r="CF342" s="213"/>
      <c r="CG342" s="213"/>
      <c r="CH342" s="213"/>
      <c r="CI342" s="213"/>
      <c r="CJ342" s="213"/>
      <c r="CK342" s="213"/>
    </row>
    <row r="343" spans="1:89" s="214" customFormat="1" ht="28.5" hidden="1" customHeight="1">
      <c r="A343" s="652"/>
      <c r="B343" s="634"/>
      <c r="C343" s="523"/>
      <c r="D343" s="523"/>
      <c r="E343" s="472"/>
      <c r="F343" s="472"/>
      <c r="G343" s="492"/>
      <c r="H343" s="384">
        <v>55</v>
      </c>
      <c r="I343" s="469"/>
      <c r="J343" s="466"/>
      <c r="K343" s="466"/>
      <c r="L343" s="466"/>
      <c r="M343" s="472">
        <f t="shared" si="1138"/>
        <v>0</v>
      </c>
      <c r="N343" s="472"/>
      <c r="O343" s="472"/>
      <c r="P343" s="475"/>
      <c r="Q343" s="478"/>
      <c r="R343" s="481"/>
      <c r="S343" s="481"/>
      <c r="T343" s="481"/>
      <c r="U343" s="481"/>
      <c r="V343" s="484"/>
      <c r="W343" s="442"/>
      <c r="X343" s="487"/>
      <c r="Y343" s="490"/>
      <c r="Z343" s="439"/>
      <c r="AA343" s="442"/>
      <c r="AB343" s="445"/>
      <c r="AC343" s="448"/>
      <c r="AD343" s="451"/>
      <c r="AE343" s="454"/>
      <c r="AF343" s="205">
        <v>4</v>
      </c>
      <c r="AG343" s="206"/>
      <c r="AH343" s="234" t="str">
        <f t="shared" si="1060"/>
        <v/>
      </c>
      <c r="AI343" s="340"/>
      <c r="AJ343" s="340"/>
      <c r="AK343" s="235" t="str">
        <f t="shared" si="1061"/>
        <v/>
      </c>
      <c r="AL343" s="341"/>
      <c r="AM343" s="341"/>
      <c r="AN343" s="342"/>
      <c r="AO343" s="236" t="str">
        <f t="shared" ref="AO343" si="1174">IF(ISBLANK(AD340),(IFERROR(IF(AND(AH342="Probabilidad",AH343="Probabilidad"),(AQ342-(+AQ342*AK343)),IF(AND(AH342="Impacto",AH343="Probabilidad"),(AQ341-(+AQ341*AK343)),IF(AH343="Impacto",AQ342,""))),""))," ")</f>
        <v xml:space="preserve"> </v>
      </c>
      <c r="AP343" s="174" t="str">
        <f t="shared" ref="AP343" si="1175">IF(ISBLANK(AD340),(IFERROR(IF(AO343="","",IF(AO343&lt;=0.2,"Muy Baja",IF(AO343&lt;=0.4,"Baja",IF(AO343&lt;=0.6,"Media",IF(AO343&lt;=0.8,"Alta","Muy Alta"))))),""))," ")</f>
        <v xml:space="preserve"> </v>
      </c>
      <c r="AQ343" s="237" t="str">
        <f t="shared" si="1167"/>
        <v xml:space="preserve"> </v>
      </c>
      <c r="AR343" s="283" t="str">
        <f t="shared" si="1168"/>
        <v/>
      </c>
      <c r="AS343" s="237" t="str">
        <f t="shared" si="1173"/>
        <v/>
      </c>
      <c r="AT343" s="239" t="str">
        <f t="shared" si="1170"/>
        <v/>
      </c>
      <c r="AU343" s="457"/>
      <c r="AV343" s="460"/>
      <c r="AW343" s="454"/>
      <c r="AX343" s="463"/>
      <c r="AY343" s="343"/>
      <c r="AZ343" s="209"/>
      <c r="BA343" s="207"/>
      <c r="BB343" s="207"/>
      <c r="BC343" s="208"/>
      <c r="BD343" s="208"/>
      <c r="BE343" s="208"/>
      <c r="BF343" s="209"/>
      <c r="BG343" s="466"/>
      <c r="BH343" s="215"/>
      <c r="BI343" s="210"/>
      <c r="BJ343" s="210"/>
      <c r="BK343" s="210"/>
      <c r="BL343" s="207"/>
      <c r="BM343" s="207"/>
      <c r="BN343" s="207"/>
      <c r="BO343" s="282"/>
      <c r="BP343" s="282"/>
      <c r="BQ343" s="284"/>
      <c r="BR343" s="213"/>
      <c r="BS343" s="213" t="str">
        <f>IF(AND('MAPA DE RIESGOS'!$AP343="Muy Alta",'MAPA DE RIESGOS'!$AR343="Leve"),CONCATENATE("R",'MAPA DE RIESGOS'!$H343,"C",'MAPA DE RIESGOS'!$AF343),"")</f>
        <v/>
      </c>
      <c r="BT343" s="213"/>
      <c r="BU343" s="213"/>
      <c r="BV343" s="213"/>
      <c r="BW343" s="213"/>
      <c r="BX343" s="213"/>
      <c r="BY343" s="213"/>
      <c r="BZ343" s="213"/>
      <c r="CA343" s="213"/>
      <c r="CB343" s="213"/>
      <c r="CC343" s="213"/>
      <c r="CD343" s="213"/>
      <c r="CE343" s="213"/>
      <c r="CF343" s="213"/>
      <c r="CG343" s="213"/>
      <c r="CH343" s="213"/>
      <c r="CI343" s="213"/>
      <c r="CJ343" s="213"/>
      <c r="CK343" s="213"/>
    </row>
    <row r="344" spans="1:89" s="214" customFormat="1" ht="28.5" hidden="1" customHeight="1">
      <c r="A344" s="652"/>
      <c r="B344" s="634"/>
      <c r="C344" s="523"/>
      <c r="D344" s="523"/>
      <c r="E344" s="472"/>
      <c r="F344" s="472"/>
      <c r="G344" s="492"/>
      <c r="H344" s="384">
        <v>55</v>
      </c>
      <c r="I344" s="469"/>
      <c r="J344" s="466"/>
      <c r="K344" s="466"/>
      <c r="L344" s="466"/>
      <c r="M344" s="472">
        <f t="shared" si="1138"/>
        <v>0</v>
      </c>
      <c r="N344" s="472"/>
      <c r="O344" s="472"/>
      <c r="P344" s="475"/>
      <c r="Q344" s="478"/>
      <c r="R344" s="481"/>
      <c r="S344" s="481"/>
      <c r="T344" s="481"/>
      <c r="U344" s="481"/>
      <c r="V344" s="484"/>
      <c r="W344" s="442"/>
      <c r="X344" s="487"/>
      <c r="Y344" s="490"/>
      <c r="Z344" s="439"/>
      <c r="AA344" s="442"/>
      <c r="AB344" s="445"/>
      <c r="AC344" s="448"/>
      <c r="AD344" s="451"/>
      <c r="AE344" s="454"/>
      <c r="AF344" s="205">
        <v>5</v>
      </c>
      <c r="AG344" s="206"/>
      <c r="AH344" s="234" t="str">
        <f t="shared" si="1060"/>
        <v/>
      </c>
      <c r="AI344" s="340"/>
      <c r="AJ344" s="340"/>
      <c r="AK344" s="235" t="str">
        <f t="shared" si="1061"/>
        <v/>
      </c>
      <c r="AL344" s="341"/>
      <c r="AM344" s="341"/>
      <c r="AN344" s="342"/>
      <c r="AO344" s="236" t="str">
        <f t="shared" ref="AO344" si="1176">IF(ISBLANK(AD340),(IFERROR(IF(AND(AH343="Probabilidad",AH344="Probabilidad"),(AQ343-(+AQ343*AK344)),IF(AND(AH343="Impacto",AH344="Probabilidad"),(AQ342-(+AQ342*AK344)),IF(AH344="Impacto",AQ343,""))),""))," ")</f>
        <v xml:space="preserve"> </v>
      </c>
      <c r="AP344" s="174" t="str">
        <f t="shared" ref="AP344" si="1177">IF(ISBLANK(AD340),(IFERROR(IF(AO344="","",IF(AO344&lt;=0.2,"Muy Baja",IF(AO344&lt;=0.4,"Baja",IF(AO344&lt;=0.6,"Media",IF(AO344&lt;=0.8,"Alta","Muy Alta"))))),""))," ")</f>
        <v xml:space="preserve"> </v>
      </c>
      <c r="AQ344" s="237" t="str">
        <f t="shared" si="1167"/>
        <v xml:space="preserve"> </v>
      </c>
      <c r="AR344" s="283" t="str">
        <f t="shared" si="1168"/>
        <v/>
      </c>
      <c r="AS344" s="237" t="str">
        <f t="shared" si="1173"/>
        <v/>
      </c>
      <c r="AT344" s="239" t="str">
        <f t="shared" si="1170"/>
        <v/>
      </c>
      <c r="AU344" s="457"/>
      <c r="AV344" s="460"/>
      <c r="AW344" s="454"/>
      <c r="AX344" s="463"/>
      <c r="AY344" s="343"/>
      <c r="AZ344" s="209"/>
      <c r="BA344" s="207"/>
      <c r="BB344" s="207"/>
      <c r="BC344" s="208"/>
      <c r="BD344" s="208"/>
      <c r="BE344" s="208"/>
      <c r="BF344" s="209"/>
      <c r="BG344" s="466"/>
      <c r="BH344" s="215"/>
      <c r="BI344" s="210"/>
      <c r="BJ344" s="210"/>
      <c r="BK344" s="210"/>
      <c r="BL344" s="207"/>
      <c r="BM344" s="207"/>
      <c r="BN344" s="207"/>
      <c r="BO344" s="282"/>
      <c r="BP344" s="282"/>
      <c r="BQ344" s="284"/>
      <c r="BR344" s="213"/>
      <c r="BS344" s="213" t="str">
        <f>IF(AND('MAPA DE RIESGOS'!$AP344="Muy Alta",'MAPA DE RIESGOS'!$AR344="Leve"),CONCATENATE("R",'MAPA DE RIESGOS'!$H344,"C",'MAPA DE RIESGOS'!$AF344),"")</f>
        <v/>
      </c>
      <c r="BT344" s="213"/>
      <c r="BU344" s="213"/>
      <c r="BV344" s="213"/>
      <c r="BW344" s="213"/>
      <c r="BX344" s="213"/>
      <c r="BY344" s="213"/>
      <c r="BZ344" s="213"/>
      <c r="CA344" s="213"/>
      <c r="CB344" s="213"/>
      <c r="CC344" s="213"/>
      <c r="CD344" s="213"/>
      <c r="CE344" s="213"/>
      <c r="CF344" s="213"/>
      <c r="CG344" s="213"/>
      <c r="CH344" s="213"/>
      <c r="CI344" s="213"/>
      <c r="CJ344" s="213"/>
      <c r="CK344" s="213"/>
    </row>
    <row r="345" spans="1:89" s="214" customFormat="1" ht="28.5" hidden="1" customHeight="1">
      <c r="A345" s="652"/>
      <c r="B345" s="634"/>
      <c r="C345" s="523"/>
      <c r="D345" s="523"/>
      <c r="E345" s="472"/>
      <c r="F345" s="472"/>
      <c r="G345" s="492"/>
      <c r="H345" s="384">
        <v>55</v>
      </c>
      <c r="I345" s="470"/>
      <c r="J345" s="467"/>
      <c r="K345" s="467"/>
      <c r="L345" s="467"/>
      <c r="M345" s="473">
        <f t="shared" si="1138"/>
        <v>0</v>
      </c>
      <c r="N345" s="473"/>
      <c r="O345" s="473"/>
      <c r="P345" s="476"/>
      <c r="Q345" s="479"/>
      <c r="R345" s="482"/>
      <c r="S345" s="482"/>
      <c r="T345" s="482"/>
      <c r="U345" s="482"/>
      <c r="V345" s="485"/>
      <c r="W345" s="443"/>
      <c r="X345" s="488"/>
      <c r="Y345" s="491"/>
      <c r="Z345" s="440"/>
      <c r="AA345" s="443"/>
      <c r="AB345" s="446"/>
      <c r="AC345" s="449"/>
      <c r="AD345" s="452"/>
      <c r="AE345" s="455"/>
      <c r="AF345" s="205">
        <v>6</v>
      </c>
      <c r="AG345" s="206"/>
      <c r="AH345" s="234" t="str">
        <f t="shared" si="1060"/>
        <v/>
      </c>
      <c r="AI345" s="340"/>
      <c r="AJ345" s="340"/>
      <c r="AK345" s="235" t="str">
        <f t="shared" si="1061"/>
        <v/>
      </c>
      <c r="AL345" s="341"/>
      <c r="AM345" s="341"/>
      <c r="AN345" s="342"/>
      <c r="AO345" s="236" t="str">
        <f t="shared" ref="AO345" si="1178">IF(ISBLANK(AD340),(IFERROR(IF(AND(AH344="Probabilidad",AH345="Probabilidad"),(AQ344-(+AQ344*AK345)),IF(AND(AH344="Impacto",AH345="Probabilidad"),(AQ343-(+AQ343*AK345)),IF(AH345="Impacto",AQ344,""))),""))," ")</f>
        <v xml:space="preserve"> </v>
      </c>
      <c r="AP345" s="174" t="str">
        <f t="shared" ref="AP345" si="1179">IF(ISBLANK(AD340),(IFERROR(IF(AO345="","",IF(AO345&lt;=0.2,"Muy Baja",IF(AO345&lt;=0.4,"Baja",IF(AO345&lt;=0.6,"Media",IF(AO345&lt;=0.8,"Alta","Muy Alta"))))),""))," ")</f>
        <v xml:space="preserve"> </v>
      </c>
      <c r="AQ345" s="237" t="str">
        <f t="shared" si="1167"/>
        <v xml:space="preserve"> </v>
      </c>
      <c r="AR345" s="283" t="str">
        <f t="shared" si="1168"/>
        <v/>
      </c>
      <c r="AS345" s="237" t="str">
        <f t="shared" si="1173"/>
        <v/>
      </c>
      <c r="AT345" s="239" t="str">
        <f t="shared" si="1170"/>
        <v/>
      </c>
      <c r="AU345" s="458"/>
      <c r="AV345" s="461"/>
      <c r="AW345" s="455"/>
      <c r="AX345" s="464"/>
      <c r="AY345" s="343"/>
      <c r="AZ345" s="209"/>
      <c r="BA345" s="207"/>
      <c r="BB345" s="207"/>
      <c r="BC345" s="208"/>
      <c r="BD345" s="208"/>
      <c r="BE345" s="208"/>
      <c r="BF345" s="209"/>
      <c r="BG345" s="467"/>
      <c r="BH345" s="215"/>
      <c r="BI345" s="210"/>
      <c r="BJ345" s="210"/>
      <c r="BK345" s="210"/>
      <c r="BL345" s="207"/>
      <c r="BM345" s="207"/>
      <c r="BN345" s="207"/>
      <c r="BO345" s="282"/>
      <c r="BP345" s="282"/>
      <c r="BQ345" s="284"/>
      <c r="BR345" s="213"/>
      <c r="BS345" s="213" t="str">
        <f>IF(AND('MAPA DE RIESGOS'!$AP345="Muy Alta",'MAPA DE RIESGOS'!$AR345="Leve"),CONCATENATE("R",'MAPA DE RIESGOS'!$H345,"C",'MAPA DE RIESGOS'!$AF345),"")</f>
        <v/>
      </c>
      <c r="BT345" s="213"/>
      <c r="BU345" s="213"/>
      <c r="BV345" s="213"/>
      <c r="BW345" s="213"/>
      <c r="BX345" s="213"/>
      <c r="BY345" s="213"/>
      <c r="BZ345" s="213"/>
      <c r="CA345" s="213"/>
      <c r="CB345" s="213"/>
      <c r="CC345" s="213"/>
      <c r="CD345" s="213"/>
      <c r="CE345" s="213"/>
      <c r="CF345" s="213"/>
      <c r="CG345" s="213"/>
      <c r="CH345" s="213"/>
      <c r="CI345" s="213"/>
      <c r="CJ345" s="213"/>
      <c r="CK345" s="213"/>
    </row>
    <row r="346" spans="1:89" s="214" customFormat="1" ht="28.5" hidden="1" customHeight="1">
      <c r="A346" s="652"/>
      <c r="B346" s="634" t="s">
        <v>890</v>
      </c>
      <c r="C346" s="523"/>
      <c r="D346" s="523"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472"/>
      <c r="F346" s="472" t="s">
        <v>968</v>
      </c>
      <c r="G346" s="492">
        <v>56</v>
      </c>
      <c r="H346" s="384">
        <v>56</v>
      </c>
      <c r="I346" s="516" t="s">
        <v>1240</v>
      </c>
      <c r="J346" s="465"/>
      <c r="K346" s="465" t="s">
        <v>1240</v>
      </c>
      <c r="L346" s="465"/>
      <c r="M346" s="471" t="str">
        <f t="shared" ref="M346:M351" si="1180">+CONCATENATE("Posibilidad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471" t="s">
        <v>932</v>
      </c>
      <c r="O346" s="471" t="s">
        <v>837</v>
      </c>
      <c r="P346" s="474"/>
      <c r="Q346" s="477"/>
      <c r="R346" s="480"/>
      <c r="S346" s="480"/>
      <c r="T346" s="480"/>
      <c r="U346" s="480"/>
      <c r="V346" s="483" t="str">
        <f t="shared" ref="V346" si="1181">IF(ISBLANK(AC346),(IF(P346&lt;=0,"",IF(P346&lt;=2,"Muy Baja",IF(P346&lt;=24,"Baja",IF(P346&lt;=500,"Media",IF(P346&lt;=5000,"Alta","Muy Alta"))))))," ")</f>
        <v/>
      </c>
      <c r="W346" s="441" t="str">
        <f t="shared" ref="W346" si="1182">IF(ISBLANK(AC346),(IF(V346="","",IF(V346="Muy Baja",20%,IF(V346="Baja",40%,IF(V346="Media",60%,IF(V346="Alta",80%,IF(V346="Muy Alta",100%,0)))))))," ")</f>
        <v/>
      </c>
      <c r="X346" s="486"/>
      <c r="Y346" s="489" t="str">
        <f>IF(X346&gt;0,IF(NOT(ISERROR(MATCH(X346,'Listados Datos'!$N$3:$N$4,0))),'Listados Datos'!$N$6&amp;"Por favor no seleccionar este criterios de impacto (Afectación Económica o presupuestal y/o Pérdida Reputacional)",'Listados Datos'!$N$7),"")</f>
        <v/>
      </c>
      <c r="Z346" s="438" t="str">
        <f>IF(OR(X346='Listados Datos'!$R$3,X346='Listados Datos'!$S$3),"Leve",IF(OR(X346='Listados Datos'!$R$4,X346='Listados Datos'!$S$4),"Menor",IF(OR(X346='Listados Datos'!$R$5,X346='Listados Datos'!$S$5),"Moderado",IF(OR(X346='Listados Datos'!$R$6,X346='Listados Datos'!$S$6),"Mayor",IF(OR(X346='Listados Datos'!$R$7,X346='Listados Datos'!$S$7),"Catastrófico","")))))</f>
        <v/>
      </c>
      <c r="AA346" s="441" t="str">
        <f>IF(Z346="","",IF(Z346="Leve",20%,IF(Z346="Menor",40%,IF(Z346="Moderado",60%,IF(Z346="Mayor",80%,IF(Z346="Catastrófico",100%,0))))))</f>
        <v/>
      </c>
      <c r="AB346" s="444"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447"/>
      <c r="AD346" s="450"/>
      <c r="AE346" s="453" t="str">
        <f t="shared" ref="AE346" si="1183">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5">
        <v>1</v>
      </c>
      <c r="AG346" s="206"/>
      <c r="AH346" s="234" t="str">
        <f t="shared" si="1060"/>
        <v>Probabilidad</v>
      </c>
      <c r="AI346" s="340" t="s">
        <v>314</v>
      </c>
      <c r="AJ346" s="340" t="s">
        <v>319</v>
      </c>
      <c r="AK346" s="235" t="str">
        <f t="shared" si="1061"/>
        <v>40%</v>
      </c>
      <c r="AL346" s="341" t="s">
        <v>323</v>
      </c>
      <c r="AM346" s="341" t="s">
        <v>327</v>
      </c>
      <c r="AN346" s="342" t="s">
        <v>330</v>
      </c>
      <c r="AO346" s="236" t="str">
        <f t="shared" ref="AO346" si="1184">IF(ISBLANK(AD346),(IFERROR(IF(AH346="Probabilidad",(W346-(+W346*AK346)),IF(AH346="Impacto",W346,"")),""))," ")</f>
        <v/>
      </c>
      <c r="AP346" s="174" t="str">
        <f t="shared" ref="AP346" si="1185">IF(ISBLANK(AD346), (IFERROR(IF(AO346="","",IF(AO346&lt;=0.2,"Muy Baja",IF(AO346&lt;=0.4,"Baja",IF(AO346&lt;=0.6,"Media",IF(AO346&lt;=0.8,"Alta","Muy Alta"))))),""))," ")</f>
        <v/>
      </c>
      <c r="AQ346" s="237" t="str">
        <f t="shared" si="1167"/>
        <v/>
      </c>
      <c r="AR346" s="283" t="str">
        <f t="shared" si="1168"/>
        <v/>
      </c>
      <c r="AS346" s="237" t="str">
        <f t="shared" ref="AS346" si="1186">IFERROR(IF(AH346="Impacto",(AA346-(+AA346*AK346)),IF(AH346="Probabilidad",AA346,"")),"")</f>
        <v/>
      </c>
      <c r="AT346" s="239" t="str">
        <f t="shared" si="1170"/>
        <v/>
      </c>
      <c r="AU346" s="456"/>
      <c r="AV346" s="459" t="str">
        <f>IF(ISBLANK(AD346), " ", AD346)</f>
        <v xml:space="preserve"> </v>
      </c>
      <c r="AW346" s="453" t="str">
        <f t="shared" ref="AW346" si="11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462" t="s">
        <v>337</v>
      </c>
      <c r="AY346" s="343"/>
      <c r="AZ346" s="209"/>
      <c r="BA346" s="207"/>
      <c r="BB346" s="207"/>
      <c r="BC346" s="208"/>
      <c r="BD346" s="208"/>
      <c r="BE346" s="208"/>
      <c r="BF346" s="209"/>
      <c r="BG346" s="465"/>
      <c r="BH346" s="215"/>
      <c r="BI346" s="210"/>
      <c r="BJ346" s="210"/>
      <c r="BK346" s="210"/>
      <c r="BL346" s="207"/>
      <c r="BM346" s="207"/>
      <c r="BN346" s="207"/>
      <c r="BO346" s="282"/>
      <c r="BP346" s="282"/>
      <c r="BQ346" s="284"/>
      <c r="BR346" s="213"/>
      <c r="BS346" s="213" t="str">
        <f>IF(AND('MAPA DE RIESGOS'!$AP346="Muy Alta",'MAPA DE RIESGOS'!$AR346="Leve"),CONCATENATE("R",'MAPA DE RIESGOS'!$H346,"C",'MAPA DE RIESGOS'!$AF346),"")</f>
        <v/>
      </c>
      <c r="BT346" s="213"/>
      <c r="BU346" s="213"/>
      <c r="BV346" s="213"/>
      <c r="BW346" s="213"/>
      <c r="BX346" s="213"/>
      <c r="BY346" s="213"/>
      <c r="BZ346" s="213"/>
      <c r="CA346" s="213"/>
      <c r="CB346" s="213"/>
      <c r="CC346" s="213"/>
      <c r="CD346" s="213"/>
      <c r="CE346" s="213"/>
      <c r="CF346" s="213"/>
      <c r="CG346" s="213"/>
      <c r="CH346" s="213"/>
      <c r="CI346" s="213"/>
      <c r="CJ346" s="213"/>
      <c r="CK346" s="213"/>
    </row>
    <row r="347" spans="1:89" s="214" customFormat="1" ht="28.5" hidden="1" customHeight="1">
      <c r="A347" s="652"/>
      <c r="B347" s="634"/>
      <c r="C347" s="523"/>
      <c r="D347" s="523"/>
      <c r="E347" s="472"/>
      <c r="F347" s="472"/>
      <c r="G347" s="492"/>
      <c r="H347" s="384">
        <v>56</v>
      </c>
      <c r="I347" s="517"/>
      <c r="J347" s="466"/>
      <c r="K347" s="466"/>
      <c r="L347" s="466"/>
      <c r="M347" s="472" t="str">
        <f t="shared" si="1180"/>
        <v xml:space="preserve">Posibilidad de perdida de  debido a amenazas como y vulderabilidades, afectando a los activos de información de </v>
      </c>
      <c r="N347" s="472"/>
      <c r="O347" s="472"/>
      <c r="P347" s="475"/>
      <c r="Q347" s="478"/>
      <c r="R347" s="481"/>
      <c r="S347" s="481"/>
      <c r="T347" s="481"/>
      <c r="U347" s="481"/>
      <c r="V347" s="484"/>
      <c r="W347" s="442"/>
      <c r="X347" s="487"/>
      <c r="Y347" s="490"/>
      <c r="Z347" s="439"/>
      <c r="AA347" s="442"/>
      <c r="AB347" s="445"/>
      <c r="AC347" s="448"/>
      <c r="AD347" s="451"/>
      <c r="AE347" s="454"/>
      <c r="AF347" s="205">
        <v>2</v>
      </c>
      <c r="AG347" s="206"/>
      <c r="AH347" s="234" t="str">
        <f t="shared" si="1060"/>
        <v/>
      </c>
      <c r="AI347" s="340"/>
      <c r="AJ347" s="340"/>
      <c r="AK347" s="235" t="str">
        <f t="shared" si="1061"/>
        <v/>
      </c>
      <c r="AL347" s="341"/>
      <c r="AM347" s="341"/>
      <c r="AN347" s="342"/>
      <c r="AO347" s="236" t="str">
        <f t="shared" ref="AO347" si="1188">IF(ISBLANK(AD346),(IFERROR(IF(AND(AH346="Probabilidad",AH347="Probabilidad"),(AQ346-(+AQ346*AK347)),IF(AH347="Probabilidad",(W346-(+W346*AK347)),IF(AH347="Impacto",AQ346,""))),""))," ")</f>
        <v/>
      </c>
      <c r="AP347" s="174" t="str">
        <f t="shared" ref="AP347" si="1189">IF(ISBLANK(AD346),(IFERROR(IF(AO347="","",IF(AO347&lt;=0.2,"Muy Baja",IF(AO347&lt;=0.4,"Baja",IF(AO347&lt;=0.6,"Media",IF(AO347&lt;=0.8,"Alta","Muy Alta"))))),""))," ")</f>
        <v/>
      </c>
      <c r="AQ347" s="237" t="str">
        <f t="shared" si="1167"/>
        <v/>
      </c>
      <c r="AR347" s="283" t="str">
        <f t="shared" si="1168"/>
        <v/>
      </c>
      <c r="AS347" s="237" t="str">
        <f t="shared" ref="AS347" si="1190">IFERROR(IF(AND(AH346="Impacto",AH347="Impacto"),(AS346-(+AS346*AK347)),IF(AH347="Impacto",(AA346-(+AA346*AK347)),IF(AH347="Probabilidad",AS346,""))),"")</f>
        <v/>
      </c>
      <c r="AT347" s="239" t="str">
        <f t="shared" si="1170"/>
        <v/>
      </c>
      <c r="AU347" s="457"/>
      <c r="AV347" s="460"/>
      <c r="AW347" s="454"/>
      <c r="AX347" s="463"/>
      <c r="AY347" s="343"/>
      <c r="AZ347" s="209"/>
      <c r="BA347" s="207"/>
      <c r="BB347" s="207"/>
      <c r="BC347" s="208"/>
      <c r="BD347" s="208"/>
      <c r="BE347" s="208"/>
      <c r="BF347" s="209"/>
      <c r="BG347" s="466"/>
      <c r="BH347" s="215"/>
      <c r="BI347" s="210"/>
      <c r="BJ347" s="210"/>
      <c r="BK347" s="210"/>
      <c r="BL347" s="207"/>
      <c r="BM347" s="207"/>
      <c r="BN347" s="207"/>
      <c r="BO347" s="282"/>
      <c r="BP347" s="282"/>
      <c r="BQ347" s="284"/>
      <c r="BR347" s="213"/>
      <c r="BS347" s="213" t="str">
        <f>IF(AND('MAPA DE RIESGOS'!$AP347="Muy Alta",'MAPA DE RIESGOS'!$AR347="Leve"),CONCATENATE("R",'MAPA DE RIESGOS'!$H347,"C",'MAPA DE RIESGOS'!$AF347),"")</f>
        <v/>
      </c>
      <c r="BT347" s="213"/>
      <c r="BU347" s="213"/>
      <c r="BV347" s="213"/>
      <c r="BW347" s="213"/>
      <c r="BX347" s="213"/>
      <c r="BY347" s="213"/>
      <c r="BZ347" s="213"/>
      <c r="CA347" s="213"/>
      <c r="CB347" s="213"/>
      <c r="CC347" s="213"/>
      <c r="CD347" s="213"/>
      <c r="CE347" s="213"/>
      <c r="CF347" s="213"/>
      <c r="CG347" s="213"/>
      <c r="CH347" s="213"/>
      <c r="CI347" s="213"/>
      <c r="CJ347" s="213"/>
      <c r="CK347" s="213"/>
    </row>
    <row r="348" spans="1:89" s="214" customFormat="1" ht="28.5" hidden="1" customHeight="1">
      <c r="A348" s="652"/>
      <c r="B348" s="634"/>
      <c r="C348" s="523"/>
      <c r="D348" s="523"/>
      <c r="E348" s="472"/>
      <c r="F348" s="472"/>
      <c r="G348" s="492"/>
      <c r="H348" s="384">
        <v>56</v>
      </c>
      <c r="I348" s="517"/>
      <c r="J348" s="466"/>
      <c r="K348" s="466"/>
      <c r="L348" s="466"/>
      <c r="M348" s="472" t="str">
        <f t="shared" si="1180"/>
        <v xml:space="preserve">Posibilidad de perdida de  debido a amenazas como y vulderabilidades, afectando a los activos de información de </v>
      </c>
      <c r="N348" s="472"/>
      <c r="O348" s="472"/>
      <c r="P348" s="475"/>
      <c r="Q348" s="478"/>
      <c r="R348" s="481"/>
      <c r="S348" s="481"/>
      <c r="T348" s="481"/>
      <c r="U348" s="481"/>
      <c r="V348" s="484"/>
      <c r="W348" s="442"/>
      <c r="X348" s="487"/>
      <c r="Y348" s="490"/>
      <c r="Z348" s="439"/>
      <c r="AA348" s="442"/>
      <c r="AB348" s="445"/>
      <c r="AC348" s="448"/>
      <c r="AD348" s="451"/>
      <c r="AE348" s="454"/>
      <c r="AF348" s="205">
        <v>3</v>
      </c>
      <c r="AG348" s="206"/>
      <c r="AH348" s="234" t="str">
        <f t="shared" si="1060"/>
        <v/>
      </c>
      <c r="AI348" s="340"/>
      <c r="AJ348" s="340"/>
      <c r="AK348" s="235" t="str">
        <f t="shared" si="1061"/>
        <v/>
      </c>
      <c r="AL348" s="341"/>
      <c r="AM348" s="341"/>
      <c r="AN348" s="342"/>
      <c r="AO348" s="236" t="str">
        <f t="shared" ref="AO348" si="1191">IF(ISBLANK(AD346),(IFERROR(IF(AND(AH347="Probabilidad",AH348="Probabilidad"),(AQ347-(+AQ347*AK348)),IF(AND(AH347="Impacto",AH348="Probabilidad"),(AQ346-(+AQ346*AK348)),IF(AH348="Impacto",AQ347,""))),""))," ")</f>
        <v/>
      </c>
      <c r="AP348" s="174" t="str">
        <f t="shared" ref="AP348" si="1192">IF(ISBLANK(AD346),(IFERROR(IF(AO348="","",IF(AO348&lt;=0.2,"Muy Baja",IF(AO348&lt;=0.4,"Baja",IF(AO348&lt;=0.6,"Media",IF(AO348&lt;=0.8,"Alta","Muy Alta"))))),""))," ")</f>
        <v/>
      </c>
      <c r="AQ348" s="237" t="str">
        <f t="shared" si="1167"/>
        <v/>
      </c>
      <c r="AR348" s="283" t="str">
        <f t="shared" si="1168"/>
        <v/>
      </c>
      <c r="AS348" s="237" t="str">
        <f t="shared" ref="AS348:AS351" si="1193">IFERROR(IF(AND(AH347="Impacto",AH348="Impacto"),(AS347-(+AS347*AK348)),IF(AND(AH347="Probabilidad",AH348="Impacto"),(AS346-(+AS346*AK348)),IF(AH348="Probabilidad",AS347,""))),"")</f>
        <v/>
      </c>
      <c r="AT348" s="239" t="str">
        <f t="shared" si="1170"/>
        <v/>
      </c>
      <c r="AU348" s="457"/>
      <c r="AV348" s="460"/>
      <c r="AW348" s="454"/>
      <c r="AX348" s="463"/>
      <c r="AY348" s="343"/>
      <c r="AZ348" s="209"/>
      <c r="BA348" s="207"/>
      <c r="BB348" s="207"/>
      <c r="BC348" s="208"/>
      <c r="BD348" s="208"/>
      <c r="BE348" s="208"/>
      <c r="BF348" s="209"/>
      <c r="BG348" s="466"/>
      <c r="BH348" s="215"/>
      <c r="BI348" s="210"/>
      <c r="BJ348" s="210"/>
      <c r="BK348" s="210"/>
      <c r="BL348" s="207"/>
      <c r="BM348" s="207"/>
      <c r="BN348" s="207"/>
      <c r="BO348" s="282"/>
      <c r="BP348" s="282"/>
      <c r="BQ348" s="284"/>
      <c r="BR348" s="213"/>
      <c r="BS348" s="213" t="str">
        <f>IF(AND('MAPA DE RIESGOS'!$AP348="Muy Alta",'MAPA DE RIESGOS'!$AR348="Leve"),CONCATENATE("R",'MAPA DE RIESGOS'!$H348,"C",'MAPA DE RIESGOS'!$AF348),"")</f>
        <v/>
      </c>
      <c r="BT348" s="213"/>
      <c r="BU348" s="213"/>
      <c r="BV348" s="213"/>
      <c r="BW348" s="213"/>
      <c r="BX348" s="213"/>
      <c r="BY348" s="213"/>
      <c r="BZ348" s="213"/>
      <c r="CA348" s="213"/>
      <c r="CB348" s="213"/>
      <c r="CC348" s="213"/>
      <c r="CD348" s="213"/>
      <c r="CE348" s="213"/>
      <c r="CF348" s="213"/>
      <c r="CG348" s="213"/>
      <c r="CH348" s="213"/>
      <c r="CI348" s="213"/>
      <c r="CJ348" s="213"/>
      <c r="CK348" s="213"/>
    </row>
    <row r="349" spans="1:89" s="214" customFormat="1" ht="28.5" hidden="1" customHeight="1">
      <c r="A349" s="652"/>
      <c r="B349" s="634"/>
      <c r="C349" s="523"/>
      <c r="D349" s="523"/>
      <c r="E349" s="472"/>
      <c r="F349" s="472"/>
      <c r="G349" s="492"/>
      <c r="H349" s="384">
        <v>56</v>
      </c>
      <c r="I349" s="517"/>
      <c r="J349" s="466"/>
      <c r="K349" s="466"/>
      <c r="L349" s="466"/>
      <c r="M349" s="472" t="str">
        <f t="shared" si="1180"/>
        <v xml:space="preserve">Posibilidad de perdida de  debido a amenazas como y vulderabilidades, afectando a los activos de información de </v>
      </c>
      <c r="N349" s="472"/>
      <c r="O349" s="472"/>
      <c r="P349" s="475"/>
      <c r="Q349" s="478"/>
      <c r="R349" s="481"/>
      <c r="S349" s="481"/>
      <c r="T349" s="481"/>
      <c r="U349" s="481"/>
      <c r="V349" s="484"/>
      <c r="W349" s="442"/>
      <c r="X349" s="487"/>
      <c r="Y349" s="490"/>
      <c r="Z349" s="439"/>
      <c r="AA349" s="442"/>
      <c r="AB349" s="445"/>
      <c r="AC349" s="448"/>
      <c r="AD349" s="451"/>
      <c r="AE349" s="454"/>
      <c r="AF349" s="205">
        <v>4</v>
      </c>
      <c r="AG349" s="206"/>
      <c r="AH349" s="234" t="str">
        <f t="shared" si="1060"/>
        <v/>
      </c>
      <c r="AI349" s="340"/>
      <c r="AJ349" s="340"/>
      <c r="AK349" s="235" t="str">
        <f t="shared" si="1061"/>
        <v/>
      </c>
      <c r="AL349" s="341"/>
      <c r="AM349" s="341"/>
      <c r="AN349" s="342"/>
      <c r="AO349" s="236" t="str">
        <f t="shared" ref="AO349" si="1194">IF(ISBLANK(AD346),(IFERROR(IF(AND(AH348="Probabilidad",AH349="Probabilidad"),(AQ348-(+AQ348*AK349)),IF(AND(AH348="Impacto",AH349="Probabilidad"),(AQ347-(+AQ347*AK349)),IF(AH349="Impacto",AQ348,""))),""))," ")</f>
        <v/>
      </c>
      <c r="AP349" s="174" t="str">
        <f t="shared" ref="AP349" si="1195">IF(ISBLANK(AD346),(IFERROR(IF(AO349="","",IF(AO349&lt;=0.2,"Muy Baja",IF(AO349&lt;=0.4,"Baja",IF(AO349&lt;=0.6,"Media",IF(AO349&lt;=0.8,"Alta","Muy Alta"))))),""))," ")</f>
        <v/>
      </c>
      <c r="AQ349" s="237" t="str">
        <f t="shared" si="1167"/>
        <v/>
      </c>
      <c r="AR349" s="283" t="str">
        <f t="shared" si="1168"/>
        <v/>
      </c>
      <c r="AS349" s="237" t="str">
        <f t="shared" si="1193"/>
        <v/>
      </c>
      <c r="AT349" s="239" t="str">
        <f t="shared" si="1170"/>
        <v/>
      </c>
      <c r="AU349" s="457"/>
      <c r="AV349" s="460"/>
      <c r="AW349" s="454"/>
      <c r="AX349" s="463"/>
      <c r="AY349" s="343"/>
      <c r="AZ349" s="209"/>
      <c r="BA349" s="207"/>
      <c r="BB349" s="207"/>
      <c r="BC349" s="208"/>
      <c r="BD349" s="208"/>
      <c r="BE349" s="208"/>
      <c r="BF349" s="209"/>
      <c r="BG349" s="466"/>
      <c r="BH349" s="215"/>
      <c r="BI349" s="210"/>
      <c r="BJ349" s="210"/>
      <c r="BK349" s="210"/>
      <c r="BL349" s="207"/>
      <c r="BM349" s="207"/>
      <c r="BN349" s="207"/>
      <c r="BO349" s="282"/>
      <c r="BP349" s="282"/>
      <c r="BQ349" s="284"/>
      <c r="BR349" s="213"/>
      <c r="BS349" s="213" t="str">
        <f>IF(AND('MAPA DE RIESGOS'!$AP349="Muy Alta",'MAPA DE RIESGOS'!$AR349="Leve"),CONCATENATE("R",'MAPA DE RIESGOS'!$H349,"C",'MAPA DE RIESGOS'!$AF349),"")</f>
        <v/>
      </c>
      <c r="BT349" s="213"/>
      <c r="BU349" s="213"/>
      <c r="BV349" s="213"/>
      <c r="BW349" s="213"/>
      <c r="BX349" s="213"/>
      <c r="BY349" s="213"/>
      <c r="BZ349" s="213"/>
      <c r="CA349" s="213"/>
      <c r="CB349" s="213"/>
      <c r="CC349" s="213"/>
      <c r="CD349" s="213"/>
      <c r="CE349" s="213"/>
      <c r="CF349" s="213"/>
      <c r="CG349" s="213"/>
      <c r="CH349" s="213"/>
      <c r="CI349" s="213"/>
      <c r="CJ349" s="213"/>
      <c r="CK349" s="213"/>
    </row>
    <row r="350" spans="1:89" s="214" customFormat="1" ht="28.5" hidden="1" customHeight="1">
      <c r="A350" s="652"/>
      <c r="B350" s="634"/>
      <c r="C350" s="523"/>
      <c r="D350" s="523"/>
      <c r="E350" s="472"/>
      <c r="F350" s="472"/>
      <c r="G350" s="492"/>
      <c r="H350" s="384">
        <v>56</v>
      </c>
      <c r="I350" s="517"/>
      <c r="J350" s="466"/>
      <c r="K350" s="466"/>
      <c r="L350" s="466"/>
      <c r="M350" s="472" t="str">
        <f t="shared" si="1180"/>
        <v xml:space="preserve">Posibilidad de perdida de  debido a amenazas como y vulderabilidades, afectando a los activos de información de </v>
      </c>
      <c r="N350" s="472"/>
      <c r="O350" s="472"/>
      <c r="P350" s="475"/>
      <c r="Q350" s="478"/>
      <c r="R350" s="481"/>
      <c r="S350" s="481"/>
      <c r="T350" s="481"/>
      <c r="U350" s="481"/>
      <c r="V350" s="484"/>
      <c r="W350" s="442"/>
      <c r="X350" s="487"/>
      <c r="Y350" s="490"/>
      <c r="Z350" s="439"/>
      <c r="AA350" s="442"/>
      <c r="AB350" s="445"/>
      <c r="AC350" s="448"/>
      <c r="AD350" s="451"/>
      <c r="AE350" s="454"/>
      <c r="AF350" s="205">
        <v>5</v>
      </c>
      <c r="AG350" s="206"/>
      <c r="AH350" s="234" t="str">
        <f t="shared" si="1060"/>
        <v/>
      </c>
      <c r="AI350" s="340"/>
      <c r="AJ350" s="340"/>
      <c r="AK350" s="235" t="str">
        <f t="shared" si="1061"/>
        <v/>
      </c>
      <c r="AL350" s="341"/>
      <c r="AM350" s="341"/>
      <c r="AN350" s="342"/>
      <c r="AO350" s="236" t="str">
        <f t="shared" ref="AO350" si="1196">IF(ISBLANK(AD346),(IFERROR(IF(AND(AH349="Probabilidad",AH350="Probabilidad"),(AQ349-(+AQ349*AK350)),IF(AND(AH349="Impacto",AH350="Probabilidad"),(AQ348-(+AQ348*AK350)),IF(AH350="Impacto",AQ349,""))),""))," ")</f>
        <v/>
      </c>
      <c r="AP350" s="174" t="str">
        <f t="shared" ref="AP350" si="1197">IF(ISBLANK(AD346),(IFERROR(IF(AO350="","",IF(AO350&lt;=0.2,"Muy Baja",IF(AO350&lt;=0.4,"Baja",IF(AO350&lt;=0.6,"Media",IF(AO350&lt;=0.8,"Alta","Muy Alta"))))),""))," ")</f>
        <v/>
      </c>
      <c r="AQ350" s="237" t="str">
        <f t="shared" si="1167"/>
        <v/>
      </c>
      <c r="AR350" s="283" t="str">
        <f t="shared" si="1168"/>
        <v/>
      </c>
      <c r="AS350" s="237" t="str">
        <f t="shared" si="1193"/>
        <v/>
      </c>
      <c r="AT350" s="239" t="str">
        <f t="shared" si="1170"/>
        <v/>
      </c>
      <c r="AU350" s="457"/>
      <c r="AV350" s="460"/>
      <c r="AW350" s="454"/>
      <c r="AX350" s="463"/>
      <c r="AY350" s="343"/>
      <c r="AZ350" s="209"/>
      <c r="BA350" s="207"/>
      <c r="BB350" s="207"/>
      <c r="BC350" s="208"/>
      <c r="BD350" s="208"/>
      <c r="BE350" s="208"/>
      <c r="BF350" s="209"/>
      <c r="BG350" s="466"/>
      <c r="BH350" s="215"/>
      <c r="BI350" s="210"/>
      <c r="BJ350" s="210"/>
      <c r="BK350" s="210"/>
      <c r="BL350" s="207"/>
      <c r="BM350" s="207"/>
      <c r="BN350" s="207"/>
      <c r="BO350" s="282"/>
      <c r="BP350" s="282"/>
      <c r="BQ350" s="284"/>
      <c r="BR350" s="213"/>
      <c r="BS350" s="213" t="str">
        <f>IF(AND('MAPA DE RIESGOS'!$AP350="Muy Alta",'MAPA DE RIESGOS'!$AR350="Leve"),CONCATENATE("R",'MAPA DE RIESGOS'!$H350,"C",'MAPA DE RIESGOS'!$AF350),"")</f>
        <v/>
      </c>
      <c r="BT350" s="213"/>
      <c r="BU350" s="213"/>
      <c r="BV350" s="213"/>
      <c r="BW350" s="213"/>
      <c r="BX350" s="213"/>
      <c r="BY350" s="213"/>
      <c r="BZ350" s="213"/>
      <c r="CA350" s="213"/>
      <c r="CB350" s="213"/>
      <c r="CC350" s="213"/>
      <c r="CD350" s="213"/>
      <c r="CE350" s="213"/>
      <c r="CF350" s="213"/>
      <c r="CG350" s="213"/>
      <c r="CH350" s="213"/>
      <c r="CI350" s="213"/>
      <c r="CJ350" s="213"/>
      <c r="CK350" s="213"/>
    </row>
    <row r="351" spans="1:89" s="214" customFormat="1" ht="28.5" hidden="1" customHeight="1">
      <c r="A351" s="653"/>
      <c r="B351" s="635"/>
      <c r="C351" s="524"/>
      <c r="D351" s="524"/>
      <c r="E351" s="473"/>
      <c r="F351" s="473"/>
      <c r="G351" s="492"/>
      <c r="H351" s="384">
        <v>56</v>
      </c>
      <c r="I351" s="518"/>
      <c r="J351" s="467"/>
      <c r="K351" s="467"/>
      <c r="L351" s="467"/>
      <c r="M351" s="473" t="str">
        <f t="shared" si="1180"/>
        <v xml:space="preserve">Posibilidad de perdida de  debido a amenazas como y vulderabilidades, afectando a los activos de información de </v>
      </c>
      <c r="N351" s="473"/>
      <c r="O351" s="473"/>
      <c r="P351" s="476"/>
      <c r="Q351" s="479"/>
      <c r="R351" s="482"/>
      <c r="S351" s="482"/>
      <c r="T351" s="482"/>
      <c r="U351" s="482"/>
      <c r="V351" s="485"/>
      <c r="W351" s="443"/>
      <c r="X351" s="488"/>
      <c r="Y351" s="491"/>
      <c r="Z351" s="440"/>
      <c r="AA351" s="443"/>
      <c r="AB351" s="446"/>
      <c r="AC351" s="449"/>
      <c r="AD351" s="452"/>
      <c r="AE351" s="455"/>
      <c r="AF351" s="205">
        <v>6</v>
      </c>
      <c r="AG351" s="206"/>
      <c r="AH351" s="234" t="str">
        <f t="shared" si="1060"/>
        <v/>
      </c>
      <c r="AI351" s="340"/>
      <c r="AJ351" s="340"/>
      <c r="AK351" s="235" t="str">
        <f t="shared" si="1061"/>
        <v/>
      </c>
      <c r="AL351" s="341"/>
      <c r="AM351" s="341"/>
      <c r="AN351" s="342"/>
      <c r="AO351" s="236" t="str">
        <f t="shared" ref="AO351" si="1198">IF(ISBLANK(AD346),(IFERROR(IF(AND(AH350="Probabilidad",AH351="Probabilidad"),(AQ350-(+AQ350*AK351)),IF(AND(AH350="Impacto",AH351="Probabilidad"),(AQ349-(+AQ349*AK351)),IF(AH351="Impacto",AQ350,""))),""))," ")</f>
        <v/>
      </c>
      <c r="AP351" s="174" t="str">
        <f t="shared" ref="AP351" si="1199">IF(ISBLANK(AD346),(IFERROR(IF(AO351="","",IF(AO351&lt;=0.2,"Muy Baja",IF(AO351&lt;=0.4,"Baja",IF(AO351&lt;=0.6,"Media",IF(AO351&lt;=0.8,"Alta","Muy Alta"))))),""))," ")</f>
        <v/>
      </c>
      <c r="AQ351" s="237" t="str">
        <f t="shared" si="1167"/>
        <v/>
      </c>
      <c r="AR351" s="283" t="str">
        <f t="shared" si="1168"/>
        <v/>
      </c>
      <c r="AS351" s="237" t="str">
        <f t="shared" si="1193"/>
        <v/>
      </c>
      <c r="AT351" s="239" t="str">
        <f t="shared" si="1170"/>
        <v/>
      </c>
      <c r="AU351" s="458"/>
      <c r="AV351" s="461"/>
      <c r="AW351" s="455"/>
      <c r="AX351" s="464"/>
      <c r="AY351" s="343"/>
      <c r="AZ351" s="209"/>
      <c r="BA351" s="207"/>
      <c r="BB351" s="207"/>
      <c r="BC351" s="208"/>
      <c r="BD351" s="208"/>
      <c r="BE351" s="208"/>
      <c r="BF351" s="209"/>
      <c r="BG351" s="467"/>
      <c r="BH351" s="215"/>
      <c r="BI351" s="210"/>
      <c r="BJ351" s="210"/>
      <c r="BK351" s="210"/>
      <c r="BL351" s="207"/>
      <c r="BM351" s="207"/>
      <c r="BN351" s="207"/>
      <c r="BO351" s="282"/>
      <c r="BP351" s="282"/>
      <c r="BQ351" s="284"/>
      <c r="BR351" s="213"/>
      <c r="BS351" s="213" t="str">
        <f>IF(AND('MAPA DE RIESGOS'!$AP351="Muy Alta",'MAPA DE RIESGOS'!$AR351="Leve"),CONCATENATE("R",'MAPA DE RIESGOS'!$H351,"C",'MAPA DE RIESGOS'!$AF351),"")</f>
        <v/>
      </c>
      <c r="BT351" s="213"/>
      <c r="BU351" s="213"/>
      <c r="BV351" s="213"/>
      <c r="BW351" s="213"/>
      <c r="BX351" s="213"/>
      <c r="BY351" s="213"/>
      <c r="BZ351" s="213"/>
      <c r="CA351" s="213"/>
      <c r="CB351" s="213"/>
      <c r="CC351" s="213"/>
      <c r="CD351" s="213"/>
      <c r="CE351" s="213"/>
      <c r="CF351" s="213"/>
      <c r="CG351" s="213"/>
      <c r="CH351" s="213"/>
      <c r="CI351" s="213"/>
      <c r="CJ351" s="213"/>
      <c r="CK351" s="213"/>
    </row>
    <row r="352" spans="1:89" s="214" customFormat="1" ht="151.5" customHeight="1">
      <c r="A352" s="651">
        <v>9</v>
      </c>
      <c r="B352" s="633" t="s">
        <v>960</v>
      </c>
      <c r="C352" s="522" t="str">
        <f>IFERROR((VLOOKUP($B352,'Listados Datos'!$D$3:$E$18,2,FALSE))," ")</f>
        <v>Suministrar oportunamente los bienes y/o servicios que la entidad requiere para cumplir su misión.</v>
      </c>
      <c r="D352" s="522" t="str">
        <f>IFERROR((VLOOKUP($B352,'Listados Datos'!$D$3:$F$18,3,FALSE))," ")</f>
        <v>El proceso inicia con la identificación de las necesidades de recursos y finaliza con la entrega del bien y/o servicio y su registro en los hechos financieros. Aplica a todos los procesos de la entidad.</v>
      </c>
      <c r="E352" s="471" t="s">
        <v>1227</v>
      </c>
      <c r="F352" s="471" t="s">
        <v>976</v>
      </c>
      <c r="G352" s="492">
        <v>57</v>
      </c>
      <c r="H352" s="384">
        <v>57</v>
      </c>
      <c r="I352" s="468" t="s">
        <v>1241</v>
      </c>
      <c r="J352" s="465" t="s">
        <v>243</v>
      </c>
      <c r="K352" s="465" t="s">
        <v>1241</v>
      </c>
      <c r="L352" s="465" t="s">
        <v>1242</v>
      </c>
      <c r="M352" s="471" t="str">
        <f t="shared" ref="M352" si="1200">+CONCATENATE("Posibilidad de afectación ", J352, " por ", K352," debido a ", L352)</f>
        <v>Posibilidad de afectación Reputacional por Incumplimiento de los programas presentes en el Sistema de Gestión Ambiental  - Plan Institucional de Gestión Ambiental (PIGA) y sus planes asociados. debido a Incumplimiento en la ejecución de los programas del Sistema de Gestión Ambiental  - Plan Institucional de Gestión Ambiental (PIGA) y sus planes asociados (Planes como: PIGA, PAI, RESPEL, PIMS, PACA).</v>
      </c>
      <c r="N352" s="471" t="s">
        <v>108</v>
      </c>
      <c r="O352" s="471" t="s">
        <v>836</v>
      </c>
      <c r="P352" s="474">
        <v>228</v>
      </c>
      <c r="Q352" s="477"/>
      <c r="R352" s="480"/>
      <c r="S352" s="480"/>
      <c r="T352" s="480"/>
      <c r="U352" s="480"/>
      <c r="V352" s="483" t="str">
        <f t="shared" ref="V352" si="1201">IF(ISBLANK(AC352),(IF(P352&lt;=0,"",IF(P352&lt;=2,"Muy Baja",IF(P352&lt;=24,"Baja",IF(P352&lt;=500,"Media",IF(P352&lt;=5000,"Alta","Muy Alta"))))))," ")</f>
        <v>Media</v>
      </c>
      <c r="W352" s="441">
        <f t="shared" ref="W352" si="1202">IF(ISBLANK(AC352),(IF(V352="","",IF(V352="Muy Baja",20%,IF(V352="Baja",40%,IF(V352="Media",60%,IF(V352="Alta",80%,IF(V352="Muy Alta",100%,0)))))))," ")</f>
        <v>0.6</v>
      </c>
      <c r="X352" s="486" t="s">
        <v>306</v>
      </c>
      <c r="Y352" s="489" t="str">
        <f>IF(X352&gt;0,IF(NOT(ISERROR(MATCH(X352,'Listados Datos'!$N$3:$N$4,0))),'Listados Datos'!$N$6&amp;"Por favor no seleccionar este criterios de impacto (Afectación Económica o presupuestal y/o Pérdida Reputacional)",'Listados Datos'!$N$7),"")</f>
        <v>✔</v>
      </c>
      <c r="Z352" s="438" t="str">
        <f>IF(OR(X352='Listados Datos'!$R$3,X352='Listados Datos'!$S$3),"Leve",IF(OR(X352='Listados Datos'!$R$4,X352='Listados Datos'!$S$4),"Menor",IF(OR(X352='Listados Datos'!$R$5,X352='Listados Datos'!$S$5),"Moderado",IF(OR(X352='Listados Datos'!$R$6,X352='Listados Datos'!$S$6),"Mayor",IF(OR(X352='Listados Datos'!$R$7,X352='Listados Datos'!$S$7),"Catastrófico","")))))</f>
        <v>Menor</v>
      </c>
      <c r="AA352" s="441">
        <f>IF(Z352="","",IF(Z352="Leve",20%,IF(Z352="Menor",40%,IF(Z352="Moderado",60%,IF(Z352="Mayor",80%,IF(Z352="Catastrófico",100%,0))))))</f>
        <v>0.4</v>
      </c>
      <c r="AB352" s="444"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Moderado</v>
      </c>
      <c r="AC352" s="447"/>
      <c r="AD352" s="450"/>
      <c r="AE352" s="453" t="str">
        <f t="shared" ref="AE352" si="1203">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206" t="s">
        <v>1243</v>
      </c>
      <c r="AH352" s="234" t="str">
        <f t="shared" si="1060"/>
        <v>Probabilidad</v>
      </c>
      <c r="AI352" s="340" t="s">
        <v>314</v>
      </c>
      <c r="AJ352" s="340" t="s">
        <v>319</v>
      </c>
      <c r="AK352" s="235" t="str">
        <f t="shared" si="1061"/>
        <v>40%</v>
      </c>
      <c r="AL352" s="341" t="s">
        <v>323</v>
      </c>
      <c r="AM352" s="341" t="s">
        <v>327</v>
      </c>
      <c r="AN352" s="342" t="s">
        <v>330</v>
      </c>
      <c r="AO352" s="236">
        <f t="shared" ref="AO352" si="1204">IF(ISBLANK(AD352),(IFERROR(IF(AH352="Probabilidad",(W352-(+W352*AK352)),IF(AH352="Impacto",W352,"")),""))," ")</f>
        <v>0.36</v>
      </c>
      <c r="AP352" s="174" t="str">
        <f t="shared" ref="AP352" si="1205">IF(ISBLANK(AD352), (IFERROR(IF(AO352="","",IF(AO352&lt;=0.2,"Muy Baja",IF(AO352&lt;=0.4,"Baja",IF(AO352&lt;=0.6,"Media",IF(AO352&lt;=0.8,"Alta","Muy Alta"))))),""))," ")</f>
        <v>Baja</v>
      </c>
      <c r="AQ352" s="237">
        <f t="shared" si="1167"/>
        <v>0.36</v>
      </c>
      <c r="AR352" s="283" t="str">
        <f t="shared" si="1168"/>
        <v>Menor</v>
      </c>
      <c r="AS352" s="237">
        <f t="shared" ref="AS352" si="1206">IFERROR(IF(AH352="Impacto",(AA352-(+AA352*AK352)),IF(AH352="Probabilidad",AA352,"")),"")</f>
        <v>0.4</v>
      </c>
      <c r="AT352" s="239" t="str">
        <f t="shared" si="1170"/>
        <v>Moderado</v>
      </c>
      <c r="AU352" s="456"/>
      <c r="AV352" s="459" t="str">
        <f>IF(ISBLANK(AD352), " ", AD352)</f>
        <v xml:space="preserve"> </v>
      </c>
      <c r="AW352" s="453" t="str">
        <f t="shared" ref="AW352" si="1207">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462" t="s">
        <v>337</v>
      </c>
      <c r="AY352" s="343" t="s">
        <v>1244</v>
      </c>
      <c r="AZ352" s="209" t="s">
        <v>1246</v>
      </c>
      <c r="BA352" s="207" t="s">
        <v>1245</v>
      </c>
      <c r="BB352" s="207" t="s">
        <v>1068</v>
      </c>
      <c r="BC352" s="208">
        <v>44562</v>
      </c>
      <c r="BD352" s="208">
        <v>44926</v>
      </c>
      <c r="BE352" s="208" t="s">
        <v>1246</v>
      </c>
      <c r="BF352" s="209" t="s">
        <v>1246</v>
      </c>
      <c r="BG352" s="465" t="s">
        <v>1247</v>
      </c>
      <c r="BH352" s="215"/>
      <c r="BI352" s="210"/>
      <c r="BJ352" s="210"/>
      <c r="BK352" s="210"/>
      <c r="BL352" s="207"/>
      <c r="BM352" s="207"/>
      <c r="BN352" s="207"/>
      <c r="BO352" s="282"/>
      <c r="BP352" s="282"/>
      <c r="BQ352" s="284"/>
      <c r="BR352" s="213"/>
      <c r="BS352" s="213" t="str">
        <f>IF(AND('MAPA DE RIESGOS'!$AP352="Muy Alta",'MAPA DE RIESGOS'!$AR352="Leve"),CONCATENATE("R",'MAPA DE RIESGOS'!$H352,"C",'MAPA DE RIESGOS'!$AF352),"")</f>
        <v/>
      </c>
      <c r="BT352" s="213"/>
      <c r="BU352" s="213"/>
      <c r="BV352" s="213"/>
      <c r="BW352" s="213"/>
      <c r="BX352" s="213"/>
      <c r="BY352" s="213"/>
      <c r="BZ352" s="213"/>
      <c r="CA352" s="213"/>
      <c r="CB352" s="213"/>
      <c r="CC352" s="213"/>
      <c r="CD352" s="213"/>
      <c r="CE352" s="213"/>
      <c r="CF352" s="213"/>
      <c r="CG352" s="213"/>
      <c r="CH352" s="213"/>
      <c r="CI352" s="213"/>
      <c r="CJ352" s="213"/>
      <c r="CK352" s="213"/>
    </row>
    <row r="353" spans="1:89" s="214" customFormat="1" ht="28.5" hidden="1" customHeight="1">
      <c r="A353" s="652"/>
      <c r="B353" s="634"/>
      <c r="C353" s="523"/>
      <c r="D353" s="523"/>
      <c r="E353" s="472"/>
      <c r="F353" s="472"/>
      <c r="G353" s="492"/>
      <c r="H353" s="384">
        <v>57</v>
      </c>
      <c r="I353" s="469"/>
      <c r="J353" s="466"/>
      <c r="K353" s="466"/>
      <c r="L353" s="466"/>
      <c r="M353" s="472"/>
      <c r="N353" s="472"/>
      <c r="O353" s="472"/>
      <c r="P353" s="475"/>
      <c r="Q353" s="478"/>
      <c r="R353" s="481"/>
      <c r="S353" s="481"/>
      <c r="T353" s="481"/>
      <c r="U353" s="481"/>
      <c r="V353" s="484"/>
      <c r="W353" s="442"/>
      <c r="X353" s="487"/>
      <c r="Y353" s="490"/>
      <c r="Z353" s="439"/>
      <c r="AA353" s="442"/>
      <c r="AB353" s="445"/>
      <c r="AC353" s="448"/>
      <c r="AD353" s="451"/>
      <c r="AE353" s="454"/>
      <c r="AF353" s="205">
        <v>2</v>
      </c>
      <c r="AG353" s="206"/>
      <c r="AH353" s="234" t="str">
        <f t="shared" si="1060"/>
        <v/>
      </c>
      <c r="AI353" s="340"/>
      <c r="AJ353" s="340"/>
      <c r="AK353" s="235" t="str">
        <f t="shared" si="1061"/>
        <v/>
      </c>
      <c r="AL353" s="341"/>
      <c r="AM353" s="341"/>
      <c r="AN353" s="342"/>
      <c r="AO353" s="236" t="str">
        <f t="shared" ref="AO353" si="1208">IF(ISBLANK(AD352),(IFERROR(IF(AND(AH352="Probabilidad",AH353="Probabilidad"),(AQ352-(+AQ352*AK353)),IF(AH353="Probabilidad",(W352-(+W352*AK353)),IF(AH353="Impacto",AQ352,""))),""))," ")</f>
        <v/>
      </c>
      <c r="AP353" s="174" t="str">
        <f t="shared" ref="AP353" si="1209">IF(ISBLANK(AD352),(IFERROR(IF(AO353="","",IF(AO353&lt;=0.2,"Muy Baja",IF(AO353&lt;=0.4,"Baja",IF(AO353&lt;=0.6,"Media",IF(AO353&lt;=0.8,"Alta","Muy Alta"))))),""))," ")</f>
        <v/>
      </c>
      <c r="AQ353" s="237" t="str">
        <f t="shared" si="1167"/>
        <v/>
      </c>
      <c r="AR353" s="283" t="str">
        <f t="shared" si="1168"/>
        <v/>
      </c>
      <c r="AS353" s="237" t="str">
        <f t="shared" ref="AS353" si="1210">IFERROR(IF(AND(AH352="Impacto",AH353="Impacto"),(AS352-(+AS352*AK353)),IF(AH353="Impacto",(AA352-(+AA352*AK353)),IF(AH353="Probabilidad",AS352,""))),"")</f>
        <v/>
      </c>
      <c r="AT353" s="239" t="str">
        <f t="shared" si="1170"/>
        <v/>
      </c>
      <c r="AU353" s="457"/>
      <c r="AV353" s="460"/>
      <c r="AW353" s="454"/>
      <c r="AX353" s="463"/>
      <c r="AY353" s="343"/>
      <c r="AZ353" s="209"/>
      <c r="BA353" s="207"/>
      <c r="BB353" s="207"/>
      <c r="BC353" s="208"/>
      <c r="BD353" s="208"/>
      <c r="BE353" s="208"/>
      <c r="BF353" s="209"/>
      <c r="BG353" s="466"/>
      <c r="BH353" s="215"/>
      <c r="BI353" s="210"/>
      <c r="BJ353" s="210"/>
      <c r="BK353" s="210"/>
      <c r="BL353" s="207"/>
      <c r="BM353" s="207"/>
      <c r="BN353" s="207"/>
      <c r="BO353" s="282"/>
      <c r="BP353" s="282"/>
      <c r="BQ353" s="284"/>
      <c r="BR353" s="213"/>
      <c r="BS353" s="213" t="str">
        <f>IF(AND('MAPA DE RIESGOS'!$AP353="Muy Alta",'MAPA DE RIESGOS'!$AR353="Leve"),CONCATENATE("R",'MAPA DE RIESGOS'!$H353,"C",'MAPA DE RIESGOS'!$AF353),"")</f>
        <v/>
      </c>
      <c r="BT353" s="213"/>
      <c r="BU353" s="213"/>
      <c r="BV353" s="213"/>
      <c r="BW353" s="213"/>
      <c r="BX353" s="213"/>
      <c r="BY353" s="213"/>
      <c r="BZ353" s="213"/>
      <c r="CA353" s="213"/>
      <c r="CB353" s="213"/>
      <c r="CC353" s="213"/>
      <c r="CD353" s="213"/>
      <c r="CE353" s="213"/>
      <c r="CF353" s="213"/>
      <c r="CG353" s="213"/>
      <c r="CH353" s="213"/>
      <c r="CI353" s="213"/>
      <c r="CJ353" s="213"/>
      <c r="CK353" s="213"/>
    </row>
    <row r="354" spans="1:89" s="214" customFormat="1" ht="28.5" hidden="1" customHeight="1">
      <c r="A354" s="652"/>
      <c r="B354" s="634"/>
      <c r="C354" s="523"/>
      <c r="D354" s="523"/>
      <c r="E354" s="472"/>
      <c r="F354" s="472"/>
      <c r="G354" s="492"/>
      <c r="H354" s="384">
        <v>57</v>
      </c>
      <c r="I354" s="469"/>
      <c r="J354" s="466"/>
      <c r="K354" s="466"/>
      <c r="L354" s="466"/>
      <c r="M354" s="472"/>
      <c r="N354" s="472"/>
      <c r="O354" s="472"/>
      <c r="P354" s="475"/>
      <c r="Q354" s="478"/>
      <c r="R354" s="481"/>
      <c r="S354" s="481"/>
      <c r="T354" s="481"/>
      <c r="U354" s="481"/>
      <c r="V354" s="484"/>
      <c r="W354" s="442"/>
      <c r="X354" s="487"/>
      <c r="Y354" s="490"/>
      <c r="Z354" s="439"/>
      <c r="AA354" s="442"/>
      <c r="AB354" s="445"/>
      <c r="AC354" s="448"/>
      <c r="AD354" s="451"/>
      <c r="AE354" s="454"/>
      <c r="AF354" s="205">
        <v>3</v>
      </c>
      <c r="AG354" s="206"/>
      <c r="AH354" s="234" t="str">
        <f t="shared" si="1060"/>
        <v/>
      </c>
      <c r="AI354" s="340"/>
      <c r="AJ354" s="340"/>
      <c r="AK354" s="235" t="str">
        <f t="shared" si="1061"/>
        <v/>
      </c>
      <c r="AL354" s="341"/>
      <c r="AM354" s="341"/>
      <c r="AN354" s="342"/>
      <c r="AO354" s="236" t="str">
        <f t="shared" ref="AO354" si="1211">IF(ISBLANK(AD352),(IFERROR(IF(AND(AH353="Probabilidad",AH354="Probabilidad"),(AQ353-(+AQ353*AK354)),IF(AND(AH353="Impacto",AH354="Probabilidad"),(AQ352-(+AQ352*AK354)),IF(AH354="Impacto",AQ353,""))),""))," ")</f>
        <v/>
      </c>
      <c r="AP354" s="174" t="str">
        <f t="shared" ref="AP354" si="1212">IF(ISBLANK(AD352),(IFERROR(IF(AO354="","",IF(AO354&lt;=0.2,"Muy Baja",IF(AO354&lt;=0.4,"Baja",IF(AO354&lt;=0.6,"Media",IF(AO354&lt;=0.8,"Alta","Muy Alta"))))),""))," ")</f>
        <v/>
      </c>
      <c r="AQ354" s="237" t="str">
        <f t="shared" si="1167"/>
        <v/>
      </c>
      <c r="AR354" s="283" t="str">
        <f t="shared" si="1168"/>
        <v/>
      </c>
      <c r="AS354" s="237" t="str">
        <f t="shared" ref="AS354:AS357" si="1213">IFERROR(IF(AND(AH353="Impacto",AH354="Impacto"),(AS353-(+AS353*AK354)),IF(AND(AH353="Probabilidad",AH354="Impacto"),(AS352-(+AS352*AK354)),IF(AH354="Probabilidad",AS353,""))),"")</f>
        <v/>
      </c>
      <c r="AT354" s="239" t="str">
        <f t="shared" si="1170"/>
        <v/>
      </c>
      <c r="AU354" s="457"/>
      <c r="AV354" s="460"/>
      <c r="AW354" s="454"/>
      <c r="AX354" s="463"/>
      <c r="AY354" s="343"/>
      <c r="AZ354" s="209"/>
      <c r="BA354" s="207"/>
      <c r="BB354" s="207"/>
      <c r="BC354" s="208"/>
      <c r="BD354" s="208"/>
      <c r="BE354" s="208"/>
      <c r="BF354" s="209"/>
      <c r="BG354" s="466"/>
      <c r="BH354" s="215"/>
      <c r="BI354" s="210"/>
      <c r="BJ354" s="210"/>
      <c r="BK354" s="210"/>
      <c r="BL354" s="207"/>
      <c r="BM354" s="207"/>
      <c r="BN354" s="207"/>
      <c r="BO354" s="282"/>
      <c r="BP354" s="282"/>
      <c r="BQ354" s="284"/>
      <c r="BR354" s="213"/>
      <c r="BS354" s="213" t="str">
        <f>IF(AND('MAPA DE RIESGOS'!$AP354="Muy Alta",'MAPA DE RIESGOS'!$AR354="Leve"),CONCATENATE("R",'MAPA DE RIESGOS'!$H354,"C",'MAPA DE RIESGOS'!$AF354),"")</f>
        <v/>
      </c>
      <c r="BT354" s="213"/>
      <c r="BU354" s="213"/>
      <c r="BV354" s="213"/>
      <c r="BW354" s="213"/>
      <c r="BX354" s="213"/>
      <c r="BY354" s="213"/>
      <c r="BZ354" s="213"/>
      <c r="CA354" s="213"/>
      <c r="CB354" s="213"/>
      <c r="CC354" s="213"/>
      <c r="CD354" s="213"/>
      <c r="CE354" s="213"/>
      <c r="CF354" s="213"/>
      <c r="CG354" s="213"/>
      <c r="CH354" s="213"/>
      <c r="CI354" s="213"/>
      <c r="CJ354" s="213"/>
      <c r="CK354" s="213"/>
    </row>
    <row r="355" spans="1:89" s="214" customFormat="1" ht="28.5" hidden="1" customHeight="1">
      <c r="A355" s="652"/>
      <c r="B355" s="634"/>
      <c r="C355" s="523"/>
      <c r="D355" s="523"/>
      <c r="E355" s="472"/>
      <c r="F355" s="472"/>
      <c r="G355" s="492"/>
      <c r="H355" s="384">
        <v>57</v>
      </c>
      <c r="I355" s="469"/>
      <c r="J355" s="466"/>
      <c r="K355" s="466"/>
      <c r="L355" s="466"/>
      <c r="M355" s="472"/>
      <c r="N355" s="472"/>
      <c r="O355" s="472"/>
      <c r="P355" s="475"/>
      <c r="Q355" s="478"/>
      <c r="R355" s="481"/>
      <c r="S355" s="481"/>
      <c r="T355" s="481"/>
      <c r="U355" s="481"/>
      <c r="V355" s="484"/>
      <c r="W355" s="442"/>
      <c r="X355" s="487"/>
      <c r="Y355" s="490"/>
      <c r="Z355" s="439"/>
      <c r="AA355" s="442"/>
      <c r="AB355" s="445"/>
      <c r="AC355" s="448"/>
      <c r="AD355" s="451"/>
      <c r="AE355" s="454"/>
      <c r="AF355" s="205">
        <v>4</v>
      </c>
      <c r="AG355" s="206"/>
      <c r="AH355" s="234" t="str">
        <f t="shared" si="1060"/>
        <v/>
      </c>
      <c r="AI355" s="340"/>
      <c r="AJ355" s="340"/>
      <c r="AK355" s="235" t="str">
        <f t="shared" si="1061"/>
        <v/>
      </c>
      <c r="AL355" s="341"/>
      <c r="AM355" s="341"/>
      <c r="AN355" s="342"/>
      <c r="AO355" s="236" t="str">
        <f t="shared" ref="AO355" si="1214">IF(ISBLANK(AD352),(IFERROR(IF(AND(AH354="Probabilidad",AH355="Probabilidad"),(AQ354-(+AQ354*AK355)),IF(AND(AH354="Impacto",AH355="Probabilidad"),(AQ353-(+AQ353*AK355)),IF(AH355="Impacto",AQ354,""))),""))," ")</f>
        <v/>
      </c>
      <c r="AP355" s="174" t="str">
        <f t="shared" ref="AP355" si="1215">IF(ISBLANK(AD352),(IFERROR(IF(AO355="","",IF(AO355&lt;=0.2,"Muy Baja",IF(AO355&lt;=0.4,"Baja",IF(AO355&lt;=0.6,"Media",IF(AO355&lt;=0.8,"Alta","Muy Alta"))))),""))," ")</f>
        <v/>
      </c>
      <c r="AQ355" s="237" t="str">
        <f t="shared" si="1167"/>
        <v/>
      </c>
      <c r="AR355" s="283" t="str">
        <f t="shared" si="1168"/>
        <v/>
      </c>
      <c r="AS355" s="237" t="str">
        <f t="shared" si="1213"/>
        <v/>
      </c>
      <c r="AT355" s="239" t="str">
        <f t="shared" si="1170"/>
        <v/>
      </c>
      <c r="AU355" s="457"/>
      <c r="AV355" s="460"/>
      <c r="AW355" s="454"/>
      <c r="AX355" s="463"/>
      <c r="AY355" s="343"/>
      <c r="AZ355" s="209"/>
      <c r="BA355" s="207"/>
      <c r="BB355" s="207"/>
      <c r="BC355" s="208"/>
      <c r="BD355" s="208"/>
      <c r="BE355" s="208"/>
      <c r="BF355" s="209"/>
      <c r="BG355" s="466"/>
      <c r="BH355" s="215"/>
      <c r="BI355" s="210"/>
      <c r="BJ355" s="210"/>
      <c r="BK355" s="210"/>
      <c r="BL355" s="207"/>
      <c r="BM355" s="207"/>
      <c r="BN355" s="207"/>
      <c r="BO355" s="282"/>
      <c r="BP355" s="282"/>
      <c r="BQ355" s="284"/>
      <c r="BR355" s="213"/>
      <c r="BS355" s="213" t="str">
        <f>IF(AND('MAPA DE RIESGOS'!$AP355="Muy Alta",'MAPA DE RIESGOS'!$AR355="Leve"),CONCATENATE("R",'MAPA DE RIESGOS'!$H355,"C",'MAPA DE RIESGOS'!$AF355),"")</f>
        <v/>
      </c>
      <c r="BT355" s="213"/>
      <c r="BU355" s="213"/>
      <c r="BV355" s="213"/>
      <c r="BW355" s="213"/>
      <c r="BX355" s="213"/>
      <c r="BY355" s="213"/>
      <c r="BZ355" s="213"/>
      <c r="CA355" s="213"/>
      <c r="CB355" s="213"/>
      <c r="CC355" s="213"/>
      <c r="CD355" s="213"/>
      <c r="CE355" s="213"/>
      <c r="CF355" s="213"/>
      <c r="CG355" s="213"/>
      <c r="CH355" s="213"/>
      <c r="CI355" s="213"/>
      <c r="CJ355" s="213"/>
      <c r="CK355" s="213"/>
    </row>
    <row r="356" spans="1:89" s="214" customFormat="1" ht="28.5" hidden="1" customHeight="1">
      <c r="A356" s="652"/>
      <c r="B356" s="634"/>
      <c r="C356" s="523"/>
      <c r="D356" s="523"/>
      <c r="E356" s="472"/>
      <c r="F356" s="472"/>
      <c r="G356" s="492"/>
      <c r="H356" s="384">
        <v>57</v>
      </c>
      <c r="I356" s="469"/>
      <c r="J356" s="466"/>
      <c r="K356" s="466"/>
      <c r="L356" s="466"/>
      <c r="M356" s="472"/>
      <c r="N356" s="472"/>
      <c r="O356" s="472"/>
      <c r="P356" s="475"/>
      <c r="Q356" s="478"/>
      <c r="R356" s="481"/>
      <c r="S356" s="481"/>
      <c r="T356" s="481"/>
      <c r="U356" s="481"/>
      <c r="V356" s="484"/>
      <c r="W356" s="442"/>
      <c r="X356" s="487"/>
      <c r="Y356" s="490"/>
      <c r="Z356" s="439"/>
      <c r="AA356" s="442"/>
      <c r="AB356" s="445"/>
      <c r="AC356" s="448"/>
      <c r="AD356" s="451"/>
      <c r="AE356" s="454"/>
      <c r="AF356" s="205">
        <v>5</v>
      </c>
      <c r="AG356" s="206"/>
      <c r="AH356" s="234" t="str">
        <f t="shared" si="1060"/>
        <v/>
      </c>
      <c r="AI356" s="340"/>
      <c r="AJ356" s="340"/>
      <c r="AK356" s="235" t="str">
        <f t="shared" si="1061"/>
        <v/>
      </c>
      <c r="AL356" s="341"/>
      <c r="AM356" s="341"/>
      <c r="AN356" s="342"/>
      <c r="AO356" s="236" t="str">
        <f t="shared" ref="AO356" si="1216">IF(ISBLANK(AD352),(IFERROR(IF(AND(AH355="Probabilidad",AH356="Probabilidad"),(AQ355-(+AQ355*AK356)),IF(AND(AH355="Impacto",AH356="Probabilidad"),(AQ354-(+AQ354*AK356)),IF(AH356="Impacto",AQ355,""))),""))," ")</f>
        <v/>
      </c>
      <c r="AP356" s="174" t="str">
        <f t="shared" ref="AP356" si="1217">IF(ISBLANK(AD352),(IFERROR(IF(AO356="","",IF(AO356&lt;=0.2,"Muy Baja",IF(AO356&lt;=0.4,"Baja",IF(AO356&lt;=0.6,"Media",IF(AO356&lt;=0.8,"Alta","Muy Alta"))))),""))," ")</f>
        <v/>
      </c>
      <c r="AQ356" s="237" t="str">
        <f t="shared" si="1167"/>
        <v/>
      </c>
      <c r="AR356" s="283" t="str">
        <f t="shared" si="1168"/>
        <v/>
      </c>
      <c r="AS356" s="237" t="str">
        <f t="shared" si="1213"/>
        <v/>
      </c>
      <c r="AT356" s="239" t="str">
        <f t="shared" si="1170"/>
        <v/>
      </c>
      <c r="AU356" s="457"/>
      <c r="AV356" s="460"/>
      <c r="AW356" s="454"/>
      <c r="AX356" s="463"/>
      <c r="AY356" s="343"/>
      <c r="AZ356" s="209"/>
      <c r="BA356" s="207"/>
      <c r="BB356" s="207"/>
      <c r="BC356" s="208"/>
      <c r="BD356" s="208"/>
      <c r="BE356" s="208"/>
      <c r="BF356" s="209"/>
      <c r="BG356" s="466"/>
      <c r="BH356" s="215"/>
      <c r="BI356" s="210"/>
      <c r="BJ356" s="210"/>
      <c r="BK356" s="210"/>
      <c r="BL356" s="207"/>
      <c r="BM356" s="207"/>
      <c r="BN356" s="207"/>
      <c r="BO356" s="282"/>
      <c r="BP356" s="282"/>
      <c r="BQ356" s="284"/>
      <c r="BR356" s="213"/>
      <c r="BS356" s="213" t="str">
        <f>IF(AND('MAPA DE RIESGOS'!$AP356="Muy Alta",'MAPA DE RIESGOS'!$AR356="Leve"),CONCATENATE("R",'MAPA DE RIESGOS'!$H356,"C",'MAPA DE RIESGOS'!$AF356),"")</f>
        <v/>
      </c>
      <c r="BT356" s="213"/>
      <c r="BU356" s="213"/>
      <c r="BV356" s="213"/>
      <c r="BW356" s="213"/>
      <c r="BX356" s="213"/>
      <c r="BY356" s="213"/>
      <c r="BZ356" s="213"/>
      <c r="CA356" s="213"/>
      <c r="CB356" s="213"/>
      <c r="CC356" s="213"/>
      <c r="CD356" s="213"/>
      <c r="CE356" s="213"/>
      <c r="CF356" s="213"/>
      <c r="CG356" s="213"/>
      <c r="CH356" s="213"/>
      <c r="CI356" s="213"/>
      <c r="CJ356" s="213"/>
      <c r="CK356" s="213"/>
    </row>
    <row r="357" spans="1:89" s="214" customFormat="1" ht="28.5" hidden="1" customHeight="1">
      <c r="A357" s="652"/>
      <c r="B357" s="634"/>
      <c r="C357" s="523"/>
      <c r="D357" s="523"/>
      <c r="E357" s="472"/>
      <c r="F357" s="472"/>
      <c r="G357" s="492"/>
      <c r="H357" s="384">
        <v>57</v>
      </c>
      <c r="I357" s="470"/>
      <c r="J357" s="467"/>
      <c r="K357" s="467"/>
      <c r="L357" s="467"/>
      <c r="M357" s="473"/>
      <c r="N357" s="473"/>
      <c r="O357" s="473"/>
      <c r="P357" s="476"/>
      <c r="Q357" s="479"/>
      <c r="R357" s="482"/>
      <c r="S357" s="482"/>
      <c r="T357" s="482"/>
      <c r="U357" s="482"/>
      <c r="V357" s="485"/>
      <c r="W357" s="443"/>
      <c r="X357" s="488"/>
      <c r="Y357" s="491"/>
      <c r="Z357" s="440"/>
      <c r="AA357" s="443"/>
      <c r="AB357" s="446"/>
      <c r="AC357" s="449"/>
      <c r="AD357" s="452"/>
      <c r="AE357" s="455"/>
      <c r="AF357" s="205">
        <v>6</v>
      </c>
      <c r="AG357" s="206"/>
      <c r="AH357" s="234" t="str">
        <f t="shared" si="1060"/>
        <v/>
      </c>
      <c r="AI357" s="340"/>
      <c r="AJ357" s="340"/>
      <c r="AK357" s="235" t="str">
        <f t="shared" si="1061"/>
        <v/>
      </c>
      <c r="AL357" s="341"/>
      <c r="AM357" s="341"/>
      <c r="AN357" s="342"/>
      <c r="AO357" s="236" t="str">
        <f t="shared" ref="AO357" si="1218">IF(ISBLANK(AD352),(IFERROR(IF(AND(AH356="Probabilidad",AH357="Probabilidad"),(AQ356-(+AQ356*AK357)),IF(AND(AH356="Impacto",AH357="Probabilidad"),(AQ355-(+AQ355*AK357)),IF(AH357="Impacto",AQ356,""))),""))," ")</f>
        <v/>
      </c>
      <c r="AP357" s="174" t="str">
        <f t="shared" ref="AP357" si="1219">IF(ISBLANK(AD352),(IFERROR(IF(AO357="","",IF(AO357&lt;=0.2,"Muy Baja",IF(AO357&lt;=0.4,"Baja",IF(AO357&lt;=0.6,"Media",IF(AO357&lt;=0.8,"Alta","Muy Alta"))))),""))," ")</f>
        <v/>
      </c>
      <c r="AQ357" s="237" t="str">
        <f t="shared" si="1167"/>
        <v/>
      </c>
      <c r="AR357" s="283" t="str">
        <f t="shared" si="1168"/>
        <v/>
      </c>
      <c r="AS357" s="237" t="str">
        <f t="shared" si="1213"/>
        <v/>
      </c>
      <c r="AT357" s="239" t="str">
        <f t="shared" si="1170"/>
        <v/>
      </c>
      <c r="AU357" s="458"/>
      <c r="AV357" s="461"/>
      <c r="AW357" s="455"/>
      <c r="AX357" s="464"/>
      <c r="AY357" s="343"/>
      <c r="AZ357" s="209"/>
      <c r="BA357" s="207"/>
      <c r="BB357" s="207"/>
      <c r="BC357" s="208"/>
      <c r="BD357" s="208"/>
      <c r="BE357" s="208"/>
      <c r="BF357" s="209"/>
      <c r="BG357" s="467"/>
      <c r="BH357" s="215"/>
      <c r="BI357" s="210"/>
      <c r="BJ357" s="210"/>
      <c r="BK357" s="210"/>
      <c r="BL357" s="207"/>
      <c r="BM357" s="207"/>
      <c r="BN357" s="207"/>
      <c r="BO357" s="282"/>
      <c r="BP357" s="282"/>
      <c r="BQ357" s="284"/>
      <c r="BR357" s="213"/>
      <c r="BS357" s="213" t="str">
        <f>IF(AND('MAPA DE RIESGOS'!$AP357="Muy Alta",'MAPA DE RIESGOS'!$AR357="Leve"),CONCATENATE("R",'MAPA DE RIESGOS'!$H357,"C",'MAPA DE RIESGOS'!$AF357),"")</f>
        <v/>
      </c>
      <c r="BT357" s="213"/>
      <c r="BU357" s="213"/>
      <c r="BV357" s="213"/>
      <c r="BW357" s="213"/>
      <c r="BX357" s="213"/>
      <c r="BY357" s="213"/>
      <c r="BZ357" s="213"/>
      <c r="CA357" s="213"/>
      <c r="CB357" s="213"/>
      <c r="CC357" s="213"/>
      <c r="CD357" s="213"/>
      <c r="CE357" s="213"/>
      <c r="CF357" s="213"/>
      <c r="CG357" s="213"/>
      <c r="CH357" s="213"/>
      <c r="CI357" s="213"/>
      <c r="CJ357" s="213"/>
      <c r="CK357" s="213"/>
    </row>
    <row r="358" spans="1:89" s="214" customFormat="1" ht="28.5" hidden="1" customHeight="1">
      <c r="A358" s="652"/>
      <c r="B358" s="634" t="s">
        <v>960</v>
      </c>
      <c r="C358" s="523"/>
      <c r="D358" s="523" t="str">
        <f>IFERROR((VLOOKUP($B358,'Listados Datos'!$D$3:$F$18,3,FALSE))," ")</f>
        <v>El proceso inicia con la identificación de las necesidades de recursos y finaliza con la entrega del bien y/o servicio y su registro en los hechos financieros. Aplica a todos los procesos de la entidad.</v>
      </c>
      <c r="E358" s="472" t="s">
        <v>1227</v>
      </c>
      <c r="F358" s="472" t="s">
        <v>976</v>
      </c>
      <c r="G358" s="492">
        <v>58</v>
      </c>
      <c r="H358" s="384">
        <v>58</v>
      </c>
      <c r="I358" s="516" t="s">
        <v>1262</v>
      </c>
      <c r="J358" s="465"/>
      <c r="K358" s="465" t="s">
        <v>1262</v>
      </c>
      <c r="L358" s="465"/>
      <c r="M358" s="471" t="str">
        <f t="shared" ref="M358" si="1220">+CONCATENATE("Posibilidad de afectación ", J358, " por ", K358," debido a ", L358)</f>
        <v xml:space="preserve">Posibilidad de afectación  por Financiero debido a </v>
      </c>
      <c r="N358" s="471" t="s">
        <v>108</v>
      </c>
      <c r="O358" s="471" t="s">
        <v>836</v>
      </c>
      <c r="P358" s="474"/>
      <c r="Q358" s="477"/>
      <c r="R358" s="480"/>
      <c r="S358" s="480"/>
      <c r="T358" s="480"/>
      <c r="U358" s="480"/>
      <c r="V358" s="483" t="str">
        <f t="shared" ref="V358" si="1221">IF(ISBLANK(AC358),(IF(P358&lt;=0,"",IF(P358&lt;=2,"Muy Baja",IF(P358&lt;=24,"Baja",IF(P358&lt;=500,"Media",IF(P358&lt;=5000,"Alta","Muy Alta"))))))," ")</f>
        <v/>
      </c>
      <c r="W358" s="441" t="str">
        <f t="shared" ref="W358" si="1222">IF(ISBLANK(AC358),(IF(V358="","",IF(V358="Muy Baja",20%,IF(V358="Baja",40%,IF(V358="Media",60%,IF(V358="Alta",80%,IF(V358="Muy Alta",100%,0)))))))," ")</f>
        <v/>
      </c>
      <c r="X358" s="486"/>
      <c r="Y358" s="489" t="str">
        <f>IF(X358&gt;0,IF(NOT(ISERROR(MATCH(X358,'Listados Datos'!$N$3:$N$4,0))),'Listados Datos'!$N$6&amp;"Por favor no seleccionar este criterios de impacto (Afectación Económica o presupuestal y/o Pérdida Reputacional)",'Listados Datos'!$N$7),"")</f>
        <v/>
      </c>
      <c r="Z358" s="438" t="str">
        <f>IF(OR(X358='Listados Datos'!$R$3,X358='Listados Datos'!$S$3),"Leve",IF(OR(X358='Listados Datos'!$R$4,X358='Listados Datos'!$S$4),"Menor",IF(OR(X358='Listados Datos'!$R$5,X358='Listados Datos'!$S$5),"Moderado",IF(OR(X358='Listados Datos'!$R$6,X358='Listados Datos'!$S$6),"Mayor",IF(OR(X358='Listados Datos'!$R$7,X358='Listados Datos'!$S$7),"Catastrófico","")))))</f>
        <v/>
      </c>
      <c r="AA358" s="441" t="str">
        <f>IF(Z358="","",IF(Z358="Leve",20%,IF(Z358="Menor",40%,IF(Z358="Moderado",60%,IF(Z358="Mayor",80%,IF(Z358="Catastrófico",100%,0))))))</f>
        <v/>
      </c>
      <c r="AB358" s="444"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447"/>
      <c r="AD358" s="450"/>
      <c r="AE358" s="453" t="str">
        <f t="shared" ref="AE358" si="1223">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206"/>
      <c r="AH358" s="234" t="str">
        <f t="shared" si="1060"/>
        <v/>
      </c>
      <c r="AI358" s="340"/>
      <c r="AJ358" s="340"/>
      <c r="AK358" s="235" t="str">
        <f t="shared" si="1061"/>
        <v/>
      </c>
      <c r="AL358" s="341"/>
      <c r="AM358" s="341"/>
      <c r="AN358" s="342"/>
      <c r="AO358" s="236" t="str">
        <f t="shared" ref="AO358" si="1224">IF(ISBLANK(AD358),(IFERROR(IF(AH358="Probabilidad",(W358-(+W358*AK358)),IF(AH358="Impacto",W358,"")),""))," ")</f>
        <v/>
      </c>
      <c r="AP358" s="174" t="str">
        <f t="shared" ref="AP358" si="1225">IF(ISBLANK(AD358), (IFERROR(IF(AO358="","",IF(AO358&lt;=0.2,"Muy Baja",IF(AO358&lt;=0.4,"Baja",IF(AO358&lt;=0.6,"Media",IF(AO358&lt;=0.8,"Alta","Muy Alta"))))),""))," ")</f>
        <v/>
      </c>
      <c r="AQ358" s="237" t="str">
        <f t="shared" si="1167"/>
        <v/>
      </c>
      <c r="AR358" s="283" t="str">
        <f t="shared" si="1168"/>
        <v/>
      </c>
      <c r="AS358" s="237" t="str">
        <f t="shared" ref="AS358" si="1226">IFERROR(IF(AH358="Impacto",(AA358-(+AA358*AK358)),IF(AH358="Probabilidad",AA358,"")),"")</f>
        <v/>
      </c>
      <c r="AT358" s="239" t="str">
        <f t="shared" si="1170"/>
        <v/>
      </c>
      <c r="AU358" s="456"/>
      <c r="AV358" s="459" t="str">
        <f>IF(ISBLANK(AD358), " ", AD358)</f>
        <v xml:space="preserve"> </v>
      </c>
      <c r="AW358" s="453" t="str">
        <f t="shared" ref="AW358" si="1227">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462" t="s">
        <v>337</v>
      </c>
      <c r="AY358" s="343"/>
      <c r="AZ358" s="209"/>
      <c r="BA358" s="207"/>
      <c r="BB358" s="207"/>
      <c r="BC358" s="208"/>
      <c r="BD358" s="208"/>
      <c r="BE358" s="208"/>
      <c r="BF358" s="209"/>
      <c r="BG358" s="465"/>
      <c r="BH358" s="215"/>
      <c r="BI358" s="210"/>
      <c r="BJ358" s="210"/>
      <c r="BK358" s="210"/>
      <c r="BL358" s="207"/>
      <c r="BM358" s="207"/>
      <c r="BN358" s="207"/>
      <c r="BO358" s="282"/>
      <c r="BP358" s="282"/>
      <c r="BQ358" s="284"/>
      <c r="BR358" s="213"/>
      <c r="BS358" s="213" t="str">
        <f>IF(AND('MAPA DE RIESGOS'!$AP358="Muy Alta",'MAPA DE RIESGOS'!$AR358="Leve"),CONCATENATE("R",'MAPA DE RIESGOS'!$H358,"C",'MAPA DE RIESGOS'!$AF358),"")</f>
        <v/>
      </c>
      <c r="BT358" s="213"/>
      <c r="BU358" s="213"/>
      <c r="BV358" s="213"/>
      <c r="BW358" s="213"/>
      <c r="BX358" s="213"/>
      <c r="BY358" s="213"/>
      <c r="BZ358" s="213"/>
      <c r="CA358" s="213"/>
      <c r="CB358" s="213"/>
      <c r="CC358" s="213"/>
      <c r="CD358" s="213"/>
      <c r="CE358" s="213"/>
      <c r="CF358" s="213"/>
      <c r="CG358" s="213"/>
      <c r="CH358" s="213"/>
      <c r="CI358" s="213"/>
      <c r="CJ358" s="213"/>
      <c r="CK358" s="213"/>
    </row>
    <row r="359" spans="1:89" s="214" customFormat="1" ht="28.5" hidden="1" customHeight="1">
      <c r="A359" s="652"/>
      <c r="B359" s="634"/>
      <c r="C359" s="523"/>
      <c r="D359" s="523"/>
      <c r="E359" s="472"/>
      <c r="F359" s="472"/>
      <c r="G359" s="492"/>
      <c r="H359" s="384">
        <v>58</v>
      </c>
      <c r="I359" s="517"/>
      <c r="J359" s="466"/>
      <c r="K359" s="466"/>
      <c r="L359" s="466"/>
      <c r="M359" s="472"/>
      <c r="N359" s="472"/>
      <c r="O359" s="472"/>
      <c r="P359" s="475"/>
      <c r="Q359" s="478"/>
      <c r="R359" s="481"/>
      <c r="S359" s="481"/>
      <c r="T359" s="481"/>
      <c r="U359" s="481"/>
      <c r="V359" s="484"/>
      <c r="W359" s="442"/>
      <c r="X359" s="487"/>
      <c r="Y359" s="490"/>
      <c r="Z359" s="439"/>
      <c r="AA359" s="442"/>
      <c r="AB359" s="445"/>
      <c r="AC359" s="448"/>
      <c r="AD359" s="451"/>
      <c r="AE359" s="454"/>
      <c r="AF359" s="205">
        <v>2</v>
      </c>
      <c r="AG359" s="206"/>
      <c r="AH359" s="234" t="str">
        <f t="shared" si="1060"/>
        <v/>
      </c>
      <c r="AI359" s="340"/>
      <c r="AJ359" s="340"/>
      <c r="AK359" s="235" t="str">
        <f t="shared" si="1061"/>
        <v/>
      </c>
      <c r="AL359" s="341"/>
      <c r="AM359" s="341"/>
      <c r="AN359" s="342"/>
      <c r="AO359" s="236" t="str">
        <f t="shared" ref="AO359" si="1228">IF(ISBLANK(AD358),(IFERROR(IF(AND(AH358="Probabilidad",AH359="Probabilidad"),(AQ358-(+AQ358*AK359)),IF(AH359="Probabilidad",(W358-(+W358*AK359)),IF(AH359="Impacto",AQ358,""))),""))," ")</f>
        <v/>
      </c>
      <c r="AP359" s="174" t="str">
        <f t="shared" ref="AP359" si="1229">IF(ISBLANK(AD358),(IFERROR(IF(AO359="","",IF(AO359&lt;=0.2,"Muy Baja",IF(AO359&lt;=0.4,"Baja",IF(AO359&lt;=0.6,"Media",IF(AO359&lt;=0.8,"Alta","Muy Alta"))))),""))," ")</f>
        <v/>
      </c>
      <c r="AQ359" s="237" t="str">
        <f t="shared" si="1167"/>
        <v/>
      </c>
      <c r="AR359" s="283" t="str">
        <f t="shared" si="1168"/>
        <v/>
      </c>
      <c r="AS359" s="237" t="str">
        <f t="shared" ref="AS359" si="1230">IFERROR(IF(AND(AH358="Impacto",AH359="Impacto"),(AS358-(+AS358*AK359)),IF(AH359="Impacto",(AA358-(+AA358*AK359)),IF(AH359="Probabilidad",AS358,""))),"")</f>
        <v/>
      </c>
      <c r="AT359" s="239" t="str">
        <f t="shared" si="1170"/>
        <v/>
      </c>
      <c r="AU359" s="457"/>
      <c r="AV359" s="460"/>
      <c r="AW359" s="454"/>
      <c r="AX359" s="463"/>
      <c r="AY359" s="343"/>
      <c r="AZ359" s="209"/>
      <c r="BA359" s="207"/>
      <c r="BB359" s="207"/>
      <c r="BC359" s="208"/>
      <c r="BD359" s="208"/>
      <c r="BE359" s="208"/>
      <c r="BF359" s="209"/>
      <c r="BG359" s="466"/>
      <c r="BH359" s="215"/>
      <c r="BI359" s="210"/>
      <c r="BJ359" s="210"/>
      <c r="BK359" s="210"/>
      <c r="BL359" s="207"/>
      <c r="BM359" s="207"/>
      <c r="BN359" s="207"/>
      <c r="BO359" s="282"/>
      <c r="BP359" s="282"/>
      <c r="BQ359" s="284"/>
      <c r="BR359" s="213"/>
      <c r="BS359" s="213" t="str">
        <f>IF(AND('MAPA DE RIESGOS'!$AP359="Muy Alta",'MAPA DE RIESGOS'!$AR359="Leve"),CONCATENATE("R",'MAPA DE RIESGOS'!$H359,"C",'MAPA DE RIESGOS'!$AF359),"")</f>
        <v/>
      </c>
      <c r="BT359" s="213"/>
      <c r="BU359" s="213"/>
      <c r="BV359" s="213"/>
      <c r="BW359" s="213"/>
      <c r="BX359" s="213"/>
      <c r="BY359" s="213"/>
      <c r="BZ359" s="213"/>
      <c r="CA359" s="213"/>
      <c r="CB359" s="213"/>
      <c r="CC359" s="213"/>
      <c r="CD359" s="213"/>
      <c r="CE359" s="213"/>
      <c r="CF359" s="213"/>
      <c r="CG359" s="213"/>
      <c r="CH359" s="213"/>
      <c r="CI359" s="213"/>
      <c r="CJ359" s="213"/>
      <c r="CK359" s="213"/>
    </row>
    <row r="360" spans="1:89" s="214" customFormat="1" ht="28.5" hidden="1" customHeight="1">
      <c r="A360" s="652"/>
      <c r="B360" s="634"/>
      <c r="C360" s="523"/>
      <c r="D360" s="523"/>
      <c r="E360" s="472"/>
      <c r="F360" s="472"/>
      <c r="G360" s="492"/>
      <c r="H360" s="384">
        <v>58</v>
      </c>
      <c r="I360" s="517"/>
      <c r="J360" s="466"/>
      <c r="K360" s="466"/>
      <c r="L360" s="466"/>
      <c r="M360" s="472"/>
      <c r="N360" s="472"/>
      <c r="O360" s="472"/>
      <c r="P360" s="475"/>
      <c r="Q360" s="478"/>
      <c r="R360" s="481"/>
      <c r="S360" s="481"/>
      <c r="T360" s="481"/>
      <c r="U360" s="481"/>
      <c r="V360" s="484"/>
      <c r="W360" s="442"/>
      <c r="X360" s="487"/>
      <c r="Y360" s="490"/>
      <c r="Z360" s="439"/>
      <c r="AA360" s="442"/>
      <c r="AB360" s="445"/>
      <c r="AC360" s="448"/>
      <c r="AD360" s="451"/>
      <c r="AE360" s="454"/>
      <c r="AF360" s="205">
        <v>3</v>
      </c>
      <c r="AG360" s="206"/>
      <c r="AH360" s="234" t="str">
        <f t="shared" si="1060"/>
        <v/>
      </c>
      <c r="AI360" s="340"/>
      <c r="AJ360" s="340"/>
      <c r="AK360" s="235" t="str">
        <f t="shared" si="1061"/>
        <v/>
      </c>
      <c r="AL360" s="341"/>
      <c r="AM360" s="341"/>
      <c r="AN360" s="342"/>
      <c r="AO360" s="236" t="str">
        <f t="shared" ref="AO360" si="1231">IF(ISBLANK(AD358),(IFERROR(IF(AND(AH359="Probabilidad",AH360="Probabilidad"),(AQ359-(+AQ359*AK360)),IF(AND(AH359="Impacto",AH360="Probabilidad"),(AQ358-(+AQ358*AK360)),IF(AH360="Impacto",AQ359,""))),""))," ")</f>
        <v/>
      </c>
      <c r="AP360" s="174" t="str">
        <f t="shared" ref="AP360" si="1232">IF(ISBLANK(AD358),(IFERROR(IF(AO360="","",IF(AO360&lt;=0.2,"Muy Baja",IF(AO360&lt;=0.4,"Baja",IF(AO360&lt;=0.6,"Media",IF(AO360&lt;=0.8,"Alta","Muy Alta"))))),""))," ")</f>
        <v/>
      </c>
      <c r="AQ360" s="237" t="str">
        <f t="shared" si="1167"/>
        <v/>
      </c>
      <c r="AR360" s="283" t="str">
        <f t="shared" si="1168"/>
        <v/>
      </c>
      <c r="AS360" s="237" t="str">
        <f t="shared" ref="AS360:AS363" si="1233">IFERROR(IF(AND(AH359="Impacto",AH360="Impacto"),(AS359-(+AS359*AK360)),IF(AND(AH359="Probabilidad",AH360="Impacto"),(AS358-(+AS358*AK360)),IF(AH360="Probabilidad",AS359,""))),"")</f>
        <v/>
      </c>
      <c r="AT360" s="239" t="str">
        <f t="shared" si="1170"/>
        <v/>
      </c>
      <c r="AU360" s="457"/>
      <c r="AV360" s="460"/>
      <c r="AW360" s="454"/>
      <c r="AX360" s="463"/>
      <c r="AY360" s="343"/>
      <c r="AZ360" s="209"/>
      <c r="BA360" s="207"/>
      <c r="BB360" s="207"/>
      <c r="BC360" s="208"/>
      <c r="BD360" s="208"/>
      <c r="BE360" s="208"/>
      <c r="BF360" s="209"/>
      <c r="BG360" s="466"/>
      <c r="BH360" s="215"/>
      <c r="BI360" s="210"/>
      <c r="BJ360" s="210"/>
      <c r="BK360" s="210"/>
      <c r="BL360" s="207"/>
      <c r="BM360" s="207"/>
      <c r="BN360" s="207"/>
      <c r="BO360" s="282"/>
      <c r="BP360" s="282"/>
      <c r="BQ360" s="284"/>
      <c r="BR360" s="213"/>
      <c r="BS360" s="213" t="str">
        <f>IF(AND('MAPA DE RIESGOS'!$AP360="Muy Alta",'MAPA DE RIESGOS'!$AR360="Leve"),CONCATENATE("R",'MAPA DE RIESGOS'!$H360,"C",'MAPA DE RIESGOS'!$AF360),"")</f>
        <v/>
      </c>
      <c r="BT360" s="213"/>
      <c r="BU360" s="213"/>
      <c r="BV360" s="213"/>
      <c r="BW360" s="213"/>
      <c r="BX360" s="213"/>
      <c r="BY360" s="213"/>
      <c r="BZ360" s="213"/>
      <c r="CA360" s="213"/>
      <c r="CB360" s="213"/>
      <c r="CC360" s="213"/>
      <c r="CD360" s="213"/>
      <c r="CE360" s="213"/>
      <c r="CF360" s="213"/>
      <c r="CG360" s="213"/>
      <c r="CH360" s="213"/>
      <c r="CI360" s="213"/>
      <c r="CJ360" s="213"/>
      <c r="CK360" s="213"/>
    </row>
    <row r="361" spans="1:89" s="214" customFormat="1" ht="28.5" hidden="1" customHeight="1">
      <c r="A361" s="652"/>
      <c r="B361" s="634"/>
      <c r="C361" s="523"/>
      <c r="D361" s="523"/>
      <c r="E361" s="472"/>
      <c r="F361" s="472"/>
      <c r="G361" s="492"/>
      <c r="H361" s="384">
        <v>58</v>
      </c>
      <c r="I361" s="517"/>
      <c r="J361" s="466"/>
      <c r="K361" s="466"/>
      <c r="L361" s="466"/>
      <c r="M361" s="472"/>
      <c r="N361" s="472"/>
      <c r="O361" s="472"/>
      <c r="P361" s="475"/>
      <c r="Q361" s="478"/>
      <c r="R361" s="481"/>
      <c r="S361" s="481"/>
      <c r="T361" s="481"/>
      <c r="U361" s="481"/>
      <c r="V361" s="484"/>
      <c r="W361" s="442"/>
      <c r="X361" s="487"/>
      <c r="Y361" s="490"/>
      <c r="Z361" s="439"/>
      <c r="AA361" s="442"/>
      <c r="AB361" s="445"/>
      <c r="AC361" s="448"/>
      <c r="AD361" s="451"/>
      <c r="AE361" s="454"/>
      <c r="AF361" s="205">
        <v>4</v>
      </c>
      <c r="AG361" s="206"/>
      <c r="AH361" s="234" t="str">
        <f t="shared" si="1060"/>
        <v/>
      </c>
      <c r="AI361" s="340"/>
      <c r="AJ361" s="340"/>
      <c r="AK361" s="235" t="str">
        <f t="shared" si="1061"/>
        <v/>
      </c>
      <c r="AL361" s="341"/>
      <c r="AM361" s="341"/>
      <c r="AN361" s="342"/>
      <c r="AO361" s="236" t="str">
        <f t="shared" ref="AO361" si="1234">IF(ISBLANK(AD358),(IFERROR(IF(AND(AH360="Probabilidad",AH361="Probabilidad"),(AQ360-(+AQ360*AK361)),IF(AND(AH360="Impacto",AH361="Probabilidad"),(AQ359-(+AQ359*AK361)),IF(AH361="Impacto",AQ360,""))),""))," ")</f>
        <v/>
      </c>
      <c r="AP361" s="174" t="str">
        <f t="shared" ref="AP361" si="1235">IF(ISBLANK(AD358),(IFERROR(IF(AO361="","",IF(AO361&lt;=0.2,"Muy Baja",IF(AO361&lt;=0.4,"Baja",IF(AO361&lt;=0.6,"Media",IF(AO361&lt;=0.8,"Alta","Muy Alta"))))),""))," ")</f>
        <v/>
      </c>
      <c r="AQ361" s="237" t="str">
        <f t="shared" si="1167"/>
        <v/>
      </c>
      <c r="AR361" s="283" t="str">
        <f t="shared" si="1168"/>
        <v/>
      </c>
      <c r="AS361" s="237" t="str">
        <f t="shared" si="1233"/>
        <v/>
      </c>
      <c r="AT361" s="239" t="str">
        <f t="shared" si="1170"/>
        <v/>
      </c>
      <c r="AU361" s="457"/>
      <c r="AV361" s="460"/>
      <c r="AW361" s="454"/>
      <c r="AX361" s="463"/>
      <c r="AY361" s="343"/>
      <c r="AZ361" s="209"/>
      <c r="BA361" s="207"/>
      <c r="BB361" s="207"/>
      <c r="BC361" s="208"/>
      <c r="BD361" s="208"/>
      <c r="BE361" s="208"/>
      <c r="BF361" s="209"/>
      <c r="BG361" s="466"/>
      <c r="BH361" s="215"/>
      <c r="BI361" s="210"/>
      <c r="BJ361" s="210"/>
      <c r="BK361" s="210"/>
      <c r="BL361" s="207"/>
      <c r="BM361" s="207"/>
      <c r="BN361" s="207"/>
      <c r="BO361" s="282"/>
      <c r="BP361" s="282"/>
      <c r="BQ361" s="284"/>
      <c r="BR361" s="213"/>
      <c r="BS361" s="213" t="str">
        <f>IF(AND('MAPA DE RIESGOS'!$AP361="Muy Alta",'MAPA DE RIESGOS'!$AR361="Leve"),CONCATENATE("R",'MAPA DE RIESGOS'!$H361,"C",'MAPA DE RIESGOS'!$AF361),"")</f>
        <v/>
      </c>
      <c r="BT361" s="213"/>
      <c r="BU361" s="213"/>
      <c r="BV361" s="213"/>
      <c r="BW361" s="213"/>
      <c r="BX361" s="213"/>
      <c r="BY361" s="213"/>
      <c r="BZ361" s="213"/>
      <c r="CA361" s="213"/>
      <c r="CB361" s="213"/>
      <c r="CC361" s="213"/>
      <c r="CD361" s="213"/>
      <c r="CE361" s="213"/>
      <c r="CF361" s="213"/>
      <c r="CG361" s="213"/>
      <c r="CH361" s="213"/>
      <c r="CI361" s="213"/>
      <c r="CJ361" s="213"/>
      <c r="CK361" s="213"/>
    </row>
    <row r="362" spans="1:89" s="214" customFormat="1" ht="28.5" hidden="1" customHeight="1">
      <c r="A362" s="652"/>
      <c r="B362" s="634"/>
      <c r="C362" s="523"/>
      <c r="D362" s="523"/>
      <c r="E362" s="472"/>
      <c r="F362" s="472"/>
      <c r="G362" s="492"/>
      <c r="H362" s="384">
        <v>58</v>
      </c>
      <c r="I362" s="517"/>
      <c r="J362" s="466"/>
      <c r="K362" s="466"/>
      <c r="L362" s="466"/>
      <c r="M362" s="472"/>
      <c r="N362" s="472"/>
      <c r="O362" s="472"/>
      <c r="P362" s="475"/>
      <c r="Q362" s="478"/>
      <c r="R362" s="481"/>
      <c r="S362" s="481"/>
      <c r="T362" s="481"/>
      <c r="U362" s="481"/>
      <c r="V362" s="484"/>
      <c r="W362" s="442"/>
      <c r="X362" s="487"/>
      <c r="Y362" s="490"/>
      <c r="Z362" s="439"/>
      <c r="AA362" s="442"/>
      <c r="AB362" s="445"/>
      <c r="AC362" s="448"/>
      <c r="AD362" s="451"/>
      <c r="AE362" s="454"/>
      <c r="AF362" s="205">
        <v>5</v>
      </c>
      <c r="AG362" s="206"/>
      <c r="AH362" s="234" t="str">
        <f t="shared" si="1060"/>
        <v/>
      </c>
      <c r="AI362" s="340"/>
      <c r="AJ362" s="340"/>
      <c r="AK362" s="235" t="str">
        <f t="shared" si="1061"/>
        <v/>
      </c>
      <c r="AL362" s="341"/>
      <c r="AM362" s="341"/>
      <c r="AN362" s="342"/>
      <c r="AO362" s="236" t="str">
        <f t="shared" ref="AO362" si="1236">IF(ISBLANK(AD358),(IFERROR(IF(AND(AH361="Probabilidad",AH362="Probabilidad"),(AQ361-(+AQ361*AK362)),IF(AND(AH361="Impacto",AH362="Probabilidad"),(AQ360-(+AQ360*AK362)),IF(AH362="Impacto",AQ361,""))),""))," ")</f>
        <v/>
      </c>
      <c r="AP362" s="174" t="str">
        <f t="shared" ref="AP362" si="1237">IF(ISBLANK(AD358),(IFERROR(IF(AO362="","",IF(AO362&lt;=0.2,"Muy Baja",IF(AO362&lt;=0.4,"Baja",IF(AO362&lt;=0.6,"Media",IF(AO362&lt;=0.8,"Alta","Muy Alta"))))),""))," ")</f>
        <v/>
      </c>
      <c r="AQ362" s="237" t="str">
        <f t="shared" si="1167"/>
        <v/>
      </c>
      <c r="AR362" s="283" t="str">
        <f t="shared" si="1168"/>
        <v/>
      </c>
      <c r="AS362" s="237" t="str">
        <f t="shared" si="1233"/>
        <v/>
      </c>
      <c r="AT362" s="239" t="str">
        <f t="shared" si="1170"/>
        <v/>
      </c>
      <c r="AU362" s="457"/>
      <c r="AV362" s="460"/>
      <c r="AW362" s="454"/>
      <c r="AX362" s="463"/>
      <c r="AY362" s="343"/>
      <c r="AZ362" s="209"/>
      <c r="BA362" s="207"/>
      <c r="BB362" s="207"/>
      <c r="BC362" s="208"/>
      <c r="BD362" s="208"/>
      <c r="BE362" s="208"/>
      <c r="BF362" s="209"/>
      <c r="BG362" s="466"/>
      <c r="BH362" s="215"/>
      <c r="BI362" s="210"/>
      <c r="BJ362" s="210"/>
      <c r="BK362" s="210"/>
      <c r="BL362" s="207"/>
      <c r="BM362" s="207"/>
      <c r="BN362" s="207"/>
      <c r="BO362" s="282"/>
      <c r="BP362" s="282"/>
      <c r="BQ362" s="284"/>
      <c r="BR362" s="213"/>
      <c r="BS362" s="213" t="str">
        <f>IF(AND('MAPA DE RIESGOS'!$AP362="Muy Alta",'MAPA DE RIESGOS'!$AR362="Leve"),CONCATENATE("R",'MAPA DE RIESGOS'!$H362,"C",'MAPA DE RIESGOS'!$AF362),"")</f>
        <v/>
      </c>
      <c r="BT362" s="213"/>
      <c r="BU362" s="213"/>
      <c r="BV362" s="213"/>
      <c r="BW362" s="213"/>
      <c r="BX362" s="213"/>
      <c r="BY362" s="213"/>
      <c r="BZ362" s="213"/>
      <c r="CA362" s="213"/>
      <c r="CB362" s="213"/>
      <c r="CC362" s="213"/>
      <c r="CD362" s="213"/>
      <c r="CE362" s="213"/>
      <c r="CF362" s="213"/>
      <c r="CG362" s="213"/>
      <c r="CH362" s="213"/>
      <c r="CI362" s="213"/>
      <c r="CJ362" s="213"/>
      <c r="CK362" s="213"/>
    </row>
    <row r="363" spans="1:89" s="214" customFormat="1" ht="28.5" hidden="1" customHeight="1">
      <c r="A363" s="652"/>
      <c r="B363" s="634"/>
      <c r="C363" s="523"/>
      <c r="D363" s="523"/>
      <c r="E363" s="472"/>
      <c r="F363" s="472"/>
      <c r="G363" s="492"/>
      <c r="H363" s="384">
        <v>58</v>
      </c>
      <c r="I363" s="518"/>
      <c r="J363" s="467"/>
      <c r="K363" s="467"/>
      <c r="L363" s="467"/>
      <c r="M363" s="473"/>
      <c r="N363" s="473"/>
      <c r="O363" s="473"/>
      <c r="P363" s="476"/>
      <c r="Q363" s="479"/>
      <c r="R363" s="482"/>
      <c r="S363" s="482"/>
      <c r="T363" s="482"/>
      <c r="U363" s="482"/>
      <c r="V363" s="485"/>
      <c r="W363" s="443"/>
      <c r="X363" s="488"/>
      <c r="Y363" s="491"/>
      <c r="Z363" s="440"/>
      <c r="AA363" s="443"/>
      <c r="AB363" s="446"/>
      <c r="AC363" s="449"/>
      <c r="AD363" s="452"/>
      <c r="AE363" s="455"/>
      <c r="AF363" s="205">
        <v>6</v>
      </c>
      <c r="AG363" s="206"/>
      <c r="AH363" s="234" t="str">
        <f t="shared" si="1060"/>
        <v/>
      </c>
      <c r="AI363" s="340"/>
      <c r="AJ363" s="340"/>
      <c r="AK363" s="235" t="str">
        <f t="shared" si="1061"/>
        <v/>
      </c>
      <c r="AL363" s="341"/>
      <c r="AM363" s="341"/>
      <c r="AN363" s="342"/>
      <c r="AO363" s="236" t="str">
        <f t="shared" ref="AO363" si="1238">IF(ISBLANK(AD358),(IFERROR(IF(AND(AH362="Probabilidad",AH363="Probabilidad"),(AQ362-(+AQ362*AK363)),IF(AND(AH362="Impacto",AH363="Probabilidad"),(AQ361-(+AQ361*AK363)),IF(AH363="Impacto",AQ362,""))),""))," ")</f>
        <v/>
      </c>
      <c r="AP363" s="174" t="str">
        <f t="shared" ref="AP363" si="1239">IF(ISBLANK(AD358),(IFERROR(IF(AO363="","",IF(AO363&lt;=0.2,"Muy Baja",IF(AO363&lt;=0.4,"Baja",IF(AO363&lt;=0.6,"Media",IF(AO363&lt;=0.8,"Alta","Muy Alta"))))),""))," ")</f>
        <v/>
      </c>
      <c r="AQ363" s="237" t="str">
        <f t="shared" si="1167"/>
        <v/>
      </c>
      <c r="AR363" s="283" t="str">
        <f t="shared" si="1168"/>
        <v/>
      </c>
      <c r="AS363" s="237" t="str">
        <f t="shared" si="1233"/>
        <v/>
      </c>
      <c r="AT363" s="239" t="str">
        <f t="shared" si="1170"/>
        <v/>
      </c>
      <c r="AU363" s="458"/>
      <c r="AV363" s="461"/>
      <c r="AW363" s="455"/>
      <c r="AX363" s="464"/>
      <c r="AY363" s="343"/>
      <c r="AZ363" s="209"/>
      <c r="BA363" s="207"/>
      <c r="BB363" s="207"/>
      <c r="BC363" s="208"/>
      <c r="BD363" s="208"/>
      <c r="BE363" s="208"/>
      <c r="BF363" s="209"/>
      <c r="BG363" s="467"/>
      <c r="BH363" s="215"/>
      <c r="BI363" s="210"/>
      <c r="BJ363" s="210"/>
      <c r="BK363" s="210"/>
      <c r="BL363" s="207"/>
      <c r="BM363" s="207"/>
      <c r="BN363" s="207"/>
      <c r="BO363" s="282"/>
      <c r="BP363" s="282"/>
      <c r="BQ363" s="284"/>
      <c r="BR363" s="213"/>
      <c r="BS363" s="213" t="str">
        <f>IF(AND('MAPA DE RIESGOS'!$AP363="Muy Alta",'MAPA DE RIESGOS'!$AR363="Leve"),CONCATENATE("R",'MAPA DE RIESGOS'!$H363,"C",'MAPA DE RIESGOS'!$AF363),"")</f>
        <v/>
      </c>
      <c r="BT363" s="213"/>
      <c r="BU363" s="213"/>
      <c r="BV363" s="213"/>
      <c r="BW363" s="213"/>
      <c r="BX363" s="213"/>
      <c r="BY363" s="213"/>
      <c r="BZ363" s="213"/>
      <c r="CA363" s="213"/>
      <c r="CB363" s="213"/>
      <c r="CC363" s="213"/>
      <c r="CD363" s="213"/>
      <c r="CE363" s="213"/>
      <c r="CF363" s="213"/>
      <c r="CG363" s="213"/>
      <c r="CH363" s="213"/>
      <c r="CI363" s="213"/>
      <c r="CJ363" s="213"/>
      <c r="CK363" s="213"/>
    </row>
    <row r="364" spans="1:89" s="214" customFormat="1" ht="28.5" hidden="1" customHeight="1">
      <c r="A364" s="652"/>
      <c r="B364" s="634" t="s">
        <v>960</v>
      </c>
      <c r="C364" s="523"/>
      <c r="D364" s="523" t="str">
        <f>IFERROR((VLOOKUP($B364,'Listados Datos'!$D$3:$F$18,3,FALSE))," ")</f>
        <v>El proceso inicia con la identificación de las necesidades de recursos y finaliza con la entrega del bien y/o servicio y su registro en los hechos financieros. Aplica a todos los procesos de la entidad.</v>
      </c>
      <c r="E364" s="472" t="s">
        <v>1227</v>
      </c>
      <c r="F364" s="472" t="s">
        <v>976</v>
      </c>
      <c r="G364" s="492">
        <v>59</v>
      </c>
      <c r="H364" s="384">
        <v>59</v>
      </c>
      <c r="I364" s="516" t="s">
        <v>1262</v>
      </c>
      <c r="J364" s="465"/>
      <c r="K364" s="465" t="s">
        <v>1262</v>
      </c>
      <c r="L364" s="465"/>
      <c r="M364" s="471" t="str">
        <f t="shared" ref="M364" si="1240">+CONCATENATE("Posibilidad de afectación ", J364, " por ", K364," debido a ", L364)</f>
        <v xml:space="preserve">Posibilidad de afectación  por Financiero debido a </v>
      </c>
      <c r="N364" s="471" t="s">
        <v>108</v>
      </c>
      <c r="O364" s="471" t="s">
        <v>836</v>
      </c>
      <c r="P364" s="474"/>
      <c r="Q364" s="477"/>
      <c r="R364" s="480"/>
      <c r="S364" s="480"/>
      <c r="T364" s="480"/>
      <c r="U364" s="480"/>
      <c r="V364" s="483" t="str">
        <f t="shared" ref="V364" si="1241">IF(ISBLANK(AC364),(IF(P364&lt;=0,"",IF(P364&lt;=2,"Muy Baja",IF(P364&lt;=24,"Baja",IF(P364&lt;=500,"Media",IF(P364&lt;=5000,"Alta","Muy Alta"))))))," ")</f>
        <v/>
      </c>
      <c r="W364" s="441" t="str">
        <f t="shared" ref="W364" si="1242">IF(ISBLANK(AC364),(IF(V364="","",IF(V364="Muy Baja",20%,IF(V364="Baja",40%,IF(V364="Media",60%,IF(V364="Alta",80%,IF(V364="Muy Alta",100%,0)))))))," ")</f>
        <v/>
      </c>
      <c r="X364" s="486"/>
      <c r="Y364" s="489" t="str">
        <f>IF(X364&gt;0,IF(NOT(ISERROR(MATCH(X364,'Listados Datos'!$N$3:$N$4,0))),'Listados Datos'!$N$6&amp;"Por favor no seleccionar este criterios de impacto (Afectación Económica o presupuestal y/o Pérdida Reputacional)",'Listados Datos'!$N$7),"")</f>
        <v/>
      </c>
      <c r="Z364" s="438" t="str">
        <f>IF(OR(X364='Listados Datos'!$R$3,X364='Listados Datos'!$S$3),"Leve",IF(OR(X364='Listados Datos'!$R$4,X364='Listados Datos'!$S$4),"Menor",IF(OR(X364='Listados Datos'!$R$5,X364='Listados Datos'!$S$5),"Moderado",IF(OR(X364='Listados Datos'!$R$6,X364='Listados Datos'!$S$6),"Mayor",IF(OR(X364='Listados Datos'!$R$7,X364='Listados Datos'!$S$7),"Catastrófico","")))))</f>
        <v/>
      </c>
      <c r="AA364" s="441" t="str">
        <f>IF(Z364="","",IF(Z364="Leve",20%,IF(Z364="Menor",40%,IF(Z364="Moderado",60%,IF(Z364="Mayor",80%,IF(Z364="Catastrófico",100%,0))))))</f>
        <v/>
      </c>
      <c r="AB364" s="444"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447"/>
      <c r="AD364" s="450"/>
      <c r="AE364" s="453" t="str">
        <f t="shared" ref="AE364" si="1243">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206"/>
      <c r="AH364" s="234" t="str">
        <f t="shared" si="1060"/>
        <v/>
      </c>
      <c r="AI364" s="340"/>
      <c r="AJ364" s="340"/>
      <c r="AK364" s="235" t="str">
        <f t="shared" si="1061"/>
        <v/>
      </c>
      <c r="AL364" s="341"/>
      <c r="AM364" s="341"/>
      <c r="AN364" s="342"/>
      <c r="AO364" s="236" t="str">
        <f t="shared" ref="AO364" si="1244">IF(ISBLANK(AD364),(IFERROR(IF(AH364="Probabilidad",(W364-(+W364*AK364)),IF(AH364="Impacto",W364,"")),""))," ")</f>
        <v/>
      </c>
      <c r="AP364" s="174" t="str">
        <f t="shared" ref="AP364" si="1245">IF(ISBLANK(AD364), (IFERROR(IF(AO364="","",IF(AO364&lt;=0.2,"Muy Baja",IF(AO364&lt;=0.4,"Baja",IF(AO364&lt;=0.6,"Media",IF(AO364&lt;=0.8,"Alta","Muy Alta"))))),""))," ")</f>
        <v/>
      </c>
      <c r="AQ364" s="237" t="str">
        <f t="shared" si="1167"/>
        <v/>
      </c>
      <c r="AR364" s="283" t="str">
        <f t="shared" si="1168"/>
        <v/>
      </c>
      <c r="AS364" s="237" t="str">
        <f t="shared" ref="AS364" si="1246">IFERROR(IF(AH364="Impacto",(AA364-(+AA364*AK364)),IF(AH364="Probabilidad",AA364,"")),"")</f>
        <v/>
      </c>
      <c r="AT364" s="239" t="str">
        <f t="shared" si="1170"/>
        <v/>
      </c>
      <c r="AU364" s="456"/>
      <c r="AV364" s="459" t="str">
        <f>IF(ISBLANK(AD364), " ", AD364)</f>
        <v xml:space="preserve"> </v>
      </c>
      <c r="AW364" s="453" t="str">
        <f t="shared" ref="AW364" si="1247">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462" t="s">
        <v>337</v>
      </c>
      <c r="AY364" s="343"/>
      <c r="AZ364" s="209"/>
      <c r="BA364" s="207"/>
      <c r="BB364" s="207"/>
      <c r="BC364" s="208"/>
      <c r="BD364" s="208"/>
      <c r="BE364" s="208"/>
      <c r="BF364" s="209"/>
      <c r="BG364" s="465"/>
      <c r="BH364" s="215"/>
      <c r="BI364" s="210"/>
      <c r="BJ364" s="210"/>
      <c r="BK364" s="210"/>
      <c r="BL364" s="207"/>
      <c r="BM364" s="207"/>
      <c r="BN364" s="207"/>
      <c r="BO364" s="282"/>
      <c r="BP364" s="282"/>
      <c r="BQ364" s="284"/>
      <c r="BR364" s="213"/>
      <c r="BS364" s="213" t="str">
        <f>IF(AND('MAPA DE RIESGOS'!$AP364="Muy Alta",'MAPA DE RIESGOS'!$AR364="Leve"),CONCATENATE("R",'MAPA DE RIESGOS'!$H364,"C",'MAPA DE RIESGOS'!$AF364),"")</f>
        <v/>
      </c>
      <c r="BT364" s="213"/>
      <c r="BU364" s="213"/>
      <c r="BV364" s="213"/>
      <c r="BW364" s="213"/>
      <c r="BX364" s="213"/>
      <c r="BY364" s="213"/>
      <c r="BZ364" s="213"/>
      <c r="CA364" s="213"/>
      <c r="CB364" s="213"/>
      <c r="CC364" s="213"/>
      <c r="CD364" s="213"/>
      <c r="CE364" s="213"/>
      <c r="CF364" s="213"/>
      <c r="CG364" s="213"/>
      <c r="CH364" s="213"/>
      <c r="CI364" s="213"/>
      <c r="CJ364" s="213"/>
      <c r="CK364" s="213"/>
    </row>
    <row r="365" spans="1:89" s="214" customFormat="1" ht="28.5" hidden="1" customHeight="1">
      <c r="A365" s="652"/>
      <c r="B365" s="634"/>
      <c r="C365" s="523"/>
      <c r="D365" s="523"/>
      <c r="E365" s="472"/>
      <c r="F365" s="472"/>
      <c r="G365" s="492"/>
      <c r="H365" s="384">
        <v>59</v>
      </c>
      <c r="I365" s="517"/>
      <c r="J365" s="466"/>
      <c r="K365" s="466"/>
      <c r="L365" s="466"/>
      <c r="M365" s="472"/>
      <c r="N365" s="472"/>
      <c r="O365" s="472"/>
      <c r="P365" s="475"/>
      <c r="Q365" s="478"/>
      <c r="R365" s="481"/>
      <c r="S365" s="481"/>
      <c r="T365" s="481"/>
      <c r="U365" s="481"/>
      <c r="V365" s="484"/>
      <c r="W365" s="442"/>
      <c r="X365" s="487"/>
      <c r="Y365" s="490"/>
      <c r="Z365" s="439"/>
      <c r="AA365" s="442"/>
      <c r="AB365" s="445"/>
      <c r="AC365" s="448"/>
      <c r="AD365" s="451"/>
      <c r="AE365" s="454"/>
      <c r="AF365" s="205">
        <v>2</v>
      </c>
      <c r="AG365" s="206"/>
      <c r="AH365" s="234" t="str">
        <f t="shared" si="1060"/>
        <v/>
      </c>
      <c r="AI365" s="340"/>
      <c r="AJ365" s="340"/>
      <c r="AK365" s="235" t="str">
        <f t="shared" si="1061"/>
        <v/>
      </c>
      <c r="AL365" s="341"/>
      <c r="AM365" s="341"/>
      <c r="AN365" s="342"/>
      <c r="AO365" s="236" t="str">
        <f t="shared" ref="AO365" si="1248">IF(ISBLANK(AD364),(IFERROR(IF(AND(AH364="Probabilidad",AH365="Probabilidad"),(AQ364-(+AQ364*AK365)),IF(AH365="Probabilidad",(W364-(+W364*AK365)),IF(AH365="Impacto",AQ364,""))),""))," ")</f>
        <v/>
      </c>
      <c r="AP365" s="174" t="str">
        <f t="shared" ref="AP365" si="1249">IF(ISBLANK(AD364),(IFERROR(IF(AO365="","",IF(AO365&lt;=0.2,"Muy Baja",IF(AO365&lt;=0.4,"Baja",IF(AO365&lt;=0.6,"Media",IF(AO365&lt;=0.8,"Alta","Muy Alta"))))),""))," ")</f>
        <v/>
      </c>
      <c r="AQ365" s="237" t="str">
        <f t="shared" si="1167"/>
        <v/>
      </c>
      <c r="AR365" s="283" t="str">
        <f t="shared" si="1168"/>
        <v/>
      </c>
      <c r="AS365" s="237" t="str">
        <f t="shared" ref="AS365" si="1250">IFERROR(IF(AND(AH364="Impacto",AH365="Impacto"),(AS364-(+AS364*AK365)),IF(AH365="Impacto",(AA364-(+AA364*AK365)),IF(AH365="Probabilidad",AS364,""))),"")</f>
        <v/>
      </c>
      <c r="AT365" s="239" t="str">
        <f t="shared" si="1170"/>
        <v/>
      </c>
      <c r="AU365" s="457"/>
      <c r="AV365" s="460"/>
      <c r="AW365" s="454"/>
      <c r="AX365" s="463"/>
      <c r="AY365" s="343"/>
      <c r="AZ365" s="209"/>
      <c r="BA365" s="207"/>
      <c r="BB365" s="207"/>
      <c r="BC365" s="208"/>
      <c r="BD365" s="208"/>
      <c r="BE365" s="208"/>
      <c r="BF365" s="209"/>
      <c r="BG365" s="466"/>
      <c r="BH365" s="215"/>
      <c r="BI365" s="210"/>
      <c r="BJ365" s="210"/>
      <c r="BK365" s="210"/>
      <c r="BL365" s="207"/>
      <c r="BM365" s="207"/>
      <c r="BN365" s="207"/>
      <c r="BO365" s="282"/>
      <c r="BP365" s="282"/>
      <c r="BQ365" s="284"/>
      <c r="BR365" s="213"/>
      <c r="BS365" s="213" t="str">
        <f>IF(AND('MAPA DE RIESGOS'!$AP365="Muy Alta",'MAPA DE RIESGOS'!$AR365="Leve"),CONCATENATE("R",'MAPA DE RIESGOS'!$H365,"C",'MAPA DE RIESGOS'!$AF365),"")</f>
        <v/>
      </c>
      <c r="BT365" s="213"/>
      <c r="BU365" s="213"/>
      <c r="BV365" s="213"/>
      <c r="BW365" s="213"/>
      <c r="BX365" s="213"/>
      <c r="BY365" s="213"/>
      <c r="BZ365" s="213"/>
      <c r="CA365" s="213"/>
      <c r="CB365" s="213"/>
      <c r="CC365" s="213"/>
      <c r="CD365" s="213"/>
      <c r="CE365" s="213"/>
      <c r="CF365" s="213"/>
      <c r="CG365" s="213"/>
      <c r="CH365" s="213"/>
      <c r="CI365" s="213"/>
      <c r="CJ365" s="213"/>
      <c r="CK365" s="213"/>
    </row>
    <row r="366" spans="1:89" s="214" customFormat="1" ht="28.5" hidden="1" customHeight="1">
      <c r="A366" s="652"/>
      <c r="B366" s="634"/>
      <c r="C366" s="523"/>
      <c r="D366" s="523"/>
      <c r="E366" s="472"/>
      <c r="F366" s="472"/>
      <c r="G366" s="492"/>
      <c r="H366" s="384">
        <v>59</v>
      </c>
      <c r="I366" s="517"/>
      <c r="J366" s="466"/>
      <c r="K366" s="466"/>
      <c r="L366" s="466"/>
      <c r="M366" s="472"/>
      <c r="N366" s="472"/>
      <c r="O366" s="472"/>
      <c r="P366" s="475"/>
      <c r="Q366" s="478"/>
      <c r="R366" s="481"/>
      <c r="S366" s="481"/>
      <c r="T366" s="481"/>
      <c r="U366" s="481"/>
      <c r="V366" s="484"/>
      <c r="W366" s="442"/>
      <c r="X366" s="487"/>
      <c r="Y366" s="490"/>
      <c r="Z366" s="439"/>
      <c r="AA366" s="442"/>
      <c r="AB366" s="445"/>
      <c r="AC366" s="448"/>
      <c r="AD366" s="451"/>
      <c r="AE366" s="454"/>
      <c r="AF366" s="205">
        <v>3</v>
      </c>
      <c r="AG366" s="206"/>
      <c r="AH366" s="234" t="str">
        <f t="shared" si="1060"/>
        <v/>
      </c>
      <c r="AI366" s="340"/>
      <c r="AJ366" s="340"/>
      <c r="AK366" s="235" t="str">
        <f t="shared" si="1061"/>
        <v/>
      </c>
      <c r="AL366" s="341"/>
      <c r="AM366" s="341"/>
      <c r="AN366" s="342"/>
      <c r="AO366" s="236" t="str">
        <f t="shared" ref="AO366" si="1251">IF(ISBLANK(AD364),(IFERROR(IF(AND(AH365="Probabilidad",AH366="Probabilidad"),(AQ365-(+AQ365*AK366)),IF(AND(AH365="Impacto",AH366="Probabilidad"),(AQ364-(+AQ364*AK366)),IF(AH366="Impacto",AQ365,""))),""))," ")</f>
        <v/>
      </c>
      <c r="AP366" s="174" t="str">
        <f t="shared" ref="AP366" si="1252">IF(ISBLANK(AD364),(IFERROR(IF(AO366="","",IF(AO366&lt;=0.2,"Muy Baja",IF(AO366&lt;=0.4,"Baja",IF(AO366&lt;=0.6,"Media",IF(AO366&lt;=0.8,"Alta","Muy Alta"))))),""))," ")</f>
        <v/>
      </c>
      <c r="AQ366" s="237" t="str">
        <f t="shared" si="1167"/>
        <v/>
      </c>
      <c r="AR366" s="283" t="str">
        <f t="shared" si="1168"/>
        <v/>
      </c>
      <c r="AS366" s="237" t="str">
        <f t="shared" ref="AS366:AS369" si="1253">IFERROR(IF(AND(AH365="Impacto",AH366="Impacto"),(AS365-(+AS365*AK366)),IF(AND(AH365="Probabilidad",AH366="Impacto"),(AS364-(+AS364*AK366)),IF(AH366="Probabilidad",AS365,""))),"")</f>
        <v/>
      </c>
      <c r="AT366" s="239" t="str">
        <f t="shared" si="1170"/>
        <v/>
      </c>
      <c r="AU366" s="457"/>
      <c r="AV366" s="460"/>
      <c r="AW366" s="454"/>
      <c r="AX366" s="463"/>
      <c r="AY366" s="343"/>
      <c r="AZ366" s="209"/>
      <c r="BA366" s="207"/>
      <c r="BB366" s="207"/>
      <c r="BC366" s="208"/>
      <c r="BD366" s="208"/>
      <c r="BE366" s="208"/>
      <c r="BF366" s="209"/>
      <c r="BG366" s="466"/>
      <c r="BH366" s="215"/>
      <c r="BI366" s="210"/>
      <c r="BJ366" s="210"/>
      <c r="BK366" s="210"/>
      <c r="BL366" s="207"/>
      <c r="BM366" s="207"/>
      <c r="BN366" s="207"/>
      <c r="BO366" s="282"/>
      <c r="BP366" s="282"/>
      <c r="BQ366" s="284"/>
      <c r="BR366" s="213"/>
      <c r="BS366" s="213" t="str">
        <f>IF(AND('MAPA DE RIESGOS'!$AP366="Muy Alta",'MAPA DE RIESGOS'!$AR366="Leve"),CONCATENATE("R",'MAPA DE RIESGOS'!$H366,"C",'MAPA DE RIESGOS'!$AF366),"")</f>
        <v/>
      </c>
      <c r="BT366" s="213"/>
      <c r="BU366" s="213"/>
      <c r="BV366" s="213"/>
      <c r="BW366" s="213"/>
      <c r="BX366" s="213"/>
      <c r="BY366" s="213"/>
      <c r="BZ366" s="213"/>
      <c r="CA366" s="213"/>
      <c r="CB366" s="213"/>
      <c r="CC366" s="213"/>
      <c r="CD366" s="213"/>
      <c r="CE366" s="213"/>
      <c r="CF366" s="213"/>
      <c r="CG366" s="213"/>
      <c r="CH366" s="213"/>
      <c r="CI366" s="213"/>
      <c r="CJ366" s="213"/>
      <c r="CK366" s="213"/>
    </row>
    <row r="367" spans="1:89" s="214" customFormat="1" ht="28.5" hidden="1" customHeight="1">
      <c r="A367" s="652"/>
      <c r="B367" s="634"/>
      <c r="C367" s="523"/>
      <c r="D367" s="523"/>
      <c r="E367" s="472"/>
      <c r="F367" s="472"/>
      <c r="G367" s="492"/>
      <c r="H367" s="384">
        <v>59</v>
      </c>
      <c r="I367" s="517"/>
      <c r="J367" s="466"/>
      <c r="K367" s="466"/>
      <c r="L367" s="466"/>
      <c r="M367" s="472"/>
      <c r="N367" s="472"/>
      <c r="O367" s="472"/>
      <c r="P367" s="475"/>
      <c r="Q367" s="478"/>
      <c r="R367" s="481"/>
      <c r="S367" s="481"/>
      <c r="T367" s="481"/>
      <c r="U367" s="481"/>
      <c r="V367" s="484"/>
      <c r="W367" s="442"/>
      <c r="X367" s="487"/>
      <c r="Y367" s="490"/>
      <c r="Z367" s="439"/>
      <c r="AA367" s="442"/>
      <c r="AB367" s="445"/>
      <c r="AC367" s="448"/>
      <c r="AD367" s="451"/>
      <c r="AE367" s="454"/>
      <c r="AF367" s="205">
        <v>4</v>
      </c>
      <c r="AG367" s="206"/>
      <c r="AH367" s="234" t="str">
        <f t="shared" si="1060"/>
        <v/>
      </c>
      <c r="AI367" s="340"/>
      <c r="AJ367" s="340"/>
      <c r="AK367" s="235" t="str">
        <f t="shared" si="1061"/>
        <v/>
      </c>
      <c r="AL367" s="341"/>
      <c r="AM367" s="341"/>
      <c r="AN367" s="342"/>
      <c r="AO367" s="236" t="str">
        <f t="shared" ref="AO367" si="1254">IF(ISBLANK(AD364),(IFERROR(IF(AND(AH366="Probabilidad",AH367="Probabilidad"),(AQ366-(+AQ366*AK367)),IF(AND(AH366="Impacto",AH367="Probabilidad"),(AQ365-(+AQ365*AK367)),IF(AH367="Impacto",AQ366,""))),""))," ")</f>
        <v/>
      </c>
      <c r="AP367" s="174" t="str">
        <f t="shared" ref="AP367" si="1255">IF(ISBLANK(AD364),(IFERROR(IF(AO367="","",IF(AO367&lt;=0.2,"Muy Baja",IF(AO367&lt;=0.4,"Baja",IF(AO367&lt;=0.6,"Media",IF(AO367&lt;=0.8,"Alta","Muy Alta"))))),""))," ")</f>
        <v/>
      </c>
      <c r="AQ367" s="237" t="str">
        <f t="shared" si="1167"/>
        <v/>
      </c>
      <c r="AR367" s="283" t="str">
        <f t="shared" si="1168"/>
        <v/>
      </c>
      <c r="AS367" s="237" t="str">
        <f t="shared" si="1253"/>
        <v/>
      </c>
      <c r="AT367" s="239" t="str">
        <f t="shared" si="1170"/>
        <v/>
      </c>
      <c r="AU367" s="457"/>
      <c r="AV367" s="460"/>
      <c r="AW367" s="454"/>
      <c r="AX367" s="463"/>
      <c r="AY367" s="343"/>
      <c r="AZ367" s="209"/>
      <c r="BA367" s="207"/>
      <c r="BB367" s="207"/>
      <c r="BC367" s="208"/>
      <c r="BD367" s="208"/>
      <c r="BE367" s="208"/>
      <c r="BF367" s="209"/>
      <c r="BG367" s="466"/>
      <c r="BH367" s="215"/>
      <c r="BI367" s="210"/>
      <c r="BJ367" s="210"/>
      <c r="BK367" s="210"/>
      <c r="BL367" s="207"/>
      <c r="BM367" s="207"/>
      <c r="BN367" s="207"/>
      <c r="BO367" s="282"/>
      <c r="BP367" s="282"/>
      <c r="BQ367" s="284"/>
      <c r="BR367" s="213"/>
      <c r="BS367" s="213" t="str">
        <f>IF(AND('MAPA DE RIESGOS'!$AP367="Muy Alta",'MAPA DE RIESGOS'!$AR367="Leve"),CONCATENATE("R",'MAPA DE RIESGOS'!$H367,"C",'MAPA DE RIESGOS'!$AF367),"")</f>
        <v/>
      </c>
      <c r="BT367" s="213"/>
      <c r="BU367" s="213"/>
      <c r="BV367" s="213"/>
      <c r="BW367" s="213"/>
      <c r="BX367" s="213"/>
      <c r="BY367" s="213"/>
      <c r="BZ367" s="213"/>
      <c r="CA367" s="213"/>
      <c r="CB367" s="213"/>
      <c r="CC367" s="213"/>
      <c r="CD367" s="213"/>
      <c r="CE367" s="213"/>
      <c r="CF367" s="213"/>
      <c r="CG367" s="213"/>
      <c r="CH367" s="213"/>
      <c r="CI367" s="213"/>
      <c r="CJ367" s="213"/>
      <c r="CK367" s="213"/>
    </row>
    <row r="368" spans="1:89" s="214" customFormat="1" ht="28.5" hidden="1" customHeight="1">
      <c r="A368" s="652"/>
      <c r="B368" s="634"/>
      <c r="C368" s="523"/>
      <c r="D368" s="523"/>
      <c r="E368" s="472"/>
      <c r="F368" s="472"/>
      <c r="G368" s="492"/>
      <c r="H368" s="384">
        <v>59</v>
      </c>
      <c r="I368" s="517"/>
      <c r="J368" s="466"/>
      <c r="K368" s="466"/>
      <c r="L368" s="466"/>
      <c r="M368" s="472"/>
      <c r="N368" s="472"/>
      <c r="O368" s="472"/>
      <c r="P368" s="475"/>
      <c r="Q368" s="478"/>
      <c r="R368" s="481"/>
      <c r="S368" s="481"/>
      <c r="T368" s="481"/>
      <c r="U368" s="481"/>
      <c r="V368" s="484"/>
      <c r="W368" s="442"/>
      <c r="X368" s="487"/>
      <c r="Y368" s="490"/>
      <c r="Z368" s="439"/>
      <c r="AA368" s="442"/>
      <c r="AB368" s="445"/>
      <c r="AC368" s="448"/>
      <c r="AD368" s="451"/>
      <c r="AE368" s="454"/>
      <c r="AF368" s="205">
        <v>5</v>
      </c>
      <c r="AG368" s="206"/>
      <c r="AH368" s="234" t="str">
        <f t="shared" si="1060"/>
        <v/>
      </c>
      <c r="AI368" s="340"/>
      <c r="AJ368" s="340"/>
      <c r="AK368" s="235" t="str">
        <f t="shared" si="1061"/>
        <v/>
      </c>
      <c r="AL368" s="341"/>
      <c r="AM368" s="341"/>
      <c r="AN368" s="342"/>
      <c r="AO368" s="236" t="str">
        <f t="shared" ref="AO368" si="1256">IF(ISBLANK(AD364),(IFERROR(IF(AND(AH367="Probabilidad",AH368="Probabilidad"),(AQ367-(+AQ367*AK368)),IF(AND(AH367="Impacto",AH368="Probabilidad"),(AQ366-(+AQ366*AK368)),IF(AH368="Impacto",AQ367,""))),""))," ")</f>
        <v/>
      </c>
      <c r="AP368" s="174" t="str">
        <f t="shared" ref="AP368" si="1257">IF(ISBLANK(AD364),(IFERROR(IF(AO368="","",IF(AO368&lt;=0.2,"Muy Baja",IF(AO368&lt;=0.4,"Baja",IF(AO368&lt;=0.6,"Media",IF(AO368&lt;=0.8,"Alta","Muy Alta"))))),""))," ")</f>
        <v/>
      </c>
      <c r="AQ368" s="237" t="str">
        <f t="shared" si="1167"/>
        <v/>
      </c>
      <c r="AR368" s="283" t="str">
        <f t="shared" si="1168"/>
        <v/>
      </c>
      <c r="AS368" s="237" t="str">
        <f t="shared" si="1253"/>
        <v/>
      </c>
      <c r="AT368" s="239" t="str">
        <f t="shared" si="1170"/>
        <v/>
      </c>
      <c r="AU368" s="457"/>
      <c r="AV368" s="460"/>
      <c r="AW368" s="454"/>
      <c r="AX368" s="463"/>
      <c r="AY368" s="343"/>
      <c r="AZ368" s="209"/>
      <c r="BA368" s="207"/>
      <c r="BB368" s="207"/>
      <c r="BC368" s="208"/>
      <c r="BD368" s="208"/>
      <c r="BE368" s="208"/>
      <c r="BF368" s="209"/>
      <c r="BG368" s="466"/>
      <c r="BH368" s="215"/>
      <c r="BI368" s="210"/>
      <c r="BJ368" s="210"/>
      <c r="BK368" s="210"/>
      <c r="BL368" s="207"/>
      <c r="BM368" s="207"/>
      <c r="BN368" s="207"/>
      <c r="BO368" s="282"/>
      <c r="BP368" s="282"/>
      <c r="BQ368" s="284"/>
      <c r="BR368" s="213"/>
      <c r="BS368" s="213" t="str">
        <f>IF(AND('MAPA DE RIESGOS'!$AP368="Muy Alta",'MAPA DE RIESGOS'!$AR368="Leve"),CONCATENATE("R",'MAPA DE RIESGOS'!$H368,"C",'MAPA DE RIESGOS'!$AF368),"")</f>
        <v/>
      </c>
      <c r="BT368" s="213"/>
      <c r="BU368" s="213"/>
      <c r="BV368" s="213"/>
      <c r="BW368" s="213"/>
      <c r="BX368" s="213"/>
      <c r="BY368" s="213"/>
      <c r="BZ368" s="213"/>
      <c r="CA368" s="213"/>
      <c r="CB368" s="213"/>
      <c r="CC368" s="213"/>
      <c r="CD368" s="213"/>
      <c r="CE368" s="213"/>
      <c r="CF368" s="213"/>
      <c r="CG368" s="213"/>
      <c r="CH368" s="213"/>
      <c r="CI368" s="213"/>
      <c r="CJ368" s="213"/>
      <c r="CK368" s="213"/>
    </row>
    <row r="369" spans="1:89" s="214" customFormat="1" ht="28.5" hidden="1" customHeight="1">
      <c r="A369" s="652"/>
      <c r="B369" s="634"/>
      <c r="C369" s="523"/>
      <c r="D369" s="523"/>
      <c r="E369" s="472"/>
      <c r="F369" s="472"/>
      <c r="G369" s="492"/>
      <c r="H369" s="384">
        <v>59</v>
      </c>
      <c r="I369" s="518"/>
      <c r="J369" s="467"/>
      <c r="K369" s="467"/>
      <c r="L369" s="467"/>
      <c r="M369" s="473"/>
      <c r="N369" s="473"/>
      <c r="O369" s="473"/>
      <c r="P369" s="476"/>
      <c r="Q369" s="479"/>
      <c r="R369" s="482"/>
      <c r="S369" s="482"/>
      <c r="T369" s="482"/>
      <c r="U369" s="482"/>
      <c r="V369" s="485"/>
      <c r="W369" s="443"/>
      <c r="X369" s="488"/>
      <c r="Y369" s="491"/>
      <c r="Z369" s="440"/>
      <c r="AA369" s="443"/>
      <c r="AB369" s="446"/>
      <c r="AC369" s="449"/>
      <c r="AD369" s="452"/>
      <c r="AE369" s="455"/>
      <c r="AF369" s="205">
        <v>6</v>
      </c>
      <c r="AG369" s="206"/>
      <c r="AH369" s="234" t="str">
        <f t="shared" si="1060"/>
        <v/>
      </c>
      <c r="AI369" s="340"/>
      <c r="AJ369" s="340"/>
      <c r="AK369" s="235" t="str">
        <f t="shared" si="1061"/>
        <v/>
      </c>
      <c r="AL369" s="341"/>
      <c r="AM369" s="341"/>
      <c r="AN369" s="342"/>
      <c r="AO369" s="236" t="str">
        <f t="shared" ref="AO369" si="1258">IF(ISBLANK(AD364),(IFERROR(IF(AND(AH368="Probabilidad",AH369="Probabilidad"),(AQ368-(+AQ368*AK369)),IF(AND(AH368="Impacto",AH369="Probabilidad"),(AQ367-(+AQ367*AK369)),IF(AH369="Impacto",AQ368,""))),""))," ")</f>
        <v/>
      </c>
      <c r="AP369" s="174" t="str">
        <f t="shared" ref="AP369" si="1259">IF(ISBLANK(AD364),(IFERROR(IF(AO369="","",IF(AO369&lt;=0.2,"Muy Baja",IF(AO369&lt;=0.4,"Baja",IF(AO369&lt;=0.6,"Media",IF(AO369&lt;=0.8,"Alta","Muy Alta"))))),""))," ")</f>
        <v/>
      </c>
      <c r="AQ369" s="237" t="str">
        <f t="shared" si="1167"/>
        <v/>
      </c>
      <c r="AR369" s="283" t="str">
        <f t="shared" si="1168"/>
        <v/>
      </c>
      <c r="AS369" s="237" t="str">
        <f t="shared" si="1253"/>
        <v/>
      </c>
      <c r="AT369" s="239" t="str">
        <f t="shared" si="1170"/>
        <v/>
      </c>
      <c r="AU369" s="458"/>
      <c r="AV369" s="461"/>
      <c r="AW369" s="455"/>
      <c r="AX369" s="464"/>
      <c r="AY369" s="343"/>
      <c r="AZ369" s="209"/>
      <c r="BA369" s="207"/>
      <c r="BB369" s="207"/>
      <c r="BC369" s="208"/>
      <c r="BD369" s="208"/>
      <c r="BE369" s="208"/>
      <c r="BF369" s="209"/>
      <c r="BG369" s="467"/>
      <c r="BH369" s="215"/>
      <c r="BI369" s="210"/>
      <c r="BJ369" s="210"/>
      <c r="BK369" s="210"/>
      <c r="BL369" s="207"/>
      <c r="BM369" s="207"/>
      <c r="BN369" s="207"/>
      <c r="BO369" s="282"/>
      <c r="BP369" s="282"/>
      <c r="BQ369" s="284"/>
      <c r="BR369" s="213"/>
      <c r="BS369" s="213" t="str">
        <f>IF(AND('MAPA DE RIESGOS'!$AP369="Muy Alta",'MAPA DE RIESGOS'!$AR369="Leve"),CONCATENATE("R",'MAPA DE RIESGOS'!$H369,"C",'MAPA DE RIESGOS'!$AF369),"")</f>
        <v/>
      </c>
      <c r="BT369" s="213"/>
      <c r="BU369" s="213"/>
      <c r="BV369" s="213"/>
      <c r="BW369" s="213"/>
      <c r="BX369" s="213"/>
      <c r="BY369" s="213"/>
      <c r="BZ369" s="213"/>
      <c r="CA369" s="213"/>
      <c r="CB369" s="213"/>
      <c r="CC369" s="213"/>
      <c r="CD369" s="213"/>
      <c r="CE369" s="213"/>
      <c r="CF369" s="213"/>
      <c r="CG369" s="213"/>
      <c r="CH369" s="213"/>
      <c r="CI369" s="213"/>
      <c r="CJ369" s="213"/>
      <c r="CK369" s="213"/>
    </row>
    <row r="370" spans="1:89" s="214" customFormat="1" ht="68.5" customHeight="1">
      <c r="A370" s="652"/>
      <c r="B370" s="634" t="s">
        <v>960</v>
      </c>
      <c r="C370" s="523"/>
      <c r="D370" s="523" t="str">
        <f>IFERROR((VLOOKUP($B370,'Listados Datos'!$D$3:$F$18,3,FALSE))," ")</f>
        <v>El proceso inicia con la identificación de las necesidades de recursos y finaliza con la entrega del bien y/o servicio y su registro en los hechos financieros. Aplica a todos los procesos de la entidad.</v>
      </c>
      <c r="E370" s="472" t="s">
        <v>1227</v>
      </c>
      <c r="F370" s="472" t="s">
        <v>976</v>
      </c>
      <c r="G370" s="492">
        <v>60</v>
      </c>
      <c r="H370" s="384">
        <v>60</v>
      </c>
      <c r="I370" s="468" t="s">
        <v>1248</v>
      </c>
      <c r="J370" s="465" t="s">
        <v>244</v>
      </c>
      <c r="K370" s="465" t="s">
        <v>1248</v>
      </c>
      <c r="L370" s="465" t="s">
        <v>1434</v>
      </c>
      <c r="M370" s="471" t="str">
        <f t="shared" ref="M370" si="1260">+CONCATENATE("Posibilidad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471" t="s">
        <v>108</v>
      </c>
      <c r="O370" s="471" t="s">
        <v>836</v>
      </c>
      <c r="P370" s="474">
        <v>228</v>
      </c>
      <c r="Q370" s="477"/>
      <c r="R370" s="480"/>
      <c r="S370" s="480"/>
      <c r="T370" s="480"/>
      <c r="U370" s="480"/>
      <c r="V370" s="483" t="str">
        <f t="shared" ref="V370" si="1261">IF(ISBLANK(AC370),(IF(P370&lt;=0,"",IF(P370&lt;=2,"Muy Baja",IF(P370&lt;=24,"Baja",IF(P370&lt;=500,"Media",IF(P370&lt;=5000,"Alta","Muy Alta"))))))," ")</f>
        <v>Media</v>
      </c>
      <c r="W370" s="441">
        <f t="shared" ref="W370" si="1262">IF(ISBLANK(AC370),(IF(V370="","",IF(V370="Muy Baja",20%,IF(V370="Baja",40%,IF(V370="Media",60%,IF(V370="Alta",80%,IF(V370="Muy Alta",100%,0)))))))," ")</f>
        <v>0.6</v>
      </c>
      <c r="X370" s="486" t="s">
        <v>307</v>
      </c>
      <c r="Y370" s="489" t="str">
        <f>IF(X370&gt;0,IF(NOT(ISERROR(MATCH(X370,'Listados Datos'!$N$3:$N$4,0))),'Listados Datos'!$N$6&amp;"Por favor no seleccionar este criterios de impacto (Afectación Económica o presupuestal y/o Pérdida Reputacional)",'Listados Datos'!$N$7),"")</f>
        <v>✔</v>
      </c>
      <c r="Z370" s="438"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441">
        <f>IF(Z370="","",IF(Z370="Leve",20%,IF(Z370="Menor",40%,IF(Z370="Moderado",60%,IF(Z370="Mayor",80%,IF(Z370="Catastrófico",100%,0))))))</f>
        <v>0.6</v>
      </c>
      <c r="AB370" s="444"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447"/>
      <c r="AD370" s="450"/>
      <c r="AE370" s="453" t="str">
        <f t="shared" ref="AE370" si="1263">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206" t="s">
        <v>1473</v>
      </c>
      <c r="AH370" s="234" t="str">
        <f t="shared" ref="AH370:AH429" si="1264">IF(OR(AI370="Preventivo",AI370="Detectivo"),"Probabilidad",IF(AI370="Correctivo","Impacto",""))</f>
        <v>Probabilidad</v>
      </c>
      <c r="AI370" s="340" t="s">
        <v>314</v>
      </c>
      <c r="AJ370" s="340" t="s">
        <v>319</v>
      </c>
      <c r="AK370" s="235" t="str">
        <f t="shared" ref="AK370:AK429" si="1265">IF(AND(AI370="Preventivo",AJ370="Automático"),"50%",IF(AND(AI370="Preventivo",AJ370="Manual"),"40%",IF(AND(AI370="Detectivo",AJ370="Automático"),"40%",IF(AND(AI370="Detectivo",AJ370="Manual"),"30%",IF(AND(AI370="Correctivo",AJ370="Automático"),"35%",IF(AND(AI370="Correctivo",AJ370="Manual"),"25%",""))))))</f>
        <v>40%</v>
      </c>
      <c r="AL370" s="341" t="s">
        <v>323</v>
      </c>
      <c r="AM370" s="341" t="s">
        <v>327</v>
      </c>
      <c r="AN370" s="342" t="s">
        <v>330</v>
      </c>
      <c r="AO370" s="236">
        <f t="shared" ref="AO370" si="1266">IF(ISBLANK(AD370),(IFERROR(IF(AH370="Probabilidad",(W370-(+W370*AK370)),IF(AH370="Impacto",W370,"")),""))," ")</f>
        <v>0.36</v>
      </c>
      <c r="AP370" s="174" t="str">
        <f t="shared" ref="AP370" si="1267">IF(ISBLANK(AD370), (IFERROR(IF(AO370="","",IF(AO370&lt;=0.2,"Muy Baja",IF(AO370&lt;=0.4,"Baja",IF(AO370&lt;=0.6,"Media",IF(AO370&lt;=0.8,"Alta","Muy Alta"))))),""))," ")</f>
        <v>Baja</v>
      </c>
      <c r="AQ370" s="237">
        <f t="shared" si="1167"/>
        <v>0.36</v>
      </c>
      <c r="AR370" s="283" t="str">
        <f t="shared" si="1168"/>
        <v>Moderado</v>
      </c>
      <c r="AS370" s="237">
        <f t="shared" ref="AS370" si="1268">IFERROR(IF(AH370="Impacto",(AA370-(+AA370*AK370)),IF(AH370="Probabilidad",AA370,"")),"")</f>
        <v>0.6</v>
      </c>
      <c r="AT370" s="239" t="str">
        <f t="shared" si="1170"/>
        <v>Moderado</v>
      </c>
      <c r="AU370" s="456"/>
      <c r="AV370" s="459" t="str">
        <f>IF(ISBLANK(AD370), " ", AD370)</f>
        <v xml:space="preserve"> </v>
      </c>
      <c r="AW370" s="453" t="str">
        <f t="shared" ref="AW370" si="1269">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462" t="s">
        <v>337</v>
      </c>
      <c r="AY370" s="497" t="s">
        <v>1607</v>
      </c>
      <c r="AZ370" s="500" t="s">
        <v>1609</v>
      </c>
      <c r="BA370" s="500" t="s">
        <v>1245</v>
      </c>
      <c r="BB370" s="500" t="s">
        <v>1068</v>
      </c>
      <c r="BC370" s="503">
        <v>44562</v>
      </c>
      <c r="BD370" s="503">
        <v>44926</v>
      </c>
      <c r="BE370" s="500" t="s">
        <v>1605</v>
      </c>
      <c r="BF370" s="500" t="s">
        <v>1605</v>
      </c>
      <c r="BG370" s="465" t="s">
        <v>1314</v>
      </c>
      <c r="BH370" s="215"/>
      <c r="BI370" s="210"/>
      <c r="BJ370" s="210"/>
      <c r="BK370" s="210"/>
      <c r="BL370" s="207"/>
      <c r="BM370" s="207"/>
      <c r="BN370" s="207"/>
      <c r="BO370" s="282"/>
      <c r="BP370" s="282"/>
      <c r="BQ370" s="284"/>
      <c r="BR370" s="213"/>
      <c r="BS370" s="213" t="str">
        <f>IF(AND('MAPA DE RIESGOS'!$AP370="Muy Alta",'MAPA DE RIESGOS'!$AR370="Leve"),CONCATENATE("R",'MAPA DE RIESGOS'!$H370,"C",'MAPA DE RIESGOS'!$AF370),"")</f>
        <v/>
      </c>
      <c r="BT370" s="213"/>
      <c r="BU370" s="213"/>
      <c r="BV370" s="213"/>
      <c r="BW370" s="213"/>
      <c r="BX370" s="213"/>
      <c r="BY370" s="213"/>
      <c r="BZ370" s="213"/>
      <c r="CA370" s="213"/>
      <c r="CB370" s="213"/>
      <c r="CC370" s="213"/>
      <c r="CD370" s="213"/>
      <c r="CE370" s="213"/>
      <c r="CF370" s="213"/>
      <c r="CG370" s="213"/>
      <c r="CH370" s="213"/>
      <c r="CI370" s="213"/>
      <c r="CJ370" s="213"/>
      <c r="CK370" s="213"/>
    </row>
    <row r="371" spans="1:89" s="214" customFormat="1" ht="68.5" customHeight="1">
      <c r="A371" s="652"/>
      <c r="B371" s="634"/>
      <c r="C371" s="523"/>
      <c r="D371" s="523"/>
      <c r="E371" s="472"/>
      <c r="F371" s="472"/>
      <c r="G371" s="492"/>
      <c r="H371" s="384">
        <v>60</v>
      </c>
      <c r="I371" s="469"/>
      <c r="J371" s="466"/>
      <c r="K371" s="466"/>
      <c r="L371" s="466"/>
      <c r="M371" s="472"/>
      <c r="N371" s="472"/>
      <c r="O371" s="472"/>
      <c r="P371" s="475"/>
      <c r="Q371" s="478"/>
      <c r="R371" s="481"/>
      <c r="S371" s="481"/>
      <c r="T371" s="481"/>
      <c r="U371" s="481"/>
      <c r="V371" s="484"/>
      <c r="W371" s="442"/>
      <c r="X371" s="487"/>
      <c r="Y371" s="490"/>
      <c r="Z371" s="439"/>
      <c r="AA371" s="442"/>
      <c r="AB371" s="445"/>
      <c r="AC371" s="448"/>
      <c r="AD371" s="451"/>
      <c r="AE371" s="454"/>
      <c r="AF371" s="205">
        <v>2</v>
      </c>
      <c r="AG371" s="206" t="s">
        <v>1474</v>
      </c>
      <c r="AH371" s="234" t="str">
        <f t="shared" si="1264"/>
        <v>Probabilidad</v>
      </c>
      <c r="AI371" s="340" t="s">
        <v>314</v>
      </c>
      <c r="AJ371" s="340" t="s">
        <v>319</v>
      </c>
      <c r="AK371" s="235" t="str">
        <f t="shared" si="1265"/>
        <v>40%</v>
      </c>
      <c r="AL371" s="341" t="s">
        <v>323</v>
      </c>
      <c r="AM371" s="341" t="s">
        <v>327</v>
      </c>
      <c r="AN371" s="342" t="s">
        <v>330</v>
      </c>
      <c r="AO371" s="236">
        <f t="shared" ref="AO371" si="1270">IF(ISBLANK(AD370),(IFERROR(IF(AND(AH370="Probabilidad",AH371="Probabilidad"),(AQ370-(+AQ370*AK371)),IF(AH371="Probabilidad",(W370-(+W370*AK371)),IF(AH371="Impacto",AQ370,""))),""))," ")</f>
        <v>0.216</v>
      </c>
      <c r="AP371" s="174" t="str">
        <f t="shared" ref="AP371" si="1271">IF(ISBLANK(AD370),(IFERROR(IF(AO371="","",IF(AO371&lt;=0.2,"Muy Baja",IF(AO371&lt;=0.4,"Baja",IF(AO371&lt;=0.6,"Media",IF(AO371&lt;=0.8,"Alta","Muy Alta"))))),""))," ")</f>
        <v>Baja</v>
      </c>
      <c r="AQ371" s="237">
        <f t="shared" si="1167"/>
        <v>0.216</v>
      </c>
      <c r="AR371" s="283" t="str">
        <f t="shared" si="1168"/>
        <v>Moderado</v>
      </c>
      <c r="AS371" s="237">
        <f t="shared" ref="AS371" si="1272">IFERROR(IF(AND(AH370="Impacto",AH371="Impacto"),(AS370-(+AS370*AK371)),IF(AH371="Impacto",(AA370-(+AA370*AK371)),IF(AH371="Probabilidad",AS370,""))),"")</f>
        <v>0.6</v>
      </c>
      <c r="AT371" s="239" t="str">
        <f t="shared" si="1170"/>
        <v>Moderado</v>
      </c>
      <c r="AU371" s="457"/>
      <c r="AV371" s="460"/>
      <c r="AW371" s="454"/>
      <c r="AX371" s="463"/>
      <c r="AY371" s="499"/>
      <c r="AZ371" s="502"/>
      <c r="BA371" s="502"/>
      <c r="BB371" s="502"/>
      <c r="BC371" s="505"/>
      <c r="BD371" s="505"/>
      <c r="BE371" s="502"/>
      <c r="BF371" s="502"/>
      <c r="BG371" s="466"/>
      <c r="BH371" s="215"/>
      <c r="BI371" s="210"/>
      <c r="BJ371" s="210"/>
      <c r="BK371" s="210"/>
      <c r="BL371" s="207"/>
      <c r="BM371" s="207"/>
      <c r="BN371" s="207"/>
      <c r="BO371" s="282"/>
      <c r="BP371" s="282"/>
      <c r="BQ371" s="284"/>
      <c r="BR371" s="213"/>
      <c r="BS371" s="213" t="str">
        <f>IF(AND('MAPA DE RIESGOS'!$AP371="Muy Alta",'MAPA DE RIESGOS'!$AR371="Leve"),CONCATENATE("R",'MAPA DE RIESGOS'!$H371,"C",'MAPA DE RIESGOS'!$AF371),"")</f>
        <v/>
      </c>
      <c r="BT371" s="213"/>
      <c r="BU371" s="213"/>
      <c r="BV371" s="213"/>
      <c r="BW371" s="213"/>
      <c r="BX371" s="213"/>
      <c r="BY371" s="213"/>
      <c r="BZ371" s="213"/>
      <c r="CA371" s="213"/>
      <c r="CB371" s="213"/>
      <c r="CC371" s="213"/>
      <c r="CD371" s="213"/>
      <c r="CE371" s="213"/>
      <c r="CF371" s="213"/>
      <c r="CG371" s="213"/>
      <c r="CH371" s="213"/>
      <c r="CI371" s="213"/>
      <c r="CJ371" s="213"/>
      <c r="CK371" s="213"/>
    </row>
    <row r="372" spans="1:89" s="214" customFormat="1" ht="68.5" customHeight="1">
      <c r="A372" s="652"/>
      <c r="B372" s="634"/>
      <c r="C372" s="523"/>
      <c r="D372" s="523"/>
      <c r="E372" s="472"/>
      <c r="F372" s="472"/>
      <c r="G372" s="492"/>
      <c r="H372" s="384">
        <v>60</v>
      </c>
      <c r="I372" s="469"/>
      <c r="J372" s="466"/>
      <c r="K372" s="466"/>
      <c r="L372" s="466"/>
      <c r="M372" s="472"/>
      <c r="N372" s="472"/>
      <c r="O372" s="472"/>
      <c r="P372" s="475"/>
      <c r="Q372" s="478"/>
      <c r="R372" s="481"/>
      <c r="S372" s="481"/>
      <c r="T372" s="481"/>
      <c r="U372" s="481"/>
      <c r="V372" s="484"/>
      <c r="W372" s="442"/>
      <c r="X372" s="487"/>
      <c r="Y372" s="490"/>
      <c r="Z372" s="439"/>
      <c r="AA372" s="442"/>
      <c r="AB372" s="445"/>
      <c r="AC372" s="448"/>
      <c r="AD372" s="451"/>
      <c r="AE372" s="454"/>
      <c r="AF372" s="205">
        <v>3</v>
      </c>
      <c r="AG372" s="206" t="s">
        <v>1475</v>
      </c>
      <c r="AH372" s="234" t="str">
        <f t="shared" si="1264"/>
        <v>Probabilidad</v>
      </c>
      <c r="AI372" s="340" t="s">
        <v>314</v>
      </c>
      <c r="AJ372" s="340" t="s">
        <v>319</v>
      </c>
      <c r="AK372" s="235" t="str">
        <f t="shared" si="1265"/>
        <v>40%</v>
      </c>
      <c r="AL372" s="341" t="s">
        <v>323</v>
      </c>
      <c r="AM372" s="341" t="s">
        <v>327</v>
      </c>
      <c r="AN372" s="342" t="s">
        <v>330</v>
      </c>
      <c r="AO372" s="236">
        <f t="shared" ref="AO372" si="1273">IF(ISBLANK(AD370),(IFERROR(IF(AND(AH371="Probabilidad",AH372="Probabilidad"),(AQ371-(+AQ371*AK372)),IF(AND(AH371="Impacto",AH372="Probabilidad"),(AQ370-(+AQ370*AK372)),IF(AH372="Impacto",AQ371,""))),""))," ")</f>
        <v>0.12959999999999999</v>
      </c>
      <c r="AP372" s="174" t="str">
        <f t="shared" ref="AP372" si="1274">IF(ISBLANK(AD370),(IFERROR(IF(AO372="","",IF(AO372&lt;=0.2,"Muy Baja",IF(AO372&lt;=0.4,"Baja",IF(AO372&lt;=0.6,"Media",IF(AO372&lt;=0.8,"Alta","Muy Alta"))))),""))," ")</f>
        <v>Muy Baja</v>
      </c>
      <c r="AQ372" s="237">
        <f t="shared" si="1167"/>
        <v>0.12959999999999999</v>
      </c>
      <c r="AR372" s="283" t="str">
        <f t="shared" si="1168"/>
        <v>Moderado</v>
      </c>
      <c r="AS372" s="237">
        <f t="shared" ref="AS372:AS375" si="1275">IFERROR(IF(AND(AH371="Impacto",AH372="Impacto"),(AS371-(+AS371*AK372)),IF(AND(AH371="Probabilidad",AH372="Impacto"),(AS370-(+AS370*AK372)),IF(AH372="Probabilidad",AS371,""))),"")</f>
        <v>0.6</v>
      </c>
      <c r="AT372" s="239" t="str">
        <f t="shared" si="1170"/>
        <v>Moderado</v>
      </c>
      <c r="AU372" s="457"/>
      <c r="AV372" s="460"/>
      <c r="AW372" s="454"/>
      <c r="AX372" s="463"/>
      <c r="AY372" s="497" t="s">
        <v>1608</v>
      </c>
      <c r="AZ372" s="500" t="s">
        <v>1610</v>
      </c>
      <c r="BA372" s="500" t="s">
        <v>1245</v>
      </c>
      <c r="BB372" s="500" t="s">
        <v>1068</v>
      </c>
      <c r="BC372" s="503">
        <v>44562</v>
      </c>
      <c r="BD372" s="503">
        <v>44926</v>
      </c>
      <c r="BE372" s="500" t="s">
        <v>1606</v>
      </c>
      <c r="BF372" s="500" t="s">
        <v>1606</v>
      </c>
      <c r="BG372" s="466"/>
      <c r="BH372" s="215"/>
      <c r="BI372" s="210"/>
      <c r="BJ372" s="210"/>
      <c r="BK372" s="210"/>
      <c r="BL372" s="207"/>
      <c r="BM372" s="207"/>
      <c r="BN372" s="207"/>
      <c r="BO372" s="282"/>
      <c r="BP372" s="282"/>
      <c r="BQ372" s="284"/>
      <c r="BR372" s="213"/>
      <c r="BS372" s="213" t="str">
        <f>IF(AND('MAPA DE RIESGOS'!$AP372="Muy Alta",'MAPA DE RIESGOS'!$AR372="Leve"),CONCATENATE("R",'MAPA DE RIESGOS'!$H372,"C",'MAPA DE RIESGOS'!$AF372),"")</f>
        <v/>
      </c>
      <c r="BT372" s="213"/>
      <c r="BU372" s="213"/>
      <c r="BV372" s="213"/>
      <c r="BW372" s="213"/>
      <c r="BX372" s="213"/>
      <c r="BY372" s="213"/>
      <c r="BZ372" s="213"/>
      <c r="CA372" s="213"/>
      <c r="CB372" s="213"/>
      <c r="CC372" s="213"/>
      <c r="CD372" s="213"/>
      <c r="CE372" s="213"/>
      <c r="CF372" s="213"/>
      <c r="CG372" s="213"/>
      <c r="CH372" s="213"/>
      <c r="CI372" s="213"/>
      <c r="CJ372" s="213"/>
      <c r="CK372" s="213"/>
    </row>
    <row r="373" spans="1:89" s="214" customFormat="1" ht="68.5" customHeight="1">
      <c r="A373" s="652"/>
      <c r="B373" s="634"/>
      <c r="C373" s="523"/>
      <c r="D373" s="523"/>
      <c r="E373" s="472"/>
      <c r="F373" s="472"/>
      <c r="G373" s="492"/>
      <c r="H373" s="384">
        <v>60</v>
      </c>
      <c r="I373" s="469"/>
      <c r="J373" s="466"/>
      <c r="K373" s="466"/>
      <c r="L373" s="466"/>
      <c r="M373" s="472"/>
      <c r="N373" s="472"/>
      <c r="O373" s="472"/>
      <c r="P373" s="475"/>
      <c r="Q373" s="478"/>
      <c r="R373" s="481"/>
      <c r="S373" s="481"/>
      <c r="T373" s="481"/>
      <c r="U373" s="481"/>
      <c r="V373" s="484"/>
      <c r="W373" s="442"/>
      <c r="X373" s="487"/>
      <c r="Y373" s="490"/>
      <c r="Z373" s="439"/>
      <c r="AA373" s="442"/>
      <c r="AB373" s="445"/>
      <c r="AC373" s="448"/>
      <c r="AD373" s="451"/>
      <c r="AE373" s="454"/>
      <c r="AF373" s="205">
        <v>4</v>
      </c>
      <c r="AG373" s="206" t="s">
        <v>1476</v>
      </c>
      <c r="AH373" s="234" t="str">
        <f t="shared" si="1264"/>
        <v>Probabilidad</v>
      </c>
      <c r="AI373" s="340" t="s">
        <v>314</v>
      </c>
      <c r="AJ373" s="340" t="s">
        <v>319</v>
      </c>
      <c r="AK373" s="235" t="str">
        <f t="shared" si="1265"/>
        <v>40%</v>
      </c>
      <c r="AL373" s="341" t="s">
        <v>323</v>
      </c>
      <c r="AM373" s="341" t="s">
        <v>327</v>
      </c>
      <c r="AN373" s="342" t="s">
        <v>330</v>
      </c>
      <c r="AO373" s="236">
        <f t="shared" ref="AO373" si="1276">IF(ISBLANK(AD370),(IFERROR(IF(AND(AH372="Probabilidad",AH373="Probabilidad"),(AQ372-(+AQ372*AK373)),IF(AND(AH372="Impacto",AH373="Probabilidad"),(AQ371-(+AQ371*AK373)),IF(AH373="Impacto",AQ372,""))),""))," ")</f>
        <v>7.7759999999999996E-2</v>
      </c>
      <c r="AP373" s="174" t="str">
        <f t="shared" ref="AP373" si="1277">IF(ISBLANK(AD370),(IFERROR(IF(AO373="","",IF(AO373&lt;=0.2,"Muy Baja",IF(AO373&lt;=0.4,"Baja",IF(AO373&lt;=0.6,"Media",IF(AO373&lt;=0.8,"Alta","Muy Alta"))))),""))," ")</f>
        <v>Muy Baja</v>
      </c>
      <c r="AQ373" s="237">
        <f t="shared" si="1167"/>
        <v>7.7759999999999996E-2</v>
      </c>
      <c r="AR373" s="283" t="str">
        <f t="shared" si="1168"/>
        <v>Moderado</v>
      </c>
      <c r="AS373" s="237">
        <f t="shared" si="1275"/>
        <v>0.6</v>
      </c>
      <c r="AT373" s="239" t="str">
        <f t="shared" si="1170"/>
        <v>Moderado</v>
      </c>
      <c r="AU373" s="457"/>
      <c r="AV373" s="460"/>
      <c r="AW373" s="454"/>
      <c r="AX373" s="463"/>
      <c r="AY373" s="499"/>
      <c r="AZ373" s="502"/>
      <c r="BA373" s="502"/>
      <c r="BB373" s="502"/>
      <c r="BC373" s="505"/>
      <c r="BD373" s="505"/>
      <c r="BE373" s="502"/>
      <c r="BF373" s="502"/>
      <c r="BG373" s="466"/>
      <c r="BH373" s="215"/>
      <c r="BI373" s="210"/>
      <c r="BJ373" s="210"/>
      <c r="BK373" s="210"/>
      <c r="BL373" s="207"/>
      <c r="BM373" s="207"/>
      <c r="BN373" s="207"/>
      <c r="BO373" s="282"/>
      <c r="BP373" s="282"/>
      <c r="BQ373" s="284"/>
      <c r="BR373" s="213"/>
      <c r="BS373" s="213" t="str">
        <f>IF(AND('MAPA DE RIESGOS'!$AP373="Muy Alta",'MAPA DE RIESGOS'!$AR373="Leve"),CONCATENATE("R",'MAPA DE RIESGOS'!$H373,"C",'MAPA DE RIESGOS'!$AF373),"")</f>
        <v/>
      </c>
      <c r="BT373" s="213"/>
      <c r="BU373" s="213"/>
      <c r="BV373" s="213"/>
      <c r="BW373" s="213"/>
      <c r="BX373" s="213"/>
      <c r="BY373" s="213"/>
      <c r="BZ373" s="213"/>
      <c r="CA373" s="213"/>
      <c r="CB373" s="213"/>
      <c r="CC373" s="213"/>
      <c r="CD373" s="213"/>
      <c r="CE373" s="213"/>
      <c r="CF373" s="213"/>
      <c r="CG373" s="213"/>
      <c r="CH373" s="213"/>
      <c r="CI373" s="213"/>
      <c r="CJ373" s="213"/>
      <c r="CK373" s="213"/>
    </row>
    <row r="374" spans="1:89" s="214" customFormat="1" ht="28.5" hidden="1" customHeight="1">
      <c r="A374" s="652"/>
      <c r="B374" s="634"/>
      <c r="C374" s="523"/>
      <c r="D374" s="523"/>
      <c r="E374" s="472"/>
      <c r="F374" s="472"/>
      <c r="G374" s="492"/>
      <c r="H374" s="384">
        <v>60</v>
      </c>
      <c r="I374" s="469"/>
      <c r="J374" s="466"/>
      <c r="K374" s="466"/>
      <c r="L374" s="466"/>
      <c r="M374" s="472"/>
      <c r="N374" s="472"/>
      <c r="O374" s="472"/>
      <c r="P374" s="475"/>
      <c r="Q374" s="478"/>
      <c r="R374" s="481"/>
      <c r="S374" s="481"/>
      <c r="T374" s="481"/>
      <c r="U374" s="481"/>
      <c r="V374" s="484"/>
      <c r="W374" s="442"/>
      <c r="X374" s="487"/>
      <c r="Y374" s="490"/>
      <c r="Z374" s="439"/>
      <c r="AA374" s="442"/>
      <c r="AB374" s="445"/>
      <c r="AC374" s="448"/>
      <c r="AD374" s="451"/>
      <c r="AE374" s="454"/>
      <c r="AF374" s="205">
        <v>5</v>
      </c>
      <c r="AG374" s="206"/>
      <c r="AH374" s="234" t="str">
        <f t="shared" si="1264"/>
        <v/>
      </c>
      <c r="AI374" s="340"/>
      <c r="AJ374" s="340"/>
      <c r="AK374" s="235" t="str">
        <f t="shared" si="1265"/>
        <v/>
      </c>
      <c r="AL374" s="341"/>
      <c r="AM374" s="341"/>
      <c r="AN374" s="342"/>
      <c r="AO374" s="236" t="str">
        <f t="shared" ref="AO374" si="1278">IF(ISBLANK(AD370),(IFERROR(IF(AND(AH373="Probabilidad",AH374="Probabilidad"),(AQ373-(+AQ373*AK374)),IF(AND(AH373="Impacto",AH374="Probabilidad"),(AQ372-(+AQ372*AK374)),IF(AH374="Impacto",AQ373,""))),""))," ")</f>
        <v/>
      </c>
      <c r="AP374" s="174" t="str">
        <f t="shared" ref="AP374" si="1279">IF(ISBLANK(AD370),(IFERROR(IF(AO374="","",IF(AO374&lt;=0.2,"Muy Baja",IF(AO374&lt;=0.4,"Baja",IF(AO374&lt;=0.6,"Media",IF(AO374&lt;=0.8,"Alta","Muy Alta"))))),""))," ")</f>
        <v/>
      </c>
      <c r="AQ374" s="237" t="str">
        <f t="shared" si="1167"/>
        <v/>
      </c>
      <c r="AR374" s="283" t="str">
        <f t="shared" si="1168"/>
        <v/>
      </c>
      <c r="AS374" s="237" t="str">
        <f t="shared" si="1275"/>
        <v/>
      </c>
      <c r="AT374" s="239" t="str">
        <f t="shared" si="1170"/>
        <v/>
      </c>
      <c r="AU374" s="457"/>
      <c r="AV374" s="460"/>
      <c r="AW374" s="454"/>
      <c r="AX374" s="463"/>
      <c r="AY374" s="343"/>
      <c r="AZ374" s="209"/>
      <c r="BA374" s="207"/>
      <c r="BB374" s="207"/>
      <c r="BC374" s="208"/>
      <c r="BD374" s="208"/>
      <c r="BE374" s="208"/>
      <c r="BF374" s="209"/>
      <c r="BG374" s="466"/>
      <c r="BH374" s="215"/>
      <c r="BI374" s="210"/>
      <c r="BJ374" s="210"/>
      <c r="BK374" s="210"/>
      <c r="BL374" s="207"/>
      <c r="BM374" s="207"/>
      <c r="BN374" s="207"/>
      <c r="BO374" s="282"/>
      <c r="BP374" s="282"/>
      <c r="BQ374" s="284"/>
      <c r="BR374" s="213"/>
      <c r="BS374" s="213" t="str">
        <f>IF(AND('MAPA DE RIESGOS'!$AP374="Muy Alta",'MAPA DE RIESGOS'!$AR374="Leve"),CONCATENATE("R",'MAPA DE RIESGOS'!$H374,"C",'MAPA DE RIESGOS'!$AF374),"")</f>
        <v/>
      </c>
      <c r="BT374" s="213"/>
      <c r="BU374" s="213"/>
      <c r="BV374" s="213"/>
      <c r="BW374" s="213"/>
      <c r="BX374" s="213"/>
      <c r="BY374" s="213"/>
      <c r="BZ374" s="213"/>
      <c r="CA374" s="213"/>
      <c r="CB374" s="213"/>
      <c r="CC374" s="213"/>
      <c r="CD374" s="213"/>
      <c r="CE374" s="213"/>
      <c r="CF374" s="213"/>
      <c r="CG374" s="213"/>
      <c r="CH374" s="213"/>
      <c r="CI374" s="213"/>
      <c r="CJ374" s="213"/>
      <c r="CK374" s="213"/>
    </row>
    <row r="375" spans="1:89" s="214" customFormat="1" ht="28.5" hidden="1" customHeight="1">
      <c r="A375" s="652"/>
      <c r="B375" s="634"/>
      <c r="C375" s="523"/>
      <c r="D375" s="523"/>
      <c r="E375" s="472"/>
      <c r="F375" s="472"/>
      <c r="G375" s="492"/>
      <c r="H375" s="384">
        <v>60</v>
      </c>
      <c r="I375" s="470"/>
      <c r="J375" s="467"/>
      <c r="K375" s="467"/>
      <c r="L375" s="467"/>
      <c r="M375" s="473"/>
      <c r="N375" s="473"/>
      <c r="O375" s="473"/>
      <c r="P375" s="476"/>
      <c r="Q375" s="479"/>
      <c r="R375" s="482"/>
      <c r="S375" s="482"/>
      <c r="T375" s="482"/>
      <c r="U375" s="482"/>
      <c r="V375" s="485"/>
      <c r="W375" s="443"/>
      <c r="X375" s="488"/>
      <c r="Y375" s="491"/>
      <c r="Z375" s="440"/>
      <c r="AA375" s="443"/>
      <c r="AB375" s="446"/>
      <c r="AC375" s="449"/>
      <c r="AD375" s="452"/>
      <c r="AE375" s="455"/>
      <c r="AF375" s="205">
        <v>6</v>
      </c>
      <c r="AG375" s="206"/>
      <c r="AH375" s="234" t="str">
        <f t="shared" si="1264"/>
        <v/>
      </c>
      <c r="AI375" s="340"/>
      <c r="AJ375" s="340"/>
      <c r="AK375" s="235" t="str">
        <f t="shared" si="1265"/>
        <v/>
      </c>
      <c r="AL375" s="341"/>
      <c r="AM375" s="341"/>
      <c r="AN375" s="342"/>
      <c r="AO375" s="236" t="str">
        <f t="shared" ref="AO375" si="1280">IF(ISBLANK(AD370),(IFERROR(IF(AND(AH374="Probabilidad",AH375="Probabilidad"),(AQ374-(+AQ374*AK375)),IF(AND(AH374="Impacto",AH375="Probabilidad"),(AQ373-(+AQ373*AK375)),IF(AH375="Impacto",AQ374,""))),""))," ")</f>
        <v/>
      </c>
      <c r="AP375" s="174" t="str">
        <f t="shared" ref="AP375" si="1281">IF(ISBLANK(AD370),(IFERROR(IF(AO375="","",IF(AO375&lt;=0.2,"Muy Baja",IF(AO375&lt;=0.4,"Baja",IF(AO375&lt;=0.6,"Media",IF(AO375&lt;=0.8,"Alta","Muy Alta"))))),""))," ")</f>
        <v/>
      </c>
      <c r="AQ375" s="237" t="str">
        <f t="shared" si="1167"/>
        <v/>
      </c>
      <c r="AR375" s="283" t="str">
        <f t="shared" si="1168"/>
        <v/>
      </c>
      <c r="AS375" s="237" t="str">
        <f t="shared" si="1275"/>
        <v/>
      </c>
      <c r="AT375" s="239" t="str">
        <f t="shared" si="1170"/>
        <v/>
      </c>
      <c r="AU375" s="458"/>
      <c r="AV375" s="461"/>
      <c r="AW375" s="455"/>
      <c r="AX375" s="464"/>
      <c r="AY375" s="343"/>
      <c r="AZ375" s="209"/>
      <c r="BA375" s="207"/>
      <c r="BB375" s="207"/>
      <c r="BC375" s="208"/>
      <c r="BD375" s="208"/>
      <c r="BE375" s="208"/>
      <c r="BF375" s="209"/>
      <c r="BG375" s="467"/>
      <c r="BH375" s="215"/>
      <c r="BI375" s="210"/>
      <c r="BJ375" s="210"/>
      <c r="BK375" s="210"/>
      <c r="BL375" s="207"/>
      <c r="BM375" s="207"/>
      <c r="BN375" s="207"/>
      <c r="BO375" s="282"/>
      <c r="BP375" s="282"/>
      <c r="BQ375" s="284"/>
      <c r="BR375" s="213"/>
      <c r="BS375" s="213" t="str">
        <f>IF(AND('MAPA DE RIESGOS'!$AP375="Muy Alta",'MAPA DE RIESGOS'!$AR375="Leve"),CONCATENATE("R",'MAPA DE RIESGOS'!$H375,"C",'MAPA DE RIESGOS'!$AF375),"")</f>
        <v/>
      </c>
      <c r="BT375" s="213"/>
      <c r="BU375" s="213"/>
      <c r="BV375" s="213"/>
      <c r="BW375" s="213"/>
      <c r="BX375" s="213"/>
      <c r="BY375" s="213"/>
      <c r="BZ375" s="213"/>
      <c r="CA375" s="213"/>
      <c r="CB375" s="213"/>
      <c r="CC375" s="213"/>
      <c r="CD375" s="213"/>
      <c r="CE375" s="213"/>
      <c r="CF375" s="213"/>
      <c r="CG375" s="213"/>
      <c r="CH375" s="213"/>
      <c r="CI375" s="213"/>
      <c r="CJ375" s="213"/>
      <c r="CK375" s="213"/>
    </row>
    <row r="376" spans="1:89" s="214" customFormat="1" ht="67" customHeight="1">
      <c r="A376" s="652"/>
      <c r="B376" s="634" t="s">
        <v>960</v>
      </c>
      <c r="C376" s="523"/>
      <c r="D376" s="523" t="str">
        <f>IFERROR((VLOOKUP($B376,'Listados Datos'!$D$3:$F$18,3,FALSE))," ")</f>
        <v>El proceso inicia con la identificación de las necesidades de recursos y finaliza con la entrega del bien y/o servicio y su registro en los hechos financieros. Aplica a todos los procesos de la entidad.</v>
      </c>
      <c r="E376" s="472" t="s">
        <v>1227</v>
      </c>
      <c r="F376" s="472" t="s">
        <v>976</v>
      </c>
      <c r="G376" s="492">
        <v>61</v>
      </c>
      <c r="H376" s="384">
        <v>61</v>
      </c>
      <c r="I376" s="468" t="s">
        <v>1249</v>
      </c>
      <c r="J376" s="465" t="s">
        <v>243</v>
      </c>
      <c r="K376" s="465" t="s">
        <v>1249</v>
      </c>
      <c r="L376" s="465" t="s">
        <v>1435</v>
      </c>
      <c r="M376" s="471" t="str">
        <f t="shared" ref="M376" si="1282">+CONCATENATE("Posibilidad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471" t="s">
        <v>108</v>
      </c>
      <c r="O376" s="471" t="s">
        <v>836</v>
      </c>
      <c r="P376" s="474">
        <v>228</v>
      </c>
      <c r="Q376" s="477"/>
      <c r="R376" s="480"/>
      <c r="S376" s="480"/>
      <c r="T376" s="480"/>
      <c r="U376" s="480"/>
      <c r="V376" s="483" t="str">
        <f t="shared" ref="V376" si="1283">IF(ISBLANK(AC376),(IF(P376&lt;=0,"",IF(P376&lt;=2,"Muy Baja",IF(P376&lt;=24,"Baja",IF(P376&lt;=500,"Media",IF(P376&lt;=5000,"Alta","Muy Alta"))))))," ")</f>
        <v>Media</v>
      </c>
      <c r="W376" s="441">
        <f t="shared" ref="W376" si="1284">IF(ISBLANK(AC376),(IF(V376="","",IF(V376="Muy Baja",20%,IF(V376="Baja",40%,IF(V376="Media",60%,IF(V376="Alta",80%,IF(V376="Muy Alta",100%,0)))))))," ")</f>
        <v>0.6</v>
      </c>
      <c r="X376" s="486" t="s">
        <v>307</v>
      </c>
      <c r="Y376" s="489" t="str">
        <f>IF(X376&gt;0,IF(NOT(ISERROR(MATCH(X376,'Listados Datos'!$N$3:$N$4,0))),'Listados Datos'!$N$6&amp;"Por favor no seleccionar este criterios de impacto (Afectación Económica o presupuestal y/o Pérdida Reputacional)",'Listados Datos'!$N$7),"")</f>
        <v>✔</v>
      </c>
      <c r="Z376" s="438"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441">
        <f>IF(Z376="","",IF(Z376="Leve",20%,IF(Z376="Menor",40%,IF(Z376="Moderado",60%,IF(Z376="Mayor",80%,IF(Z376="Catastrófico",100%,0))))))</f>
        <v>0.6</v>
      </c>
      <c r="AB376" s="444"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447"/>
      <c r="AD376" s="450"/>
      <c r="AE376" s="453" t="str">
        <f t="shared" ref="AE376" si="1285">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206" t="s">
        <v>1473</v>
      </c>
      <c r="AH376" s="234" t="str">
        <f t="shared" si="1264"/>
        <v>Probabilidad</v>
      </c>
      <c r="AI376" s="340" t="s">
        <v>314</v>
      </c>
      <c r="AJ376" s="340" t="s">
        <v>319</v>
      </c>
      <c r="AK376" s="235" t="str">
        <f t="shared" si="1265"/>
        <v>40%</v>
      </c>
      <c r="AL376" s="341" t="s">
        <v>323</v>
      </c>
      <c r="AM376" s="341" t="s">
        <v>327</v>
      </c>
      <c r="AN376" s="342" t="s">
        <v>330</v>
      </c>
      <c r="AO376" s="236">
        <f t="shared" ref="AO376" si="1286">IF(ISBLANK(AD376),(IFERROR(IF(AH376="Probabilidad",(W376-(+W376*AK376)),IF(AH376="Impacto",W376,"")),""))," ")</f>
        <v>0.36</v>
      </c>
      <c r="AP376" s="174" t="str">
        <f t="shared" ref="AP376" si="1287">IF(ISBLANK(AD376), (IFERROR(IF(AO376="","",IF(AO376&lt;=0.2,"Muy Baja",IF(AO376&lt;=0.4,"Baja",IF(AO376&lt;=0.6,"Media",IF(AO376&lt;=0.8,"Alta","Muy Alta"))))),""))," ")</f>
        <v>Baja</v>
      </c>
      <c r="AQ376" s="237">
        <f t="shared" si="1167"/>
        <v>0.36</v>
      </c>
      <c r="AR376" s="283" t="str">
        <f t="shared" si="1168"/>
        <v>Moderado</v>
      </c>
      <c r="AS376" s="237">
        <f t="shared" ref="AS376" si="1288">IFERROR(IF(AH376="Impacto",(AA376-(+AA376*AK376)),IF(AH376="Probabilidad",AA376,"")),"")</f>
        <v>0.6</v>
      </c>
      <c r="AT376" s="239" t="str">
        <f t="shared" si="1170"/>
        <v>Moderado</v>
      </c>
      <c r="AU376" s="456"/>
      <c r="AV376" s="459" t="str">
        <f>IF(ISBLANK(AD376), " ", AD376)</f>
        <v xml:space="preserve"> </v>
      </c>
      <c r="AW376" s="453" t="str">
        <f t="shared" ref="AW376" si="1289">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462" t="s">
        <v>337</v>
      </c>
      <c r="AY376" s="497" t="s">
        <v>1591</v>
      </c>
      <c r="AZ376" s="500" t="s">
        <v>1315</v>
      </c>
      <c r="BA376" s="500" t="s">
        <v>1245</v>
      </c>
      <c r="BB376" s="500" t="s">
        <v>1068</v>
      </c>
      <c r="BC376" s="503">
        <v>44562</v>
      </c>
      <c r="BD376" s="503">
        <v>44926</v>
      </c>
      <c r="BE376" s="500" t="s">
        <v>1315</v>
      </c>
      <c r="BF376" s="500" t="s">
        <v>1315</v>
      </c>
      <c r="BG376" s="465" t="s">
        <v>1316</v>
      </c>
      <c r="BH376" s="215"/>
      <c r="BI376" s="210"/>
      <c r="BJ376" s="210"/>
      <c r="BK376" s="210"/>
      <c r="BL376" s="207"/>
      <c r="BM376" s="207"/>
      <c r="BN376" s="207"/>
      <c r="BO376" s="282"/>
      <c r="BP376" s="282"/>
      <c r="BQ376" s="284"/>
      <c r="BR376" s="213"/>
      <c r="BS376" s="213" t="str">
        <f>IF(AND('MAPA DE RIESGOS'!$AP376="Muy Alta",'MAPA DE RIESGOS'!$AR376="Leve"),CONCATENATE("R",'MAPA DE RIESGOS'!$H376,"C",'MAPA DE RIESGOS'!$AF376),"")</f>
        <v/>
      </c>
      <c r="BT376" s="213"/>
      <c r="BU376" s="213"/>
      <c r="BV376" s="213"/>
      <c r="BW376" s="213"/>
      <c r="BX376" s="213"/>
      <c r="BY376" s="213"/>
      <c r="BZ376" s="213"/>
      <c r="CA376" s="213"/>
      <c r="CB376" s="213"/>
      <c r="CC376" s="213"/>
      <c r="CD376" s="213"/>
      <c r="CE376" s="213"/>
      <c r="CF376" s="213"/>
      <c r="CG376" s="213"/>
      <c r="CH376" s="213"/>
      <c r="CI376" s="213"/>
      <c r="CJ376" s="213"/>
      <c r="CK376" s="213"/>
    </row>
    <row r="377" spans="1:89" s="214" customFormat="1" ht="67" customHeight="1">
      <c r="A377" s="652"/>
      <c r="B377" s="634"/>
      <c r="C377" s="523"/>
      <c r="D377" s="523"/>
      <c r="E377" s="472"/>
      <c r="F377" s="472"/>
      <c r="G377" s="492"/>
      <c r="H377" s="384">
        <v>61</v>
      </c>
      <c r="I377" s="469"/>
      <c r="J377" s="466"/>
      <c r="K377" s="466"/>
      <c r="L377" s="466"/>
      <c r="M377" s="472"/>
      <c r="N377" s="472"/>
      <c r="O377" s="472"/>
      <c r="P377" s="475"/>
      <c r="Q377" s="478"/>
      <c r="R377" s="481"/>
      <c r="S377" s="481"/>
      <c r="T377" s="481"/>
      <c r="U377" s="481"/>
      <c r="V377" s="484"/>
      <c r="W377" s="442"/>
      <c r="X377" s="487"/>
      <c r="Y377" s="490"/>
      <c r="Z377" s="439"/>
      <c r="AA377" s="442"/>
      <c r="AB377" s="445"/>
      <c r="AC377" s="448"/>
      <c r="AD377" s="451"/>
      <c r="AE377" s="454"/>
      <c r="AF377" s="205">
        <v>2</v>
      </c>
      <c r="AG377" s="206" t="s">
        <v>1477</v>
      </c>
      <c r="AH377" s="234" t="str">
        <f t="shared" si="1264"/>
        <v>Probabilidad</v>
      </c>
      <c r="AI377" s="340" t="s">
        <v>314</v>
      </c>
      <c r="AJ377" s="340" t="s">
        <v>319</v>
      </c>
      <c r="AK377" s="235" t="str">
        <f t="shared" si="1265"/>
        <v>40%</v>
      </c>
      <c r="AL377" s="341" t="s">
        <v>323</v>
      </c>
      <c r="AM377" s="341" t="s">
        <v>327</v>
      </c>
      <c r="AN377" s="342" t="s">
        <v>330</v>
      </c>
      <c r="AO377" s="236">
        <f t="shared" ref="AO377" si="1290">IF(ISBLANK(AD376),(IFERROR(IF(AND(AH376="Probabilidad",AH377="Probabilidad"),(AQ376-(+AQ376*AK377)),IF(AH377="Probabilidad",(W376-(+W376*AK377)),IF(AH377="Impacto",AQ376,""))),""))," ")</f>
        <v>0.216</v>
      </c>
      <c r="AP377" s="174" t="str">
        <f t="shared" ref="AP377" si="1291">IF(ISBLANK(AD376),(IFERROR(IF(AO377="","",IF(AO377&lt;=0.2,"Muy Baja",IF(AO377&lt;=0.4,"Baja",IF(AO377&lt;=0.6,"Media",IF(AO377&lt;=0.8,"Alta","Muy Alta"))))),""))," ")</f>
        <v>Baja</v>
      </c>
      <c r="AQ377" s="237">
        <f t="shared" si="1167"/>
        <v>0.216</v>
      </c>
      <c r="AR377" s="283" t="str">
        <f t="shared" si="1168"/>
        <v>Moderado</v>
      </c>
      <c r="AS377" s="237">
        <f t="shared" ref="AS377" si="1292">IFERROR(IF(AND(AH376="Impacto",AH377="Impacto"),(AS376-(+AS376*AK377)),IF(AH377="Impacto",(AA376-(+AA376*AK377)),IF(AH377="Probabilidad",AS376,""))),"")</f>
        <v>0.6</v>
      </c>
      <c r="AT377" s="239" t="str">
        <f t="shared" si="1170"/>
        <v>Moderado</v>
      </c>
      <c r="AU377" s="457"/>
      <c r="AV377" s="460"/>
      <c r="AW377" s="454"/>
      <c r="AX377" s="463"/>
      <c r="AY377" s="498"/>
      <c r="AZ377" s="501"/>
      <c r="BA377" s="501"/>
      <c r="BB377" s="501"/>
      <c r="BC377" s="504"/>
      <c r="BD377" s="504"/>
      <c r="BE377" s="501"/>
      <c r="BF377" s="501"/>
      <c r="BG377" s="466"/>
      <c r="BH377" s="215"/>
      <c r="BI377" s="210"/>
      <c r="BJ377" s="210"/>
      <c r="BK377" s="210"/>
      <c r="BL377" s="207"/>
      <c r="BM377" s="207"/>
      <c r="BN377" s="207"/>
      <c r="BO377" s="282"/>
      <c r="BP377" s="282"/>
      <c r="BQ377" s="284"/>
      <c r="BR377" s="213"/>
      <c r="BS377" s="213" t="str">
        <f>IF(AND('MAPA DE RIESGOS'!$AP377="Muy Alta",'MAPA DE RIESGOS'!$AR377="Leve"),CONCATENATE("R",'MAPA DE RIESGOS'!$H377,"C",'MAPA DE RIESGOS'!$AF377),"")</f>
        <v/>
      </c>
      <c r="BT377" s="213"/>
      <c r="BU377" s="213"/>
      <c r="BV377" s="213"/>
      <c r="BW377" s="213"/>
      <c r="BX377" s="213"/>
      <c r="BY377" s="213"/>
      <c r="BZ377" s="213"/>
      <c r="CA377" s="213"/>
      <c r="CB377" s="213"/>
      <c r="CC377" s="213"/>
      <c r="CD377" s="213"/>
      <c r="CE377" s="213"/>
      <c r="CF377" s="213"/>
      <c r="CG377" s="213"/>
      <c r="CH377" s="213"/>
      <c r="CI377" s="213"/>
      <c r="CJ377" s="213"/>
      <c r="CK377" s="213"/>
    </row>
    <row r="378" spans="1:89" s="214" customFormat="1" ht="67" customHeight="1">
      <c r="A378" s="652"/>
      <c r="B378" s="634"/>
      <c r="C378" s="523"/>
      <c r="D378" s="523"/>
      <c r="E378" s="472"/>
      <c r="F378" s="472"/>
      <c r="G378" s="492"/>
      <c r="H378" s="384">
        <v>61</v>
      </c>
      <c r="I378" s="469"/>
      <c r="J378" s="466"/>
      <c r="K378" s="466"/>
      <c r="L378" s="466"/>
      <c r="M378" s="472"/>
      <c r="N378" s="472"/>
      <c r="O378" s="472"/>
      <c r="P378" s="475"/>
      <c r="Q378" s="478"/>
      <c r="R378" s="481"/>
      <c r="S378" s="481"/>
      <c r="T378" s="481"/>
      <c r="U378" s="481"/>
      <c r="V378" s="484"/>
      <c r="W378" s="442"/>
      <c r="X378" s="487"/>
      <c r="Y378" s="490"/>
      <c r="Z378" s="439"/>
      <c r="AA378" s="442"/>
      <c r="AB378" s="445"/>
      <c r="AC378" s="448"/>
      <c r="AD378" s="451"/>
      <c r="AE378" s="454"/>
      <c r="AF378" s="205">
        <v>3</v>
      </c>
      <c r="AG378" s="206" t="s">
        <v>1478</v>
      </c>
      <c r="AH378" s="234" t="str">
        <f t="shared" si="1264"/>
        <v>Probabilidad</v>
      </c>
      <c r="AI378" s="340" t="s">
        <v>314</v>
      </c>
      <c r="AJ378" s="340" t="s">
        <v>319</v>
      </c>
      <c r="AK378" s="235" t="str">
        <f t="shared" si="1265"/>
        <v>40%</v>
      </c>
      <c r="AL378" s="341" t="s">
        <v>323</v>
      </c>
      <c r="AM378" s="341" t="s">
        <v>327</v>
      </c>
      <c r="AN378" s="342" t="s">
        <v>330</v>
      </c>
      <c r="AO378" s="236">
        <f t="shared" ref="AO378" si="1293">IF(ISBLANK(AD376),(IFERROR(IF(AND(AH377="Probabilidad",AH378="Probabilidad"),(AQ377-(+AQ377*AK378)),IF(AND(AH377="Impacto",AH378="Probabilidad"),(AQ376-(+AQ376*AK378)),IF(AH378="Impacto",AQ377,""))),""))," ")</f>
        <v>0.12959999999999999</v>
      </c>
      <c r="AP378" s="174" t="str">
        <f t="shared" ref="AP378" si="1294">IF(ISBLANK(AD376),(IFERROR(IF(AO378="","",IF(AO378&lt;=0.2,"Muy Baja",IF(AO378&lt;=0.4,"Baja",IF(AO378&lt;=0.6,"Media",IF(AO378&lt;=0.8,"Alta","Muy Alta"))))),""))," ")</f>
        <v>Muy Baja</v>
      </c>
      <c r="AQ378" s="237">
        <f t="shared" si="1167"/>
        <v>0.12959999999999999</v>
      </c>
      <c r="AR378" s="283" t="str">
        <f t="shared" si="1168"/>
        <v>Moderado</v>
      </c>
      <c r="AS378" s="237">
        <f t="shared" ref="AS378:AS381" si="1295">IFERROR(IF(AND(AH377="Impacto",AH378="Impacto"),(AS377-(+AS377*AK378)),IF(AND(AH377="Probabilidad",AH378="Impacto"),(AS376-(+AS376*AK378)),IF(AH378="Probabilidad",AS377,""))),"")</f>
        <v>0.6</v>
      </c>
      <c r="AT378" s="239" t="str">
        <f t="shared" si="1170"/>
        <v>Moderado</v>
      </c>
      <c r="AU378" s="457"/>
      <c r="AV378" s="460"/>
      <c r="AW378" s="454"/>
      <c r="AX378" s="463"/>
      <c r="AY378" s="499"/>
      <c r="AZ378" s="502"/>
      <c r="BA378" s="502"/>
      <c r="BB378" s="502"/>
      <c r="BC378" s="505"/>
      <c r="BD378" s="505"/>
      <c r="BE378" s="502"/>
      <c r="BF378" s="502"/>
      <c r="BG378" s="466"/>
      <c r="BH378" s="215"/>
      <c r="BI378" s="210"/>
      <c r="BJ378" s="210"/>
      <c r="BK378" s="210"/>
      <c r="BL378" s="207"/>
      <c r="BM378" s="207"/>
      <c r="BN378" s="207"/>
      <c r="BO378" s="282"/>
      <c r="BP378" s="282"/>
      <c r="BQ378" s="284"/>
      <c r="BR378" s="213"/>
      <c r="BS378" s="213" t="str">
        <f>IF(AND('MAPA DE RIESGOS'!$AP378="Muy Alta",'MAPA DE RIESGOS'!$AR378="Leve"),CONCATENATE("R",'MAPA DE RIESGOS'!$H378,"C",'MAPA DE RIESGOS'!$AF378),"")</f>
        <v/>
      </c>
      <c r="BT378" s="213"/>
      <c r="BU378" s="213"/>
      <c r="BV378" s="213"/>
      <c r="BW378" s="213"/>
      <c r="BX378" s="213"/>
      <c r="BY378" s="213"/>
      <c r="BZ378" s="213"/>
      <c r="CA378" s="213"/>
      <c r="CB378" s="213"/>
      <c r="CC378" s="213"/>
      <c r="CD378" s="213"/>
      <c r="CE378" s="213"/>
      <c r="CF378" s="213"/>
      <c r="CG378" s="213"/>
      <c r="CH378" s="213"/>
      <c r="CI378" s="213"/>
      <c r="CJ378" s="213"/>
      <c r="CK378" s="213"/>
    </row>
    <row r="379" spans="1:89" s="214" customFormat="1" ht="28.5" hidden="1" customHeight="1">
      <c r="A379" s="652"/>
      <c r="B379" s="634"/>
      <c r="C379" s="523"/>
      <c r="D379" s="523"/>
      <c r="E379" s="472"/>
      <c r="F379" s="472"/>
      <c r="G379" s="492"/>
      <c r="H379" s="384">
        <v>61</v>
      </c>
      <c r="I379" s="469"/>
      <c r="J379" s="466"/>
      <c r="K379" s="466"/>
      <c r="L379" s="466"/>
      <c r="M379" s="472"/>
      <c r="N379" s="472"/>
      <c r="O379" s="472"/>
      <c r="P379" s="475"/>
      <c r="Q379" s="478"/>
      <c r="R379" s="481"/>
      <c r="S379" s="481"/>
      <c r="T379" s="481"/>
      <c r="U379" s="481"/>
      <c r="V379" s="484"/>
      <c r="W379" s="442"/>
      <c r="X379" s="487"/>
      <c r="Y379" s="490"/>
      <c r="Z379" s="439"/>
      <c r="AA379" s="442"/>
      <c r="AB379" s="445"/>
      <c r="AC379" s="448"/>
      <c r="AD379" s="451"/>
      <c r="AE379" s="454"/>
      <c r="AF379" s="205">
        <v>4</v>
      </c>
      <c r="AG379" s="206"/>
      <c r="AH379" s="234" t="str">
        <f t="shared" si="1264"/>
        <v/>
      </c>
      <c r="AI379" s="340"/>
      <c r="AJ379" s="340"/>
      <c r="AK379" s="235" t="str">
        <f t="shared" si="1265"/>
        <v/>
      </c>
      <c r="AL379" s="341"/>
      <c r="AM379" s="341"/>
      <c r="AN379" s="342"/>
      <c r="AO379" s="236" t="str">
        <f t="shared" ref="AO379" si="1296">IF(ISBLANK(AD376),(IFERROR(IF(AND(AH378="Probabilidad",AH379="Probabilidad"),(AQ378-(+AQ378*AK379)),IF(AND(AH378="Impacto",AH379="Probabilidad"),(AQ377-(+AQ377*AK379)),IF(AH379="Impacto",AQ378,""))),""))," ")</f>
        <v/>
      </c>
      <c r="AP379" s="174" t="str">
        <f t="shared" ref="AP379" si="1297">IF(ISBLANK(AD376),(IFERROR(IF(AO379="","",IF(AO379&lt;=0.2,"Muy Baja",IF(AO379&lt;=0.4,"Baja",IF(AO379&lt;=0.6,"Media",IF(AO379&lt;=0.8,"Alta","Muy Alta"))))),""))," ")</f>
        <v/>
      </c>
      <c r="AQ379" s="237" t="str">
        <f t="shared" si="1167"/>
        <v/>
      </c>
      <c r="AR379" s="283" t="str">
        <f t="shared" si="1168"/>
        <v/>
      </c>
      <c r="AS379" s="237" t="str">
        <f t="shared" si="1295"/>
        <v/>
      </c>
      <c r="AT379" s="239" t="str">
        <f t="shared" si="1170"/>
        <v/>
      </c>
      <c r="AU379" s="457"/>
      <c r="AV379" s="460"/>
      <c r="AW379" s="454"/>
      <c r="AX379" s="463"/>
      <c r="AY379" s="343"/>
      <c r="AZ379" s="209"/>
      <c r="BA379" s="500"/>
      <c r="BB379" s="500"/>
      <c r="BC379" s="503"/>
      <c r="BD379" s="503"/>
      <c r="BE379" s="500"/>
      <c r="BF379" s="500"/>
      <c r="BG379" s="466"/>
      <c r="BH379" s="215"/>
      <c r="BI379" s="210"/>
      <c r="BJ379" s="210"/>
      <c r="BK379" s="210"/>
      <c r="BL379" s="207"/>
      <c r="BM379" s="207"/>
      <c r="BN379" s="207"/>
      <c r="BO379" s="282"/>
      <c r="BP379" s="282"/>
      <c r="BQ379" s="284"/>
      <c r="BR379" s="213"/>
      <c r="BS379" s="213" t="str">
        <f>IF(AND('MAPA DE RIESGOS'!$AP379="Muy Alta",'MAPA DE RIESGOS'!$AR379="Leve"),CONCATENATE("R",'MAPA DE RIESGOS'!$H379,"C",'MAPA DE RIESGOS'!$AF379),"")</f>
        <v/>
      </c>
      <c r="BT379" s="213"/>
      <c r="BU379" s="213"/>
      <c r="BV379" s="213"/>
      <c r="BW379" s="213"/>
      <c r="BX379" s="213"/>
      <c r="BY379" s="213"/>
      <c r="BZ379" s="213"/>
      <c r="CA379" s="213"/>
      <c r="CB379" s="213"/>
      <c r="CC379" s="213"/>
      <c r="CD379" s="213"/>
      <c r="CE379" s="213"/>
      <c r="CF379" s="213"/>
      <c r="CG379" s="213"/>
      <c r="CH379" s="213"/>
      <c r="CI379" s="213"/>
      <c r="CJ379" s="213"/>
      <c r="CK379" s="213"/>
    </row>
    <row r="380" spans="1:89" s="214" customFormat="1" ht="28.5" hidden="1" customHeight="1">
      <c r="A380" s="652"/>
      <c r="B380" s="634"/>
      <c r="C380" s="523"/>
      <c r="D380" s="523"/>
      <c r="E380" s="472"/>
      <c r="F380" s="472"/>
      <c r="G380" s="492"/>
      <c r="H380" s="384">
        <v>61</v>
      </c>
      <c r="I380" s="469"/>
      <c r="J380" s="466"/>
      <c r="K380" s="466"/>
      <c r="L380" s="466"/>
      <c r="M380" s="472"/>
      <c r="N380" s="472"/>
      <c r="O380" s="472"/>
      <c r="P380" s="475"/>
      <c r="Q380" s="478"/>
      <c r="R380" s="481"/>
      <c r="S380" s="481"/>
      <c r="T380" s="481"/>
      <c r="U380" s="481"/>
      <c r="V380" s="484"/>
      <c r="W380" s="442"/>
      <c r="X380" s="487"/>
      <c r="Y380" s="490"/>
      <c r="Z380" s="439"/>
      <c r="AA380" s="442"/>
      <c r="AB380" s="445"/>
      <c r="AC380" s="448"/>
      <c r="AD380" s="451"/>
      <c r="AE380" s="454"/>
      <c r="AF380" s="205">
        <v>5</v>
      </c>
      <c r="AG380" s="206"/>
      <c r="AH380" s="234" t="str">
        <f t="shared" si="1264"/>
        <v/>
      </c>
      <c r="AI380" s="340"/>
      <c r="AJ380" s="340"/>
      <c r="AK380" s="235" t="str">
        <f t="shared" si="1265"/>
        <v/>
      </c>
      <c r="AL380" s="341"/>
      <c r="AM380" s="341"/>
      <c r="AN380" s="342"/>
      <c r="AO380" s="236" t="str">
        <f t="shared" ref="AO380" si="1298">IF(ISBLANK(AD376),(IFERROR(IF(AND(AH379="Probabilidad",AH380="Probabilidad"),(AQ379-(+AQ379*AK380)),IF(AND(AH379="Impacto",AH380="Probabilidad"),(AQ378-(+AQ378*AK380)),IF(AH380="Impacto",AQ379,""))),""))," ")</f>
        <v/>
      </c>
      <c r="AP380" s="174" t="str">
        <f t="shared" ref="AP380" si="1299">IF(ISBLANK(AD376),(IFERROR(IF(AO380="","",IF(AO380&lt;=0.2,"Muy Baja",IF(AO380&lt;=0.4,"Baja",IF(AO380&lt;=0.6,"Media",IF(AO380&lt;=0.8,"Alta","Muy Alta"))))),""))," ")</f>
        <v/>
      </c>
      <c r="AQ380" s="237" t="str">
        <f t="shared" si="1167"/>
        <v/>
      </c>
      <c r="AR380" s="283" t="str">
        <f t="shared" si="1168"/>
        <v/>
      </c>
      <c r="AS380" s="237" t="str">
        <f t="shared" si="1295"/>
        <v/>
      </c>
      <c r="AT380" s="239" t="str">
        <f t="shared" si="1170"/>
        <v/>
      </c>
      <c r="AU380" s="457"/>
      <c r="AV380" s="460"/>
      <c r="AW380" s="454"/>
      <c r="AX380" s="463"/>
      <c r="AY380" s="343"/>
      <c r="AZ380" s="209"/>
      <c r="BA380" s="501"/>
      <c r="BB380" s="501"/>
      <c r="BC380" s="504"/>
      <c r="BD380" s="504"/>
      <c r="BE380" s="501"/>
      <c r="BF380" s="501"/>
      <c r="BG380" s="466"/>
      <c r="BH380" s="215"/>
      <c r="BI380" s="210"/>
      <c r="BJ380" s="210"/>
      <c r="BK380" s="210"/>
      <c r="BL380" s="207"/>
      <c r="BM380" s="207"/>
      <c r="BN380" s="207"/>
      <c r="BO380" s="282"/>
      <c r="BP380" s="282"/>
      <c r="BQ380" s="284"/>
      <c r="BR380" s="213"/>
      <c r="BS380" s="213" t="str">
        <f>IF(AND('MAPA DE RIESGOS'!$AP380="Muy Alta",'MAPA DE RIESGOS'!$AR380="Leve"),CONCATENATE("R",'MAPA DE RIESGOS'!$H380,"C",'MAPA DE RIESGOS'!$AF380),"")</f>
        <v/>
      </c>
      <c r="BT380" s="213"/>
      <c r="BU380" s="213"/>
      <c r="BV380" s="213"/>
      <c r="BW380" s="213"/>
      <c r="BX380" s="213"/>
      <c r="BY380" s="213"/>
      <c r="BZ380" s="213"/>
      <c r="CA380" s="213"/>
      <c r="CB380" s="213"/>
      <c r="CC380" s="213"/>
      <c r="CD380" s="213"/>
      <c r="CE380" s="213"/>
      <c r="CF380" s="213"/>
      <c r="CG380" s="213"/>
      <c r="CH380" s="213"/>
      <c r="CI380" s="213"/>
      <c r="CJ380" s="213"/>
      <c r="CK380" s="213"/>
    </row>
    <row r="381" spans="1:89" s="214" customFormat="1" ht="28.5" hidden="1" customHeight="1">
      <c r="A381" s="652"/>
      <c r="B381" s="634"/>
      <c r="C381" s="523"/>
      <c r="D381" s="523"/>
      <c r="E381" s="472"/>
      <c r="F381" s="472"/>
      <c r="G381" s="492"/>
      <c r="H381" s="384">
        <v>61</v>
      </c>
      <c r="I381" s="470"/>
      <c r="J381" s="467"/>
      <c r="K381" s="467"/>
      <c r="L381" s="467"/>
      <c r="M381" s="473"/>
      <c r="N381" s="473"/>
      <c r="O381" s="473"/>
      <c r="P381" s="476"/>
      <c r="Q381" s="479"/>
      <c r="R381" s="482"/>
      <c r="S381" s="482"/>
      <c r="T381" s="482"/>
      <c r="U381" s="482"/>
      <c r="V381" s="485"/>
      <c r="W381" s="443"/>
      <c r="X381" s="488"/>
      <c r="Y381" s="491"/>
      <c r="Z381" s="440"/>
      <c r="AA381" s="443"/>
      <c r="AB381" s="446"/>
      <c r="AC381" s="449"/>
      <c r="AD381" s="452"/>
      <c r="AE381" s="455"/>
      <c r="AF381" s="205">
        <v>6</v>
      </c>
      <c r="AG381" s="206"/>
      <c r="AH381" s="234" t="str">
        <f t="shared" si="1264"/>
        <v/>
      </c>
      <c r="AI381" s="340"/>
      <c r="AJ381" s="340"/>
      <c r="AK381" s="235" t="str">
        <f t="shared" si="1265"/>
        <v/>
      </c>
      <c r="AL381" s="341"/>
      <c r="AM381" s="341"/>
      <c r="AN381" s="342"/>
      <c r="AO381" s="236" t="str">
        <f t="shared" ref="AO381" si="1300">IF(ISBLANK(AD376),(IFERROR(IF(AND(AH380="Probabilidad",AH381="Probabilidad"),(AQ380-(+AQ380*AK381)),IF(AND(AH380="Impacto",AH381="Probabilidad"),(AQ379-(+AQ379*AK381)),IF(AH381="Impacto",AQ380,""))),""))," ")</f>
        <v/>
      </c>
      <c r="AP381" s="174" t="str">
        <f t="shared" ref="AP381" si="1301">IF(ISBLANK(AD376),(IFERROR(IF(AO381="","",IF(AO381&lt;=0.2,"Muy Baja",IF(AO381&lt;=0.4,"Baja",IF(AO381&lt;=0.6,"Media",IF(AO381&lt;=0.8,"Alta","Muy Alta"))))),""))," ")</f>
        <v/>
      </c>
      <c r="AQ381" s="237" t="str">
        <f t="shared" si="1167"/>
        <v/>
      </c>
      <c r="AR381" s="283" t="str">
        <f t="shared" si="1168"/>
        <v/>
      </c>
      <c r="AS381" s="237" t="str">
        <f t="shared" si="1295"/>
        <v/>
      </c>
      <c r="AT381" s="239" t="str">
        <f t="shared" si="1170"/>
        <v/>
      </c>
      <c r="AU381" s="458"/>
      <c r="AV381" s="461"/>
      <c r="AW381" s="455"/>
      <c r="AX381" s="464"/>
      <c r="AY381" s="343"/>
      <c r="AZ381" s="209"/>
      <c r="BA381" s="502"/>
      <c r="BB381" s="502"/>
      <c r="BC381" s="505"/>
      <c r="BD381" s="505"/>
      <c r="BE381" s="502"/>
      <c r="BF381" s="502"/>
      <c r="BG381" s="467"/>
      <c r="BH381" s="215"/>
      <c r="BI381" s="210"/>
      <c r="BJ381" s="210"/>
      <c r="BK381" s="210"/>
      <c r="BL381" s="207"/>
      <c r="BM381" s="207"/>
      <c r="BN381" s="207"/>
      <c r="BO381" s="282"/>
      <c r="BP381" s="282"/>
      <c r="BQ381" s="284"/>
      <c r="BR381" s="213"/>
      <c r="BS381" s="213" t="str">
        <f>IF(AND('MAPA DE RIESGOS'!$AP381="Muy Alta",'MAPA DE RIESGOS'!$AR381="Leve"),CONCATENATE("R",'MAPA DE RIESGOS'!$H381,"C",'MAPA DE RIESGOS'!$AF381),"")</f>
        <v/>
      </c>
      <c r="BT381" s="213"/>
      <c r="BU381" s="213"/>
      <c r="BV381" s="213"/>
      <c r="BW381" s="213"/>
      <c r="BX381" s="213"/>
      <c r="BY381" s="213"/>
      <c r="BZ381" s="213"/>
      <c r="CA381" s="213"/>
      <c r="CB381" s="213"/>
      <c r="CC381" s="213"/>
      <c r="CD381" s="213"/>
      <c r="CE381" s="213"/>
      <c r="CF381" s="213"/>
      <c r="CG381" s="213"/>
      <c r="CH381" s="213"/>
      <c r="CI381" s="213"/>
      <c r="CJ381" s="213"/>
      <c r="CK381" s="213"/>
    </row>
    <row r="382" spans="1:89" s="214" customFormat="1" ht="57.5" customHeight="1">
      <c r="A382" s="652"/>
      <c r="B382" s="634" t="s">
        <v>960</v>
      </c>
      <c r="C382" s="523"/>
      <c r="D382" s="523" t="str">
        <f>IFERROR((VLOOKUP($B382,'Listados Datos'!$D$3:$F$18,3,FALSE))," ")</f>
        <v>El proceso inicia con la identificación de las necesidades de recursos y finaliza con la entrega del bien y/o servicio y su registro en los hechos financieros. Aplica a todos los procesos de la entidad.</v>
      </c>
      <c r="E382" s="472" t="s">
        <v>1228</v>
      </c>
      <c r="F382" s="472" t="s">
        <v>976</v>
      </c>
      <c r="G382" s="492">
        <v>62</v>
      </c>
      <c r="H382" s="384">
        <v>62</v>
      </c>
      <c r="I382" s="468" t="s">
        <v>1250</v>
      </c>
      <c r="J382" s="465" t="s">
        <v>244</v>
      </c>
      <c r="K382" s="465" t="s">
        <v>1250</v>
      </c>
      <c r="L382" s="465" t="s">
        <v>1436</v>
      </c>
      <c r="M382" s="471" t="str">
        <f t="shared" ref="M382" si="1302">+CONCATENATE("Posibilidad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471" t="s">
        <v>108</v>
      </c>
      <c r="O382" s="471" t="s">
        <v>836</v>
      </c>
      <c r="P382" s="474">
        <v>12</v>
      </c>
      <c r="Q382" s="477"/>
      <c r="R382" s="480"/>
      <c r="S382" s="480"/>
      <c r="T382" s="480"/>
      <c r="U382" s="480"/>
      <c r="V382" s="483" t="str">
        <f t="shared" ref="V382" si="1303">IF(ISBLANK(AC382),(IF(P382&lt;=0,"",IF(P382&lt;=2,"Muy Baja",IF(P382&lt;=24,"Baja",IF(P382&lt;=500,"Media",IF(P382&lt;=5000,"Alta","Muy Alta"))))))," ")</f>
        <v>Baja</v>
      </c>
      <c r="W382" s="441">
        <f t="shared" ref="W382" si="1304">IF(ISBLANK(AC382),(IF(V382="","",IF(V382="Muy Baja",20%,IF(V382="Baja",40%,IF(V382="Media",60%,IF(V382="Alta",80%,IF(V382="Muy Alta",100%,0)))))))," ")</f>
        <v>0.4</v>
      </c>
      <c r="X382" s="486" t="s">
        <v>307</v>
      </c>
      <c r="Y382" s="489" t="str">
        <f>IF(X382&gt;0,IF(NOT(ISERROR(MATCH(X382,'Listados Datos'!$N$3:$N$4,0))),'Listados Datos'!$N$6&amp;"Por favor no seleccionar este criterios de impacto (Afectación Económica o presupuestal y/o Pérdida Reputacional)",'Listados Datos'!$N$7),"")</f>
        <v>✔</v>
      </c>
      <c r="Z382" s="438"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441">
        <f>IF(Z382="","",IF(Z382="Leve",20%,IF(Z382="Menor",40%,IF(Z382="Moderado",60%,IF(Z382="Mayor",80%,IF(Z382="Catastrófico",100%,0))))))</f>
        <v>0.6</v>
      </c>
      <c r="AB382" s="444"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447"/>
      <c r="AD382" s="450"/>
      <c r="AE382" s="453" t="str">
        <f t="shared" ref="AE382" si="1305">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206" t="s">
        <v>1479</v>
      </c>
      <c r="AH382" s="234" t="str">
        <f t="shared" si="1264"/>
        <v>Probabilidad</v>
      </c>
      <c r="AI382" s="340" t="s">
        <v>314</v>
      </c>
      <c r="AJ382" s="340" t="s">
        <v>319</v>
      </c>
      <c r="AK382" s="235" t="str">
        <f t="shared" si="1265"/>
        <v>40%</v>
      </c>
      <c r="AL382" s="341" t="s">
        <v>323</v>
      </c>
      <c r="AM382" s="341" t="s">
        <v>327</v>
      </c>
      <c r="AN382" s="342" t="s">
        <v>330</v>
      </c>
      <c r="AO382" s="236">
        <f t="shared" ref="AO382" si="1306">IF(ISBLANK(AD382),(IFERROR(IF(AH382="Probabilidad",(W382-(+W382*AK382)),IF(AH382="Impacto",W382,"")),""))," ")</f>
        <v>0.24</v>
      </c>
      <c r="AP382" s="174" t="str">
        <f t="shared" ref="AP382" si="1307">IF(ISBLANK(AD382), (IFERROR(IF(AO382="","",IF(AO382&lt;=0.2,"Muy Baja",IF(AO382&lt;=0.4,"Baja",IF(AO382&lt;=0.6,"Media",IF(AO382&lt;=0.8,"Alta","Muy Alta"))))),""))," ")</f>
        <v>Baja</v>
      </c>
      <c r="AQ382" s="237">
        <f t="shared" si="1167"/>
        <v>0.24</v>
      </c>
      <c r="AR382" s="283" t="str">
        <f t="shared" si="1168"/>
        <v>Moderado</v>
      </c>
      <c r="AS382" s="237">
        <f t="shared" ref="AS382" si="1308">IFERROR(IF(AH382="Impacto",(AA382-(+AA382*AK382)),IF(AH382="Probabilidad",AA382,"")),"")</f>
        <v>0.6</v>
      </c>
      <c r="AT382" s="239" t="str">
        <f t="shared" si="1170"/>
        <v>Moderado</v>
      </c>
      <c r="AU382" s="456"/>
      <c r="AV382" s="459" t="str">
        <f>IF(ISBLANK(AD382), " ", AD382)</f>
        <v xml:space="preserve"> </v>
      </c>
      <c r="AW382" s="453" t="str">
        <f t="shared" ref="AW382" si="1309">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462" t="s">
        <v>337</v>
      </c>
      <c r="AY382" s="497" t="s">
        <v>1592</v>
      </c>
      <c r="AZ382" s="500" t="s">
        <v>1593</v>
      </c>
      <c r="BA382" s="500" t="s">
        <v>1245</v>
      </c>
      <c r="BB382" s="500" t="s">
        <v>1068</v>
      </c>
      <c r="BC382" s="503">
        <v>44562</v>
      </c>
      <c r="BD382" s="503">
        <v>44926</v>
      </c>
      <c r="BE382" s="500" t="s">
        <v>1317</v>
      </c>
      <c r="BF382" s="500" t="s">
        <v>1317</v>
      </c>
      <c r="BG382" s="465" t="s">
        <v>1318</v>
      </c>
      <c r="BH382" s="215"/>
      <c r="BI382" s="210"/>
      <c r="BJ382" s="210"/>
      <c r="BK382" s="210"/>
      <c r="BL382" s="207"/>
      <c r="BM382" s="207"/>
      <c r="BN382" s="207"/>
      <c r="BO382" s="282"/>
      <c r="BP382" s="282"/>
      <c r="BQ382" s="284"/>
      <c r="BR382" s="213"/>
      <c r="BS382" s="213" t="str">
        <f>IF(AND('MAPA DE RIESGOS'!$AP382="Muy Alta",'MAPA DE RIESGOS'!$AR382="Leve"),CONCATENATE("R",'MAPA DE RIESGOS'!$H382,"C",'MAPA DE RIESGOS'!$AF382),"")</f>
        <v/>
      </c>
      <c r="BT382" s="213"/>
      <c r="BU382" s="213"/>
      <c r="BV382" s="213"/>
      <c r="BW382" s="213"/>
      <c r="BX382" s="213"/>
      <c r="BY382" s="213"/>
      <c r="BZ382" s="213"/>
      <c r="CA382" s="213"/>
      <c r="CB382" s="213"/>
      <c r="CC382" s="213"/>
      <c r="CD382" s="213"/>
      <c r="CE382" s="213"/>
      <c r="CF382" s="213"/>
      <c r="CG382" s="213"/>
      <c r="CH382" s="213"/>
      <c r="CI382" s="213"/>
      <c r="CJ382" s="213"/>
      <c r="CK382" s="213"/>
    </row>
    <row r="383" spans="1:89" s="214" customFormat="1" ht="57.5" customHeight="1">
      <c r="A383" s="652"/>
      <c r="B383" s="634"/>
      <c r="C383" s="523"/>
      <c r="D383" s="523"/>
      <c r="E383" s="472"/>
      <c r="F383" s="472"/>
      <c r="G383" s="492"/>
      <c r="H383" s="384">
        <v>62</v>
      </c>
      <c r="I383" s="469"/>
      <c r="J383" s="466"/>
      <c r="K383" s="466"/>
      <c r="L383" s="466"/>
      <c r="M383" s="472"/>
      <c r="N383" s="472"/>
      <c r="O383" s="472"/>
      <c r="P383" s="475"/>
      <c r="Q383" s="478"/>
      <c r="R383" s="481"/>
      <c r="S383" s="481"/>
      <c r="T383" s="481"/>
      <c r="U383" s="481"/>
      <c r="V383" s="484"/>
      <c r="W383" s="442"/>
      <c r="X383" s="487"/>
      <c r="Y383" s="490"/>
      <c r="Z383" s="439"/>
      <c r="AA383" s="442"/>
      <c r="AB383" s="445"/>
      <c r="AC383" s="448"/>
      <c r="AD383" s="451"/>
      <c r="AE383" s="454"/>
      <c r="AF383" s="205">
        <v>2</v>
      </c>
      <c r="AG383" s="206" t="s">
        <v>1480</v>
      </c>
      <c r="AH383" s="234" t="str">
        <f t="shared" si="1264"/>
        <v>Probabilidad</v>
      </c>
      <c r="AI383" s="340" t="s">
        <v>314</v>
      </c>
      <c r="AJ383" s="340" t="s">
        <v>319</v>
      </c>
      <c r="AK383" s="235" t="str">
        <f t="shared" si="1265"/>
        <v>40%</v>
      </c>
      <c r="AL383" s="341" t="s">
        <v>323</v>
      </c>
      <c r="AM383" s="341" t="s">
        <v>327</v>
      </c>
      <c r="AN383" s="342" t="s">
        <v>330</v>
      </c>
      <c r="AO383" s="236">
        <f t="shared" ref="AO383" si="1310">IF(ISBLANK(AD382),(IFERROR(IF(AND(AH382="Probabilidad",AH383="Probabilidad"),(AQ382-(+AQ382*AK383)),IF(AH383="Probabilidad",(W382-(+W382*AK383)),IF(AH383="Impacto",AQ382,""))),""))," ")</f>
        <v>0.14399999999999999</v>
      </c>
      <c r="AP383" s="174" t="str">
        <f t="shared" ref="AP383" si="1311">IF(ISBLANK(AD382),(IFERROR(IF(AO383="","",IF(AO383&lt;=0.2,"Muy Baja",IF(AO383&lt;=0.4,"Baja",IF(AO383&lt;=0.6,"Media",IF(AO383&lt;=0.8,"Alta","Muy Alta"))))),""))," ")</f>
        <v>Muy Baja</v>
      </c>
      <c r="AQ383" s="237">
        <f t="shared" si="1167"/>
        <v>0.14399999999999999</v>
      </c>
      <c r="AR383" s="283" t="str">
        <f t="shared" si="1168"/>
        <v>Moderado</v>
      </c>
      <c r="AS383" s="237">
        <f t="shared" ref="AS383" si="1312">IFERROR(IF(AND(AH382="Impacto",AH383="Impacto"),(AS382-(+AS382*AK383)),IF(AH383="Impacto",(AA382-(+AA382*AK383)),IF(AH383="Probabilidad",AS382,""))),"")</f>
        <v>0.6</v>
      </c>
      <c r="AT383" s="239" t="str">
        <f t="shared" si="1170"/>
        <v>Moderado</v>
      </c>
      <c r="AU383" s="457"/>
      <c r="AV383" s="460"/>
      <c r="AW383" s="454"/>
      <c r="AX383" s="463"/>
      <c r="AY383" s="498"/>
      <c r="AZ383" s="501"/>
      <c r="BA383" s="501"/>
      <c r="BB383" s="501"/>
      <c r="BC383" s="504"/>
      <c r="BD383" s="504"/>
      <c r="BE383" s="501"/>
      <c r="BF383" s="501"/>
      <c r="BG383" s="466"/>
      <c r="BH383" s="215"/>
      <c r="BI383" s="210"/>
      <c r="BJ383" s="210"/>
      <c r="BK383" s="210"/>
      <c r="BL383" s="207"/>
      <c r="BM383" s="207"/>
      <c r="BN383" s="207"/>
      <c r="BO383" s="282"/>
      <c r="BP383" s="282"/>
      <c r="BQ383" s="284"/>
      <c r="BR383" s="213"/>
      <c r="BS383" s="213" t="str">
        <f>IF(AND('MAPA DE RIESGOS'!$AP383="Muy Alta",'MAPA DE RIESGOS'!$AR383="Leve"),CONCATENATE("R",'MAPA DE RIESGOS'!$H383,"C",'MAPA DE RIESGOS'!$AF383),"")</f>
        <v/>
      </c>
      <c r="BT383" s="213"/>
      <c r="BU383" s="213"/>
      <c r="BV383" s="213"/>
      <c r="BW383" s="213"/>
      <c r="BX383" s="213"/>
      <c r="BY383" s="213"/>
      <c r="BZ383" s="213"/>
      <c r="CA383" s="213"/>
      <c r="CB383" s="213"/>
      <c r="CC383" s="213"/>
      <c r="CD383" s="213"/>
      <c r="CE383" s="213"/>
      <c r="CF383" s="213"/>
      <c r="CG383" s="213"/>
      <c r="CH383" s="213"/>
      <c r="CI383" s="213"/>
      <c r="CJ383" s="213"/>
      <c r="CK383" s="213"/>
    </row>
    <row r="384" spans="1:89" s="214" customFormat="1" ht="57.5" customHeight="1">
      <c r="A384" s="652"/>
      <c r="B384" s="634"/>
      <c r="C384" s="523"/>
      <c r="D384" s="523"/>
      <c r="E384" s="472"/>
      <c r="F384" s="472"/>
      <c r="G384" s="492"/>
      <c r="H384" s="384">
        <v>62</v>
      </c>
      <c r="I384" s="469"/>
      <c r="J384" s="466"/>
      <c r="K384" s="466"/>
      <c r="L384" s="466"/>
      <c r="M384" s="472"/>
      <c r="N384" s="472"/>
      <c r="O384" s="472"/>
      <c r="P384" s="475"/>
      <c r="Q384" s="478"/>
      <c r="R384" s="481"/>
      <c r="S384" s="481"/>
      <c r="T384" s="481"/>
      <c r="U384" s="481"/>
      <c r="V384" s="484"/>
      <c r="W384" s="442"/>
      <c r="X384" s="487"/>
      <c r="Y384" s="490"/>
      <c r="Z384" s="439"/>
      <c r="AA384" s="442"/>
      <c r="AB384" s="445"/>
      <c r="AC384" s="448"/>
      <c r="AD384" s="451"/>
      <c r="AE384" s="454"/>
      <c r="AF384" s="205">
        <v>3</v>
      </c>
      <c r="AG384" s="206" t="s">
        <v>1481</v>
      </c>
      <c r="AH384" s="234" t="str">
        <f t="shared" si="1264"/>
        <v>Probabilidad</v>
      </c>
      <c r="AI384" s="340" t="s">
        <v>314</v>
      </c>
      <c r="AJ384" s="340" t="s">
        <v>319</v>
      </c>
      <c r="AK384" s="235" t="str">
        <f t="shared" si="1265"/>
        <v>40%</v>
      </c>
      <c r="AL384" s="341" t="s">
        <v>323</v>
      </c>
      <c r="AM384" s="341" t="s">
        <v>327</v>
      </c>
      <c r="AN384" s="342" t="s">
        <v>330</v>
      </c>
      <c r="AO384" s="236">
        <f t="shared" ref="AO384" si="1313">IF(ISBLANK(AD382),(IFERROR(IF(AND(AH383="Probabilidad",AH384="Probabilidad"),(AQ383-(+AQ383*AK384)),IF(AND(AH383="Impacto",AH384="Probabilidad"),(AQ382-(+AQ382*AK384)),IF(AH384="Impacto",AQ383,""))),""))," ")</f>
        <v>8.6399999999999991E-2</v>
      </c>
      <c r="AP384" s="174" t="str">
        <f t="shared" ref="AP384" si="1314">IF(ISBLANK(AD382),(IFERROR(IF(AO384="","",IF(AO384&lt;=0.2,"Muy Baja",IF(AO384&lt;=0.4,"Baja",IF(AO384&lt;=0.6,"Media",IF(AO384&lt;=0.8,"Alta","Muy Alta"))))),""))," ")</f>
        <v>Muy Baja</v>
      </c>
      <c r="AQ384" s="237">
        <f t="shared" si="1167"/>
        <v>8.6399999999999991E-2</v>
      </c>
      <c r="AR384" s="283" t="str">
        <f t="shared" si="1168"/>
        <v>Moderado</v>
      </c>
      <c r="AS384" s="237">
        <f t="shared" ref="AS384:AS387" si="1315">IFERROR(IF(AND(AH383="Impacto",AH384="Impacto"),(AS383-(+AS383*AK384)),IF(AND(AH383="Probabilidad",AH384="Impacto"),(AS382-(+AS382*AK384)),IF(AH384="Probabilidad",AS383,""))),"")</f>
        <v>0.6</v>
      </c>
      <c r="AT384" s="239" t="str">
        <f t="shared" si="1170"/>
        <v>Moderado</v>
      </c>
      <c r="AU384" s="457"/>
      <c r="AV384" s="460"/>
      <c r="AW384" s="454"/>
      <c r="AX384" s="463"/>
      <c r="AY384" s="499"/>
      <c r="AZ384" s="502"/>
      <c r="BA384" s="502"/>
      <c r="BB384" s="502"/>
      <c r="BC384" s="505"/>
      <c r="BD384" s="505"/>
      <c r="BE384" s="502"/>
      <c r="BF384" s="502"/>
      <c r="BG384" s="466"/>
      <c r="BH384" s="215"/>
      <c r="BI384" s="210"/>
      <c r="BJ384" s="210"/>
      <c r="BK384" s="210"/>
      <c r="BL384" s="207"/>
      <c r="BM384" s="207"/>
      <c r="BN384" s="207"/>
      <c r="BO384" s="282"/>
      <c r="BP384" s="282"/>
      <c r="BQ384" s="284"/>
      <c r="BR384" s="213"/>
      <c r="BS384" s="213" t="str">
        <f>IF(AND('MAPA DE RIESGOS'!$AP384="Muy Alta",'MAPA DE RIESGOS'!$AR384="Leve"),CONCATENATE("R",'MAPA DE RIESGOS'!$H384,"C",'MAPA DE RIESGOS'!$AF384),"")</f>
        <v/>
      </c>
      <c r="BT384" s="213"/>
      <c r="BU384" s="213"/>
      <c r="BV384" s="213"/>
      <c r="BW384" s="213"/>
      <c r="BX384" s="213"/>
      <c r="BY384" s="213"/>
      <c r="BZ384" s="213"/>
      <c r="CA384" s="213"/>
      <c r="CB384" s="213"/>
      <c r="CC384" s="213"/>
      <c r="CD384" s="213"/>
      <c r="CE384" s="213"/>
      <c r="CF384" s="213"/>
      <c r="CG384" s="213"/>
      <c r="CH384" s="213"/>
      <c r="CI384" s="213"/>
      <c r="CJ384" s="213"/>
      <c r="CK384" s="213"/>
    </row>
    <row r="385" spans="1:89" s="214" customFormat="1" ht="28.5" hidden="1" customHeight="1">
      <c r="A385" s="652"/>
      <c r="B385" s="634"/>
      <c r="C385" s="523"/>
      <c r="D385" s="523"/>
      <c r="E385" s="472"/>
      <c r="F385" s="472"/>
      <c r="G385" s="492"/>
      <c r="H385" s="384">
        <v>62</v>
      </c>
      <c r="I385" s="469"/>
      <c r="J385" s="466"/>
      <c r="K385" s="466"/>
      <c r="L385" s="466"/>
      <c r="M385" s="472"/>
      <c r="N385" s="472"/>
      <c r="O385" s="472"/>
      <c r="P385" s="475"/>
      <c r="Q385" s="478"/>
      <c r="R385" s="481"/>
      <c r="S385" s="481"/>
      <c r="T385" s="481"/>
      <c r="U385" s="481"/>
      <c r="V385" s="484"/>
      <c r="W385" s="442"/>
      <c r="X385" s="487"/>
      <c r="Y385" s="490"/>
      <c r="Z385" s="439"/>
      <c r="AA385" s="442"/>
      <c r="AB385" s="445"/>
      <c r="AC385" s="448"/>
      <c r="AD385" s="451"/>
      <c r="AE385" s="454"/>
      <c r="AF385" s="205">
        <v>4</v>
      </c>
      <c r="AG385" s="206"/>
      <c r="AH385" s="234" t="str">
        <f t="shared" si="1264"/>
        <v/>
      </c>
      <c r="AI385" s="340"/>
      <c r="AJ385" s="340"/>
      <c r="AK385" s="235" t="str">
        <f t="shared" si="1265"/>
        <v/>
      </c>
      <c r="AL385" s="341"/>
      <c r="AM385" s="341"/>
      <c r="AN385" s="342"/>
      <c r="AO385" s="236" t="str">
        <f t="shared" ref="AO385" si="1316">IF(ISBLANK(AD382),(IFERROR(IF(AND(AH384="Probabilidad",AH385="Probabilidad"),(AQ384-(+AQ384*AK385)),IF(AND(AH384="Impacto",AH385="Probabilidad"),(AQ383-(+AQ383*AK385)),IF(AH385="Impacto",AQ384,""))),""))," ")</f>
        <v/>
      </c>
      <c r="AP385" s="174" t="str">
        <f t="shared" ref="AP385" si="1317">IF(ISBLANK(AD382),(IFERROR(IF(AO385="","",IF(AO385&lt;=0.2,"Muy Baja",IF(AO385&lt;=0.4,"Baja",IF(AO385&lt;=0.6,"Media",IF(AO385&lt;=0.8,"Alta","Muy Alta"))))),""))," ")</f>
        <v/>
      </c>
      <c r="AQ385" s="237" t="str">
        <f t="shared" si="1167"/>
        <v/>
      </c>
      <c r="AR385" s="283" t="str">
        <f t="shared" si="1168"/>
        <v/>
      </c>
      <c r="AS385" s="237" t="str">
        <f t="shared" si="1315"/>
        <v/>
      </c>
      <c r="AT385" s="239" t="str">
        <f t="shared" si="1170"/>
        <v/>
      </c>
      <c r="AU385" s="457"/>
      <c r="AV385" s="460"/>
      <c r="AW385" s="454"/>
      <c r="AX385" s="463"/>
      <c r="AY385" s="343"/>
      <c r="AZ385" s="209"/>
      <c r="BA385" s="207"/>
      <c r="BB385" s="207"/>
      <c r="BC385" s="208"/>
      <c r="BD385" s="208"/>
      <c r="BE385" s="208"/>
      <c r="BF385" s="209"/>
      <c r="BG385" s="466"/>
      <c r="BH385" s="215"/>
      <c r="BI385" s="210"/>
      <c r="BJ385" s="210"/>
      <c r="BK385" s="210"/>
      <c r="BL385" s="207"/>
      <c r="BM385" s="207"/>
      <c r="BN385" s="207"/>
      <c r="BO385" s="282"/>
      <c r="BP385" s="282"/>
      <c r="BQ385" s="284"/>
      <c r="BR385" s="213"/>
      <c r="BS385" s="213" t="str">
        <f>IF(AND('MAPA DE RIESGOS'!$AP385="Muy Alta",'MAPA DE RIESGOS'!$AR385="Leve"),CONCATENATE("R",'MAPA DE RIESGOS'!$H385,"C",'MAPA DE RIESGOS'!$AF385),"")</f>
        <v/>
      </c>
      <c r="BT385" s="213"/>
      <c r="BU385" s="213"/>
      <c r="BV385" s="213"/>
      <c r="BW385" s="213"/>
      <c r="BX385" s="213"/>
      <c r="BY385" s="213"/>
      <c r="BZ385" s="213"/>
      <c r="CA385" s="213"/>
      <c r="CB385" s="213"/>
      <c r="CC385" s="213"/>
      <c r="CD385" s="213"/>
      <c r="CE385" s="213"/>
      <c r="CF385" s="213"/>
      <c r="CG385" s="213"/>
      <c r="CH385" s="213"/>
      <c r="CI385" s="213"/>
      <c r="CJ385" s="213"/>
      <c r="CK385" s="213"/>
    </row>
    <row r="386" spans="1:89" s="214" customFormat="1" ht="28.5" hidden="1" customHeight="1">
      <c r="A386" s="652"/>
      <c r="B386" s="634"/>
      <c r="C386" s="523"/>
      <c r="D386" s="523"/>
      <c r="E386" s="472"/>
      <c r="F386" s="472"/>
      <c r="G386" s="492"/>
      <c r="H386" s="384">
        <v>62</v>
      </c>
      <c r="I386" s="469"/>
      <c r="J386" s="466"/>
      <c r="K386" s="466"/>
      <c r="L386" s="466"/>
      <c r="M386" s="472"/>
      <c r="N386" s="472"/>
      <c r="O386" s="472"/>
      <c r="P386" s="475"/>
      <c r="Q386" s="478"/>
      <c r="R386" s="481"/>
      <c r="S386" s="481"/>
      <c r="T386" s="481"/>
      <c r="U386" s="481"/>
      <c r="V386" s="484"/>
      <c r="W386" s="442"/>
      <c r="X386" s="487"/>
      <c r="Y386" s="490"/>
      <c r="Z386" s="439"/>
      <c r="AA386" s="442"/>
      <c r="AB386" s="445"/>
      <c r="AC386" s="448"/>
      <c r="AD386" s="451"/>
      <c r="AE386" s="454"/>
      <c r="AF386" s="205">
        <v>5</v>
      </c>
      <c r="AG386" s="206"/>
      <c r="AH386" s="234" t="str">
        <f t="shared" si="1264"/>
        <v/>
      </c>
      <c r="AI386" s="340"/>
      <c r="AJ386" s="340"/>
      <c r="AK386" s="235" t="str">
        <f t="shared" si="1265"/>
        <v/>
      </c>
      <c r="AL386" s="341"/>
      <c r="AM386" s="341"/>
      <c r="AN386" s="342"/>
      <c r="AO386" s="236" t="str">
        <f t="shared" ref="AO386" si="1318">IF(ISBLANK(AD382),(IFERROR(IF(AND(AH385="Probabilidad",AH386="Probabilidad"),(AQ385-(+AQ385*AK386)),IF(AND(AH385="Impacto",AH386="Probabilidad"),(AQ384-(+AQ384*AK386)),IF(AH386="Impacto",AQ385,""))),""))," ")</f>
        <v/>
      </c>
      <c r="AP386" s="174" t="str">
        <f t="shared" ref="AP386" si="1319">IF(ISBLANK(AD382),(IFERROR(IF(AO386="","",IF(AO386&lt;=0.2,"Muy Baja",IF(AO386&lt;=0.4,"Baja",IF(AO386&lt;=0.6,"Media",IF(AO386&lt;=0.8,"Alta","Muy Alta"))))),""))," ")</f>
        <v/>
      </c>
      <c r="AQ386" s="237" t="str">
        <f t="shared" si="1167"/>
        <v/>
      </c>
      <c r="AR386" s="283" t="str">
        <f t="shared" si="1168"/>
        <v/>
      </c>
      <c r="AS386" s="237" t="str">
        <f t="shared" si="1315"/>
        <v/>
      </c>
      <c r="AT386" s="239" t="str">
        <f t="shared" si="1170"/>
        <v/>
      </c>
      <c r="AU386" s="457"/>
      <c r="AV386" s="460"/>
      <c r="AW386" s="454"/>
      <c r="AX386" s="463"/>
      <c r="AY386" s="343"/>
      <c r="AZ386" s="209"/>
      <c r="BA386" s="207"/>
      <c r="BB386" s="207"/>
      <c r="BC386" s="208"/>
      <c r="BD386" s="208"/>
      <c r="BE386" s="208"/>
      <c r="BF386" s="209"/>
      <c r="BG386" s="466"/>
      <c r="BH386" s="215"/>
      <c r="BI386" s="210"/>
      <c r="BJ386" s="210"/>
      <c r="BK386" s="210"/>
      <c r="BL386" s="207"/>
      <c r="BM386" s="207"/>
      <c r="BN386" s="207"/>
      <c r="BO386" s="282"/>
      <c r="BP386" s="282"/>
      <c r="BQ386" s="284"/>
      <c r="BR386" s="213"/>
      <c r="BS386" s="213" t="str">
        <f>IF(AND('MAPA DE RIESGOS'!$AP386="Muy Alta",'MAPA DE RIESGOS'!$AR386="Leve"),CONCATENATE("R",'MAPA DE RIESGOS'!$H386,"C",'MAPA DE RIESGOS'!$AF386),"")</f>
        <v/>
      </c>
      <c r="BT386" s="213"/>
      <c r="BU386" s="213"/>
      <c r="BV386" s="213"/>
      <c r="BW386" s="213"/>
      <c r="BX386" s="213"/>
      <c r="BY386" s="213"/>
      <c r="BZ386" s="213"/>
      <c r="CA386" s="213"/>
      <c r="CB386" s="213"/>
      <c r="CC386" s="213"/>
      <c r="CD386" s="213"/>
      <c r="CE386" s="213"/>
      <c r="CF386" s="213"/>
      <c r="CG386" s="213"/>
      <c r="CH386" s="213"/>
      <c r="CI386" s="213"/>
      <c r="CJ386" s="213"/>
      <c r="CK386" s="213"/>
    </row>
    <row r="387" spans="1:89" s="214" customFormat="1" ht="28.5" hidden="1" customHeight="1">
      <c r="A387" s="652"/>
      <c r="B387" s="634"/>
      <c r="C387" s="523"/>
      <c r="D387" s="523"/>
      <c r="E387" s="472"/>
      <c r="F387" s="472"/>
      <c r="G387" s="492"/>
      <c r="H387" s="384">
        <v>62</v>
      </c>
      <c r="I387" s="470"/>
      <c r="J387" s="467"/>
      <c r="K387" s="467"/>
      <c r="L387" s="467"/>
      <c r="M387" s="473"/>
      <c r="N387" s="473"/>
      <c r="O387" s="473"/>
      <c r="P387" s="476"/>
      <c r="Q387" s="479"/>
      <c r="R387" s="482"/>
      <c r="S387" s="482"/>
      <c r="T387" s="482"/>
      <c r="U387" s="482"/>
      <c r="V387" s="485"/>
      <c r="W387" s="443"/>
      <c r="X387" s="488"/>
      <c r="Y387" s="491"/>
      <c r="Z387" s="440"/>
      <c r="AA387" s="443"/>
      <c r="AB387" s="446"/>
      <c r="AC387" s="449"/>
      <c r="AD387" s="452"/>
      <c r="AE387" s="455"/>
      <c r="AF387" s="205">
        <v>6</v>
      </c>
      <c r="AG387" s="206"/>
      <c r="AH387" s="234" t="str">
        <f t="shared" si="1264"/>
        <v/>
      </c>
      <c r="AI387" s="340"/>
      <c r="AJ387" s="340"/>
      <c r="AK387" s="235" t="str">
        <f t="shared" si="1265"/>
        <v/>
      </c>
      <c r="AL387" s="341"/>
      <c r="AM387" s="341"/>
      <c r="AN387" s="342"/>
      <c r="AO387" s="236" t="str">
        <f t="shared" ref="AO387" si="1320">IF(ISBLANK(AD382),(IFERROR(IF(AND(AH386="Probabilidad",AH387="Probabilidad"),(AQ386-(+AQ386*AK387)),IF(AND(AH386="Impacto",AH387="Probabilidad"),(AQ385-(+AQ385*AK387)),IF(AH387="Impacto",AQ386,""))),""))," ")</f>
        <v/>
      </c>
      <c r="AP387" s="174" t="str">
        <f t="shared" ref="AP387" si="1321">IF(ISBLANK(AD382),(IFERROR(IF(AO387="","",IF(AO387&lt;=0.2,"Muy Baja",IF(AO387&lt;=0.4,"Baja",IF(AO387&lt;=0.6,"Media",IF(AO387&lt;=0.8,"Alta","Muy Alta"))))),""))," ")</f>
        <v/>
      </c>
      <c r="AQ387" s="237" t="str">
        <f t="shared" si="1167"/>
        <v/>
      </c>
      <c r="AR387" s="283" t="str">
        <f t="shared" si="1168"/>
        <v/>
      </c>
      <c r="AS387" s="237" t="str">
        <f t="shared" si="1315"/>
        <v/>
      </c>
      <c r="AT387" s="239" t="str">
        <f t="shared" si="1170"/>
        <v/>
      </c>
      <c r="AU387" s="458"/>
      <c r="AV387" s="461"/>
      <c r="AW387" s="455"/>
      <c r="AX387" s="464"/>
      <c r="AY387" s="343"/>
      <c r="AZ387" s="209"/>
      <c r="BA387" s="207"/>
      <c r="BB387" s="207"/>
      <c r="BC387" s="208"/>
      <c r="BD387" s="208"/>
      <c r="BE387" s="208"/>
      <c r="BF387" s="209"/>
      <c r="BG387" s="467"/>
      <c r="BH387" s="215"/>
      <c r="BI387" s="210"/>
      <c r="BJ387" s="210"/>
      <c r="BK387" s="210"/>
      <c r="BL387" s="207"/>
      <c r="BM387" s="207"/>
      <c r="BN387" s="207"/>
      <c r="BO387" s="282"/>
      <c r="BP387" s="282"/>
      <c r="BQ387" s="284"/>
      <c r="BR387" s="213"/>
      <c r="BS387" s="213" t="str">
        <f>IF(AND('MAPA DE RIESGOS'!$AP387="Muy Alta",'MAPA DE RIESGOS'!$AR387="Leve"),CONCATENATE("R",'MAPA DE RIESGOS'!$H387,"C",'MAPA DE RIESGOS'!$AF387),"")</f>
        <v/>
      </c>
      <c r="BT387" s="213"/>
      <c r="BU387" s="213"/>
      <c r="BV387" s="213"/>
      <c r="BW387" s="213"/>
      <c r="BX387" s="213"/>
      <c r="BY387" s="213"/>
      <c r="BZ387" s="213"/>
      <c r="CA387" s="213"/>
      <c r="CB387" s="213"/>
      <c r="CC387" s="213"/>
      <c r="CD387" s="213"/>
      <c r="CE387" s="213"/>
      <c r="CF387" s="213"/>
      <c r="CG387" s="213"/>
      <c r="CH387" s="213"/>
      <c r="CI387" s="213"/>
      <c r="CJ387" s="213"/>
      <c r="CK387" s="213"/>
    </row>
    <row r="388" spans="1:89" s="214" customFormat="1" ht="28.5" hidden="1" customHeight="1">
      <c r="A388" s="652"/>
      <c r="B388" s="634" t="s">
        <v>960</v>
      </c>
      <c r="C388" s="523"/>
      <c r="D388" s="523" t="str">
        <f>IFERROR((VLOOKUP($B388,'Listados Datos'!$D$3:$F$18,3,FALSE))," ")</f>
        <v>El proceso inicia con la identificación de las necesidades de recursos y finaliza con la entrega del bien y/o servicio y su registro en los hechos financieros. Aplica a todos los procesos de la entidad.</v>
      </c>
      <c r="E388" s="472" t="s">
        <v>1228</v>
      </c>
      <c r="F388" s="472" t="s">
        <v>976</v>
      </c>
      <c r="G388" s="492">
        <v>63</v>
      </c>
      <c r="H388" s="384">
        <v>63</v>
      </c>
      <c r="I388" s="516" t="s">
        <v>112</v>
      </c>
      <c r="J388" s="465"/>
      <c r="K388" s="465" t="s">
        <v>112</v>
      </c>
      <c r="L388" s="465"/>
      <c r="M388" s="471" t="str">
        <f t="shared" ref="M388:M393" si="1322">+I388</f>
        <v>Corrupción</v>
      </c>
      <c r="N388" s="471" t="s">
        <v>109</v>
      </c>
      <c r="O388" s="471" t="s">
        <v>247</v>
      </c>
      <c r="P388" s="474"/>
      <c r="Q388" s="477"/>
      <c r="R388" s="480"/>
      <c r="S388" s="480"/>
      <c r="T388" s="480"/>
      <c r="U388" s="480"/>
      <c r="V388" s="483" t="str">
        <f t="shared" ref="V388" si="1323">IF(ISBLANK(AC388),(IF(P388&lt;=0,"",IF(P388&lt;=2,"Muy Baja",IF(P388&lt;=24,"Baja",IF(P388&lt;=500,"Media",IF(P388&lt;=5000,"Alta","Muy Alta"))))))," ")</f>
        <v/>
      </c>
      <c r="W388" s="441" t="str">
        <f t="shared" ref="W388" si="1324">IF(ISBLANK(AC388),(IF(V388="","",IF(V388="Muy Baja",20%,IF(V388="Baja",40%,IF(V388="Media",60%,IF(V388="Alta",80%,IF(V388="Muy Alta",100%,0)))))))," ")</f>
        <v/>
      </c>
      <c r="X388" s="486"/>
      <c r="Y388" s="489" t="str">
        <f>IF(X388&gt;0,IF(NOT(ISERROR(MATCH(X388,'Listados Datos'!$N$3:$N$4,0))),'Listados Datos'!$N$6&amp;"Por favor no seleccionar este criterios de impacto (Afectación Económica o presupuestal y/o Pérdida Reputacional)",'Listados Datos'!$N$7),"")</f>
        <v/>
      </c>
      <c r="Z388" s="438" t="str">
        <f>IF(OR(X388='Listados Datos'!$R$3,X388='Listados Datos'!$S$3),"Leve",IF(OR(X388='Listados Datos'!$R$4,X388='Listados Datos'!$S$4),"Menor",IF(OR(X388='Listados Datos'!$R$5,X388='Listados Datos'!$S$5),"Moderado",IF(OR(X388='Listados Datos'!$R$6,X388='Listados Datos'!$S$6),"Mayor",IF(OR(X388='Listados Datos'!$R$7,X388='Listados Datos'!$S$7),"Catastrófico","")))))</f>
        <v/>
      </c>
      <c r="AA388" s="441" t="str">
        <f>IF(Z388="","",IF(Z388="Leve",20%,IF(Z388="Menor",40%,IF(Z388="Moderado",60%,IF(Z388="Mayor",80%,IF(Z388="Catastrófico",100%,0))))))</f>
        <v/>
      </c>
      <c r="AB388" s="444"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447"/>
      <c r="AD388" s="450"/>
      <c r="AE388" s="453" t="str">
        <f t="shared" ref="AE388" si="1325">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206"/>
      <c r="AH388" s="234" t="str">
        <f t="shared" si="1264"/>
        <v/>
      </c>
      <c r="AI388" s="340"/>
      <c r="AJ388" s="340"/>
      <c r="AK388" s="235" t="str">
        <f t="shared" si="1265"/>
        <v/>
      </c>
      <c r="AL388" s="341"/>
      <c r="AM388" s="341"/>
      <c r="AN388" s="342"/>
      <c r="AO388" s="236" t="str">
        <f t="shared" ref="AO388" si="1326">IF(ISBLANK(AD388),(IFERROR(IF(AH388="Probabilidad",(W388-(+W388*AK388)),IF(AH388="Impacto",W388,"")),""))," ")</f>
        <v/>
      </c>
      <c r="AP388" s="174" t="str">
        <f t="shared" ref="AP388" si="1327">IF(ISBLANK(AD388), (IFERROR(IF(AO388="","",IF(AO388&lt;=0.2,"Muy Baja",IF(AO388&lt;=0.4,"Baja",IF(AO388&lt;=0.6,"Media",IF(AO388&lt;=0.8,"Alta","Muy Alta"))))),""))," ")</f>
        <v/>
      </c>
      <c r="AQ388" s="237" t="str">
        <f t="shared" si="1167"/>
        <v/>
      </c>
      <c r="AR388" s="283" t="str">
        <f t="shared" si="1168"/>
        <v/>
      </c>
      <c r="AS388" s="237" t="str">
        <f t="shared" ref="AS388" si="1328">IFERROR(IF(AH388="Impacto",(AA388-(+AA388*AK388)),IF(AH388="Probabilidad",AA388,"")),"")</f>
        <v/>
      </c>
      <c r="AT388" s="239" t="str">
        <f t="shared" si="1170"/>
        <v/>
      </c>
      <c r="AU388" s="456"/>
      <c r="AV388" s="459" t="str">
        <f>IF(ISBLANK(AD388), " ", AD388)</f>
        <v xml:space="preserve"> </v>
      </c>
      <c r="AW388" s="453" t="str">
        <f t="shared" ref="AW388" si="1329">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462" t="s">
        <v>337</v>
      </c>
      <c r="AY388" s="343"/>
      <c r="AZ388" s="209"/>
      <c r="BA388" s="207"/>
      <c r="BB388" s="207"/>
      <c r="BC388" s="208"/>
      <c r="BD388" s="208"/>
      <c r="BE388" s="208"/>
      <c r="BF388" s="209"/>
      <c r="BG388" s="465"/>
      <c r="BH388" s="215"/>
      <c r="BI388" s="210"/>
      <c r="BJ388" s="210"/>
      <c r="BK388" s="210"/>
      <c r="BL388" s="207"/>
      <c r="BM388" s="207"/>
      <c r="BN388" s="207"/>
      <c r="BO388" s="282"/>
      <c r="BP388" s="282"/>
      <c r="BQ388" s="284"/>
      <c r="BR388" s="213"/>
      <c r="BS388" s="213" t="str">
        <f>IF(AND('MAPA DE RIESGOS'!$AP388="Muy Alta",'MAPA DE RIESGOS'!$AR388="Leve"),CONCATENATE("R",'MAPA DE RIESGOS'!$H388,"C",'MAPA DE RIESGOS'!$AF388),"")</f>
        <v/>
      </c>
      <c r="BT388" s="213"/>
      <c r="BU388" s="213"/>
      <c r="BV388" s="213"/>
      <c r="BW388" s="213"/>
      <c r="BX388" s="213"/>
      <c r="BY388" s="213"/>
      <c r="BZ388" s="213"/>
      <c r="CA388" s="213"/>
      <c r="CB388" s="213"/>
      <c r="CC388" s="213"/>
      <c r="CD388" s="213"/>
      <c r="CE388" s="213"/>
      <c r="CF388" s="213"/>
      <c r="CG388" s="213"/>
      <c r="CH388" s="213"/>
      <c r="CI388" s="213"/>
      <c r="CJ388" s="213"/>
      <c r="CK388" s="213"/>
    </row>
    <row r="389" spans="1:89" s="214" customFormat="1" ht="28.5" hidden="1" customHeight="1">
      <c r="A389" s="652"/>
      <c r="B389" s="634"/>
      <c r="C389" s="523"/>
      <c r="D389" s="523"/>
      <c r="E389" s="472"/>
      <c r="F389" s="472"/>
      <c r="G389" s="492"/>
      <c r="H389" s="384">
        <v>63</v>
      </c>
      <c r="I389" s="517"/>
      <c r="J389" s="466"/>
      <c r="K389" s="466"/>
      <c r="L389" s="466"/>
      <c r="M389" s="472">
        <f t="shared" si="1322"/>
        <v>0</v>
      </c>
      <c r="N389" s="472"/>
      <c r="O389" s="472"/>
      <c r="P389" s="475"/>
      <c r="Q389" s="478"/>
      <c r="R389" s="481"/>
      <c r="S389" s="481"/>
      <c r="T389" s="481"/>
      <c r="U389" s="481"/>
      <c r="V389" s="484"/>
      <c r="W389" s="442"/>
      <c r="X389" s="487"/>
      <c r="Y389" s="490"/>
      <c r="Z389" s="439"/>
      <c r="AA389" s="442"/>
      <c r="AB389" s="445"/>
      <c r="AC389" s="448"/>
      <c r="AD389" s="451"/>
      <c r="AE389" s="454"/>
      <c r="AF389" s="205">
        <v>2</v>
      </c>
      <c r="AG389" s="206"/>
      <c r="AH389" s="234" t="str">
        <f t="shared" si="1264"/>
        <v/>
      </c>
      <c r="AI389" s="340"/>
      <c r="AJ389" s="340"/>
      <c r="AK389" s="235" t="str">
        <f t="shared" si="1265"/>
        <v/>
      </c>
      <c r="AL389" s="341"/>
      <c r="AM389" s="341"/>
      <c r="AN389" s="342"/>
      <c r="AO389" s="236" t="str">
        <f t="shared" ref="AO389" si="1330">IF(ISBLANK(AD388),(IFERROR(IF(AND(AH388="Probabilidad",AH389="Probabilidad"),(AQ388-(+AQ388*AK389)),IF(AH389="Probabilidad",(W388-(+W388*AK389)),IF(AH389="Impacto",AQ388,""))),""))," ")</f>
        <v/>
      </c>
      <c r="AP389" s="174" t="str">
        <f t="shared" ref="AP389" si="1331">IF(ISBLANK(AD388),(IFERROR(IF(AO389="","",IF(AO389&lt;=0.2,"Muy Baja",IF(AO389&lt;=0.4,"Baja",IF(AO389&lt;=0.6,"Media",IF(AO389&lt;=0.8,"Alta","Muy Alta"))))),""))," ")</f>
        <v/>
      </c>
      <c r="AQ389" s="237" t="str">
        <f t="shared" si="1167"/>
        <v/>
      </c>
      <c r="AR389" s="283" t="str">
        <f t="shared" si="1168"/>
        <v/>
      </c>
      <c r="AS389" s="237" t="str">
        <f t="shared" ref="AS389" si="1332">IFERROR(IF(AND(AH388="Impacto",AH389="Impacto"),(AS388-(+AS388*AK389)),IF(AH389="Impacto",(AA388-(+AA388*AK389)),IF(AH389="Probabilidad",AS388,""))),"")</f>
        <v/>
      </c>
      <c r="AT389" s="239" t="str">
        <f t="shared" si="1170"/>
        <v/>
      </c>
      <c r="AU389" s="457"/>
      <c r="AV389" s="460"/>
      <c r="AW389" s="454"/>
      <c r="AX389" s="463"/>
      <c r="AY389" s="343"/>
      <c r="AZ389" s="209"/>
      <c r="BA389" s="207"/>
      <c r="BB389" s="207"/>
      <c r="BC389" s="208"/>
      <c r="BD389" s="208"/>
      <c r="BE389" s="208"/>
      <c r="BF389" s="209"/>
      <c r="BG389" s="466"/>
      <c r="BH389" s="215"/>
      <c r="BI389" s="210"/>
      <c r="BJ389" s="210"/>
      <c r="BK389" s="210"/>
      <c r="BL389" s="207"/>
      <c r="BM389" s="207"/>
      <c r="BN389" s="207"/>
      <c r="BO389" s="282"/>
      <c r="BP389" s="282"/>
      <c r="BQ389" s="284"/>
      <c r="BR389" s="213"/>
      <c r="BS389" s="213" t="str">
        <f>IF(AND('MAPA DE RIESGOS'!$AP389="Muy Alta",'MAPA DE RIESGOS'!$AR389="Leve"),CONCATENATE("R",'MAPA DE RIESGOS'!$H389,"C",'MAPA DE RIESGOS'!$AF389),"")</f>
        <v/>
      </c>
      <c r="BT389" s="213"/>
      <c r="BU389" s="213"/>
      <c r="BV389" s="213"/>
      <c r="BW389" s="213"/>
      <c r="BX389" s="213"/>
      <c r="BY389" s="213"/>
      <c r="BZ389" s="213"/>
      <c r="CA389" s="213"/>
      <c r="CB389" s="213"/>
      <c r="CC389" s="213"/>
      <c r="CD389" s="213"/>
      <c r="CE389" s="213"/>
      <c r="CF389" s="213"/>
      <c r="CG389" s="213"/>
      <c r="CH389" s="213"/>
      <c r="CI389" s="213"/>
      <c r="CJ389" s="213"/>
      <c r="CK389" s="213"/>
    </row>
    <row r="390" spans="1:89" s="214" customFormat="1" ht="28.5" hidden="1" customHeight="1">
      <c r="A390" s="652"/>
      <c r="B390" s="634"/>
      <c r="C390" s="523"/>
      <c r="D390" s="523"/>
      <c r="E390" s="472"/>
      <c r="F390" s="472"/>
      <c r="G390" s="492"/>
      <c r="H390" s="384">
        <v>63</v>
      </c>
      <c r="I390" s="517"/>
      <c r="J390" s="466"/>
      <c r="K390" s="466"/>
      <c r="L390" s="466"/>
      <c r="M390" s="472">
        <f t="shared" si="1322"/>
        <v>0</v>
      </c>
      <c r="N390" s="472"/>
      <c r="O390" s="472"/>
      <c r="P390" s="475"/>
      <c r="Q390" s="478"/>
      <c r="R390" s="481"/>
      <c r="S390" s="481"/>
      <c r="T390" s="481"/>
      <c r="U390" s="481"/>
      <c r="V390" s="484"/>
      <c r="W390" s="442"/>
      <c r="X390" s="487"/>
      <c r="Y390" s="490"/>
      <c r="Z390" s="439"/>
      <c r="AA390" s="442"/>
      <c r="AB390" s="445"/>
      <c r="AC390" s="448"/>
      <c r="AD390" s="451"/>
      <c r="AE390" s="454"/>
      <c r="AF390" s="205">
        <v>3</v>
      </c>
      <c r="AG390" s="206"/>
      <c r="AH390" s="234" t="str">
        <f t="shared" si="1264"/>
        <v/>
      </c>
      <c r="AI390" s="340"/>
      <c r="AJ390" s="340"/>
      <c r="AK390" s="235" t="str">
        <f t="shared" si="1265"/>
        <v/>
      </c>
      <c r="AL390" s="341"/>
      <c r="AM390" s="341"/>
      <c r="AN390" s="342"/>
      <c r="AO390" s="236" t="str">
        <f t="shared" ref="AO390" si="1333">IF(ISBLANK(AD388),(IFERROR(IF(AND(AH389="Probabilidad",AH390="Probabilidad"),(AQ389-(+AQ389*AK390)),IF(AND(AH389="Impacto",AH390="Probabilidad"),(AQ388-(+AQ388*AK390)),IF(AH390="Impacto",AQ389,""))),""))," ")</f>
        <v/>
      </c>
      <c r="AP390" s="174" t="str">
        <f t="shared" ref="AP390" si="1334">IF(ISBLANK(AD388),(IFERROR(IF(AO390="","",IF(AO390&lt;=0.2,"Muy Baja",IF(AO390&lt;=0.4,"Baja",IF(AO390&lt;=0.6,"Media",IF(AO390&lt;=0.8,"Alta","Muy Alta"))))),""))," ")</f>
        <v/>
      </c>
      <c r="AQ390" s="237" t="str">
        <f t="shared" si="1167"/>
        <v/>
      </c>
      <c r="AR390" s="283" t="str">
        <f t="shared" si="1168"/>
        <v/>
      </c>
      <c r="AS390" s="237" t="str">
        <f t="shared" ref="AS390:AS393" si="1335">IFERROR(IF(AND(AH389="Impacto",AH390="Impacto"),(AS389-(+AS389*AK390)),IF(AND(AH389="Probabilidad",AH390="Impacto"),(AS388-(+AS388*AK390)),IF(AH390="Probabilidad",AS389,""))),"")</f>
        <v/>
      </c>
      <c r="AT390" s="239" t="str">
        <f t="shared" si="1170"/>
        <v/>
      </c>
      <c r="AU390" s="457"/>
      <c r="AV390" s="460"/>
      <c r="AW390" s="454"/>
      <c r="AX390" s="463"/>
      <c r="AY390" s="343"/>
      <c r="AZ390" s="209"/>
      <c r="BA390" s="207"/>
      <c r="BB390" s="207"/>
      <c r="BC390" s="208"/>
      <c r="BD390" s="208"/>
      <c r="BE390" s="208"/>
      <c r="BF390" s="209"/>
      <c r="BG390" s="466"/>
      <c r="BH390" s="215"/>
      <c r="BI390" s="210"/>
      <c r="BJ390" s="210"/>
      <c r="BK390" s="210"/>
      <c r="BL390" s="207"/>
      <c r="BM390" s="207"/>
      <c r="BN390" s="207"/>
      <c r="BO390" s="282"/>
      <c r="BP390" s="282"/>
      <c r="BQ390" s="284"/>
      <c r="BR390" s="213"/>
      <c r="BS390" s="213" t="str">
        <f>IF(AND('MAPA DE RIESGOS'!$AP390="Muy Alta",'MAPA DE RIESGOS'!$AR390="Leve"),CONCATENATE("R",'MAPA DE RIESGOS'!$H390,"C",'MAPA DE RIESGOS'!$AF390),"")</f>
        <v/>
      </c>
      <c r="BT390" s="213"/>
      <c r="BU390" s="213"/>
      <c r="BV390" s="213"/>
      <c r="BW390" s="213"/>
      <c r="BX390" s="213"/>
      <c r="BY390" s="213"/>
      <c r="BZ390" s="213"/>
      <c r="CA390" s="213"/>
      <c r="CB390" s="213"/>
      <c r="CC390" s="213"/>
      <c r="CD390" s="213"/>
      <c r="CE390" s="213"/>
      <c r="CF390" s="213"/>
      <c r="CG390" s="213"/>
      <c r="CH390" s="213"/>
      <c r="CI390" s="213"/>
      <c r="CJ390" s="213"/>
      <c r="CK390" s="213"/>
    </row>
    <row r="391" spans="1:89" s="214" customFormat="1" ht="28.5" hidden="1" customHeight="1">
      <c r="A391" s="652"/>
      <c r="B391" s="634"/>
      <c r="C391" s="523"/>
      <c r="D391" s="523"/>
      <c r="E391" s="472"/>
      <c r="F391" s="472"/>
      <c r="G391" s="492"/>
      <c r="H391" s="384">
        <v>63</v>
      </c>
      <c r="I391" s="517"/>
      <c r="J391" s="466"/>
      <c r="K391" s="466"/>
      <c r="L391" s="466"/>
      <c r="M391" s="472">
        <f t="shared" si="1322"/>
        <v>0</v>
      </c>
      <c r="N391" s="472"/>
      <c r="O391" s="472"/>
      <c r="P391" s="475"/>
      <c r="Q391" s="478"/>
      <c r="R391" s="481"/>
      <c r="S391" s="481"/>
      <c r="T391" s="481"/>
      <c r="U391" s="481"/>
      <c r="V391" s="484"/>
      <c r="W391" s="442"/>
      <c r="X391" s="487"/>
      <c r="Y391" s="490"/>
      <c r="Z391" s="439"/>
      <c r="AA391" s="442"/>
      <c r="AB391" s="445"/>
      <c r="AC391" s="448"/>
      <c r="AD391" s="451"/>
      <c r="AE391" s="454"/>
      <c r="AF391" s="205">
        <v>4</v>
      </c>
      <c r="AG391" s="206"/>
      <c r="AH391" s="234" t="str">
        <f t="shared" si="1264"/>
        <v/>
      </c>
      <c r="AI391" s="340"/>
      <c r="AJ391" s="340"/>
      <c r="AK391" s="235" t="str">
        <f t="shared" si="1265"/>
        <v/>
      </c>
      <c r="AL391" s="341"/>
      <c r="AM391" s="341"/>
      <c r="AN391" s="342"/>
      <c r="AO391" s="236" t="str">
        <f t="shared" ref="AO391" si="1336">IF(ISBLANK(AD388),(IFERROR(IF(AND(AH390="Probabilidad",AH391="Probabilidad"),(AQ390-(+AQ390*AK391)),IF(AND(AH390="Impacto",AH391="Probabilidad"),(AQ389-(+AQ389*AK391)),IF(AH391="Impacto",AQ390,""))),""))," ")</f>
        <v/>
      </c>
      <c r="AP391" s="174" t="str">
        <f t="shared" ref="AP391" si="1337">IF(ISBLANK(AD388),(IFERROR(IF(AO391="","",IF(AO391&lt;=0.2,"Muy Baja",IF(AO391&lt;=0.4,"Baja",IF(AO391&lt;=0.6,"Media",IF(AO391&lt;=0.8,"Alta","Muy Alta"))))),""))," ")</f>
        <v/>
      </c>
      <c r="AQ391" s="237" t="str">
        <f t="shared" si="1167"/>
        <v/>
      </c>
      <c r="AR391" s="283" t="str">
        <f t="shared" si="1168"/>
        <v/>
      </c>
      <c r="AS391" s="237" t="str">
        <f t="shared" si="1335"/>
        <v/>
      </c>
      <c r="AT391" s="239" t="str">
        <f t="shared" si="1170"/>
        <v/>
      </c>
      <c r="AU391" s="457"/>
      <c r="AV391" s="460"/>
      <c r="AW391" s="454"/>
      <c r="AX391" s="463"/>
      <c r="AY391" s="343"/>
      <c r="AZ391" s="209"/>
      <c r="BA391" s="207"/>
      <c r="BB391" s="207"/>
      <c r="BC391" s="208"/>
      <c r="BD391" s="208"/>
      <c r="BE391" s="208"/>
      <c r="BF391" s="209"/>
      <c r="BG391" s="466"/>
      <c r="BH391" s="215"/>
      <c r="BI391" s="210"/>
      <c r="BJ391" s="210"/>
      <c r="BK391" s="210"/>
      <c r="BL391" s="207"/>
      <c r="BM391" s="207"/>
      <c r="BN391" s="207"/>
      <c r="BO391" s="282"/>
      <c r="BP391" s="282"/>
      <c r="BQ391" s="284"/>
      <c r="BR391" s="213"/>
      <c r="BS391" s="213" t="str">
        <f>IF(AND('MAPA DE RIESGOS'!$AP391="Muy Alta",'MAPA DE RIESGOS'!$AR391="Leve"),CONCATENATE("R",'MAPA DE RIESGOS'!$H391,"C",'MAPA DE RIESGOS'!$AF391),"")</f>
        <v/>
      </c>
      <c r="BT391" s="213"/>
      <c r="BU391" s="213"/>
      <c r="BV391" s="213"/>
      <c r="BW391" s="213"/>
      <c r="BX391" s="213"/>
      <c r="BY391" s="213"/>
      <c r="BZ391" s="213"/>
      <c r="CA391" s="213"/>
      <c r="CB391" s="213"/>
      <c r="CC391" s="213"/>
      <c r="CD391" s="213"/>
      <c r="CE391" s="213"/>
      <c r="CF391" s="213"/>
      <c r="CG391" s="213"/>
      <c r="CH391" s="213"/>
      <c r="CI391" s="213"/>
      <c r="CJ391" s="213"/>
      <c r="CK391" s="213"/>
    </row>
    <row r="392" spans="1:89" s="214" customFormat="1" ht="28.5" hidden="1" customHeight="1">
      <c r="A392" s="652"/>
      <c r="B392" s="634"/>
      <c r="C392" s="523"/>
      <c r="D392" s="523"/>
      <c r="E392" s="472"/>
      <c r="F392" s="472"/>
      <c r="G392" s="492"/>
      <c r="H392" s="384">
        <v>63</v>
      </c>
      <c r="I392" s="517"/>
      <c r="J392" s="466"/>
      <c r="K392" s="466"/>
      <c r="L392" s="466"/>
      <c r="M392" s="472">
        <f t="shared" si="1322"/>
        <v>0</v>
      </c>
      <c r="N392" s="472"/>
      <c r="O392" s="472"/>
      <c r="P392" s="475"/>
      <c r="Q392" s="478"/>
      <c r="R392" s="481"/>
      <c r="S392" s="481"/>
      <c r="T392" s="481"/>
      <c r="U392" s="481"/>
      <c r="V392" s="484"/>
      <c r="W392" s="442"/>
      <c r="X392" s="487"/>
      <c r="Y392" s="490"/>
      <c r="Z392" s="439"/>
      <c r="AA392" s="442"/>
      <c r="AB392" s="445"/>
      <c r="AC392" s="448"/>
      <c r="AD392" s="451"/>
      <c r="AE392" s="454"/>
      <c r="AF392" s="205">
        <v>5</v>
      </c>
      <c r="AG392" s="206"/>
      <c r="AH392" s="234" t="str">
        <f t="shared" si="1264"/>
        <v/>
      </c>
      <c r="AI392" s="340"/>
      <c r="AJ392" s="340"/>
      <c r="AK392" s="235" t="str">
        <f t="shared" si="1265"/>
        <v/>
      </c>
      <c r="AL392" s="341"/>
      <c r="AM392" s="341"/>
      <c r="AN392" s="342"/>
      <c r="AO392" s="236" t="str">
        <f t="shared" ref="AO392" si="1338">IF(ISBLANK(AD388),(IFERROR(IF(AND(AH391="Probabilidad",AH392="Probabilidad"),(AQ391-(+AQ391*AK392)),IF(AND(AH391="Impacto",AH392="Probabilidad"),(AQ390-(+AQ390*AK392)),IF(AH392="Impacto",AQ391,""))),""))," ")</f>
        <v/>
      </c>
      <c r="AP392" s="174" t="str">
        <f t="shared" ref="AP392" si="1339">IF(ISBLANK(AD388),(IFERROR(IF(AO392="","",IF(AO392&lt;=0.2,"Muy Baja",IF(AO392&lt;=0.4,"Baja",IF(AO392&lt;=0.6,"Media",IF(AO392&lt;=0.8,"Alta","Muy Alta"))))),""))," ")</f>
        <v/>
      </c>
      <c r="AQ392" s="237" t="str">
        <f t="shared" si="1167"/>
        <v/>
      </c>
      <c r="AR392" s="283" t="str">
        <f t="shared" si="1168"/>
        <v/>
      </c>
      <c r="AS392" s="237" t="str">
        <f t="shared" si="1335"/>
        <v/>
      </c>
      <c r="AT392" s="239" t="str">
        <f t="shared" si="1170"/>
        <v/>
      </c>
      <c r="AU392" s="457"/>
      <c r="AV392" s="460"/>
      <c r="AW392" s="454"/>
      <c r="AX392" s="463"/>
      <c r="AY392" s="343"/>
      <c r="AZ392" s="209"/>
      <c r="BA392" s="207"/>
      <c r="BB392" s="207"/>
      <c r="BC392" s="208"/>
      <c r="BD392" s="208"/>
      <c r="BE392" s="208"/>
      <c r="BF392" s="209"/>
      <c r="BG392" s="466"/>
      <c r="BH392" s="215"/>
      <c r="BI392" s="210"/>
      <c r="BJ392" s="210"/>
      <c r="BK392" s="210"/>
      <c r="BL392" s="207"/>
      <c r="BM392" s="207"/>
      <c r="BN392" s="207"/>
      <c r="BO392" s="282"/>
      <c r="BP392" s="282"/>
      <c r="BQ392" s="284"/>
      <c r="BR392" s="213"/>
      <c r="BS392" s="213" t="str">
        <f>IF(AND('MAPA DE RIESGOS'!$AP392="Muy Alta",'MAPA DE RIESGOS'!$AR392="Leve"),CONCATENATE("R",'MAPA DE RIESGOS'!$H392,"C",'MAPA DE RIESGOS'!$AF392),"")</f>
        <v/>
      </c>
      <c r="BT392" s="213"/>
      <c r="BU392" s="213"/>
      <c r="BV392" s="213"/>
      <c r="BW392" s="213"/>
      <c r="BX392" s="213"/>
      <c r="BY392" s="213"/>
      <c r="BZ392" s="213"/>
      <c r="CA392" s="213"/>
      <c r="CB392" s="213"/>
      <c r="CC392" s="213"/>
      <c r="CD392" s="213"/>
      <c r="CE392" s="213"/>
      <c r="CF392" s="213"/>
      <c r="CG392" s="213"/>
      <c r="CH392" s="213"/>
      <c r="CI392" s="213"/>
      <c r="CJ392" s="213"/>
      <c r="CK392" s="213"/>
    </row>
    <row r="393" spans="1:89" s="214" customFormat="1" ht="28.5" hidden="1" customHeight="1">
      <c r="A393" s="652"/>
      <c r="B393" s="634"/>
      <c r="C393" s="523"/>
      <c r="D393" s="523"/>
      <c r="E393" s="472"/>
      <c r="F393" s="472"/>
      <c r="G393" s="492"/>
      <c r="H393" s="384">
        <v>63</v>
      </c>
      <c r="I393" s="518"/>
      <c r="J393" s="467"/>
      <c r="K393" s="467"/>
      <c r="L393" s="467"/>
      <c r="M393" s="473">
        <f t="shared" si="1322"/>
        <v>0</v>
      </c>
      <c r="N393" s="473"/>
      <c r="O393" s="473"/>
      <c r="P393" s="476"/>
      <c r="Q393" s="479"/>
      <c r="R393" s="482"/>
      <c r="S393" s="482"/>
      <c r="T393" s="482"/>
      <c r="U393" s="482"/>
      <c r="V393" s="485"/>
      <c r="W393" s="443"/>
      <c r="X393" s="488"/>
      <c r="Y393" s="491"/>
      <c r="Z393" s="440"/>
      <c r="AA393" s="443"/>
      <c r="AB393" s="446"/>
      <c r="AC393" s="449"/>
      <c r="AD393" s="452"/>
      <c r="AE393" s="455"/>
      <c r="AF393" s="205">
        <v>6</v>
      </c>
      <c r="AG393" s="206"/>
      <c r="AH393" s="234" t="str">
        <f t="shared" si="1264"/>
        <v/>
      </c>
      <c r="AI393" s="340"/>
      <c r="AJ393" s="340"/>
      <c r="AK393" s="235" t="str">
        <f t="shared" si="1265"/>
        <v/>
      </c>
      <c r="AL393" s="341"/>
      <c r="AM393" s="341"/>
      <c r="AN393" s="342"/>
      <c r="AO393" s="236" t="str">
        <f t="shared" ref="AO393" si="1340">IF(ISBLANK(AD388),(IFERROR(IF(AND(AH392="Probabilidad",AH393="Probabilidad"),(AQ392-(+AQ392*AK393)),IF(AND(AH392="Impacto",AH393="Probabilidad"),(AQ391-(+AQ391*AK393)),IF(AH393="Impacto",AQ392,""))),""))," ")</f>
        <v/>
      </c>
      <c r="AP393" s="174" t="str">
        <f t="shared" ref="AP393" si="1341">IF(ISBLANK(AD388),(IFERROR(IF(AO393="","",IF(AO393&lt;=0.2,"Muy Baja",IF(AO393&lt;=0.4,"Baja",IF(AO393&lt;=0.6,"Media",IF(AO393&lt;=0.8,"Alta","Muy Alta"))))),""))," ")</f>
        <v/>
      </c>
      <c r="AQ393" s="237" t="str">
        <f t="shared" si="1167"/>
        <v/>
      </c>
      <c r="AR393" s="283" t="str">
        <f t="shared" si="1168"/>
        <v/>
      </c>
      <c r="AS393" s="237" t="str">
        <f t="shared" si="1335"/>
        <v/>
      </c>
      <c r="AT393" s="239" t="str">
        <f t="shared" si="1170"/>
        <v/>
      </c>
      <c r="AU393" s="458"/>
      <c r="AV393" s="461"/>
      <c r="AW393" s="455"/>
      <c r="AX393" s="464"/>
      <c r="AY393" s="343"/>
      <c r="AZ393" s="209"/>
      <c r="BA393" s="207"/>
      <c r="BB393" s="207"/>
      <c r="BC393" s="208"/>
      <c r="BD393" s="208"/>
      <c r="BE393" s="208"/>
      <c r="BF393" s="209"/>
      <c r="BG393" s="467"/>
      <c r="BH393" s="215"/>
      <c r="BI393" s="210"/>
      <c r="BJ393" s="210"/>
      <c r="BK393" s="210"/>
      <c r="BL393" s="207"/>
      <c r="BM393" s="207"/>
      <c r="BN393" s="207"/>
      <c r="BO393" s="282"/>
      <c r="BP393" s="282"/>
      <c r="BQ393" s="284"/>
      <c r="BR393" s="213"/>
      <c r="BS393" s="213" t="str">
        <f>IF(AND('MAPA DE RIESGOS'!$AP393="Muy Alta",'MAPA DE RIESGOS'!$AR393="Leve"),CONCATENATE("R",'MAPA DE RIESGOS'!$H393,"C",'MAPA DE RIESGOS'!$AF393),"")</f>
        <v/>
      </c>
      <c r="BT393" s="213"/>
      <c r="BU393" s="213"/>
      <c r="BV393" s="213"/>
      <c r="BW393" s="213"/>
      <c r="BX393" s="213"/>
      <c r="BY393" s="213"/>
      <c r="BZ393" s="213"/>
      <c r="CA393" s="213"/>
      <c r="CB393" s="213"/>
      <c r="CC393" s="213"/>
      <c r="CD393" s="213"/>
      <c r="CE393" s="213"/>
      <c r="CF393" s="213"/>
      <c r="CG393" s="213"/>
      <c r="CH393" s="213"/>
      <c r="CI393" s="213"/>
      <c r="CJ393" s="213"/>
      <c r="CK393" s="213"/>
    </row>
    <row r="394" spans="1:89" s="214" customFormat="1" ht="132" customHeight="1">
      <c r="A394" s="652"/>
      <c r="B394" s="634" t="s">
        <v>960</v>
      </c>
      <c r="C394" s="523"/>
      <c r="D394" s="523" t="str">
        <f>IFERROR((VLOOKUP($B394,'Listados Datos'!$D$3:$F$18,3,FALSE))," ")</f>
        <v>El proceso inicia con la identificación de las necesidades de recursos y finaliza con la entrega del bien y/o servicio y su registro en los hechos financieros. Aplica a todos los procesos de la entidad.</v>
      </c>
      <c r="E394" s="472" t="s">
        <v>1228</v>
      </c>
      <c r="F394" s="472" t="s">
        <v>976</v>
      </c>
      <c r="G394" s="492">
        <v>64</v>
      </c>
      <c r="H394" s="384">
        <v>64</v>
      </c>
      <c r="I394" s="468" t="s">
        <v>1251</v>
      </c>
      <c r="J394" s="465" t="s">
        <v>244</v>
      </c>
      <c r="K394" s="465" t="s">
        <v>1251</v>
      </c>
      <c r="L394" s="465" t="s">
        <v>1437</v>
      </c>
      <c r="M394" s="471" t="str">
        <f t="shared" ref="M394:M399" si="1342">+CONCATENATE("Posibilidad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471" t="s">
        <v>932</v>
      </c>
      <c r="O394" s="471" t="s">
        <v>247</v>
      </c>
      <c r="P394" s="474">
        <v>228</v>
      </c>
      <c r="Q394" s="477"/>
      <c r="R394" s="480"/>
      <c r="S394" s="480"/>
      <c r="T394" s="480"/>
      <c r="U394" s="480"/>
      <c r="V394" s="483" t="str">
        <f t="shared" ref="V394" si="1343">IF(ISBLANK(AC394),(IF(P394&lt;=0,"",IF(P394&lt;=2,"Muy Baja",IF(P394&lt;=24,"Baja",IF(P394&lt;=500,"Media",IF(P394&lt;=5000,"Alta","Muy Alta"))))))," ")</f>
        <v>Media</v>
      </c>
      <c r="W394" s="441">
        <f t="shared" ref="W394" si="1344">IF(ISBLANK(AC394),(IF(V394="","",IF(V394="Muy Baja",20%,IF(V394="Baja",40%,IF(V394="Media",60%,IF(V394="Alta",80%,IF(V394="Muy Alta",100%,0)))))))," ")</f>
        <v>0.6</v>
      </c>
      <c r="X394" s="486" t="s">
        <v>307</v>
      </c>
      <c r="Y394" s="489" t="str">
        <f>IF(X394&gt;0,IF(NOT(ISERROR(MATCH(X394,'Listados Datos'!$N$3:$N$4,0))),'Listados Datos'!$N$6&amp;"Por favor no seleccionar este criterios de impacto (Afectación Económica o presupuestal y/o Pérdida Reputacional)",'Listados Datos'!$N$7),"")</f>
        <v>✔</v>
      </c>
      <c r="Z394" s="438"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441">
        <f>IF(Z394="","",IF(Z394="Leve",20%,IF(Z394="Menor",40%,IF(Z394="Moderado",60%,IF(Z394="Mayor",80%,IF(Z394="Catastrófico",100%,0))))))</f>
        <v>0.6</v>
      </c>
      <c r="AB394" s="444"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447"/>
      <c r="AD394" s="450"/>
      <c r="AE394" s="453" t="str">
        <f t="shared" ref="AE394" si="1345">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5">
        <v>1</v>
      </c>
      <c r="AG394" s="206" t="s">
        <v>1482</v>
      </c>
      <c r="AH394" s="234" t="str">
        <f t="shared" si="1264"/>
        <v>Probabilidad</v>
      </c>
      <c r="AI394" s="340" t="s">
        <v>314</v>
      </c>
      <c r="AJ394" s="340" t="s">
        <v>319</v>
      </c>
      <c r="AK394" s="235" t="str">
        <f t="shared" si="1265"/>
        <v>40%</v>
      </c>
      <c r="AL394" s="341" t="s">
        <v>323</v>
      </c>
      <c r="AM394" s="341" t="s">
        <v>327</v>
      </c>
      <c r="AN394" s="342" t="s">
        <v>330</v>
      </c>
      <c r="AO394" s="236">
        <f t="shared" ref="AO394" si="1346">IF(ISBLANK(AD394),(IFERROR(IF(AH394="Probabilidad",(W394-(+W394*AK394)),IF(AH394="Impacto",W394,"")),""))," ")</f>
        <v>0.36</v>
      </c>
      <c r="AP394" s="174" t="str">
        <f t="shared" ref="AP394" si="1347">IF(ISBLANK(AD394), (IFERROR(IF(AO394="","",IF(AO394&lt;=0.2,"Muy Baja",IF(AO394&lt;=0.4,"Baja",IF(AO394&lt;=0.6,"Media",IF(AO394&lt;=0.8,"Alta","Muy Alta"))))),""))," ")</f>
        <v>Baja</v>
      </c>
      <c r="AQ394" s="237">
        <f t="shared" si="1167"/>
        <v>0.36</v>
      </c>
      <c r="AR394" s="283" t="str">
        <f t="shared" si="1168"/>
        <v>Moderado</v>
      </c>
      <c r="AS394" s="237">
        <f t="shared" ref="AS394" si="1348">IFERROR(IF(AH394="Impacto",(AA394-(+AA394*AK394)),IF(AH394="Probabilidad",AA394,"")),"")</f>
        <v>0.6</v>
      </c>
      <c r="AT394" s="239" t="str">
        <f t="shared" si="1170"/>
        <v>Moderado</v>
      </c>
      <c r="AU394" s="456"/>
      <c r="AV394" s="459" t="str">
        <f>IF(ISBLANK(AD394), " ", AD394)</f>
        <v xml:space="preserve"> </v>
      </c>
      <c r="AW394" s="453" t="str">
        <f t="shared" ref="AW394" si="1349">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462" t="s">
        <v>337</v>
      </c>
      <c r="AY394" s="497" t="s">
        <v>1594</v>
      </c>
      <c r="AZ394" s="500" t="s">
        <v>1319</v>
      </c>
      <c r="BA394" s="500" t="s">
        <v>976</v>
      </c>
      <c r="BB394" s="500" t="s">
        <v>1068</v>
      </c>
      <c r="BC394" s="503">
        <v>44562</v>
      </c>
      <c r="BD394" s="503">
        <v>44926</v>
      </c>
      <c r="BE394" s="500" t="s">
        <v>1319</v>
      </c>
      <c r="BF394" s="500" t="s">
        <v>1319</v>
      </c>
      <c r="BG394" s="465" t="s">
        <v>1320</v>
      </c>
      <c r="BH394" s="215"/>
      <c r="BI394" s="210"/>
      <c r="BJ394" s="210"/>
      <c r="BK394" s="210"/>
      <c r="BL394" s="207"/>
      <c r="BM394" s="207"/>
      <c r="BN394" s="207"/>
      <c r="BO394" s="282"/>
      <c r="BP394" s="282"/>
      <c r="BQ394" s="284"/>
      <c r="BR394" s="213"/>
      <c r="BS394" s="213" t="str">
        <f>IF(AND('MAPA DE RIESGOS'!$AP394="Muy Alta",'MAPA DE RIESGOS'!$AR394="Leve"),CONCATENATE("R",'MAPA DE RIESGOS'!$H394,"C",'MAPA DE RIESGOS'!$AF394),"")</f>
        <v/>
      </c>
      <c r="BT394" s="213"/>
      <c r="BU394" s="213"/>
      <c r="BV394" s="213"/>
      <c r="BW394" s="213"/>
      <c r="BX394" s="213"/>
      <c r="BY394" s="213"/>
      <c r="BZ394" s="213"/>
      <c r="CA394" s="213"/>
      <c r="CB394" s="213"/>
      <c r="CC394" s="213"/>
      <c r="CD394" s="213"/>
      <c r="CE394" s="213"/>
      <c r="CF394" s="213"/>
      <c r="CG394" s="213"/>
      <c r="CH394" s="213"/>
      <c r="CI394" s="213"/>
      <c r="CJ394" s="213"/>
      <c r="CK394" s="213"/>
    </row>
    <row r="395" spans="1:89" s="214" customFormat="1" ht="64" customHeight="1">
      <c r="A395" s="652"/>
      <c r="B395" s="634"/>
      <c r="C395" s="523"/>
      <c r="D395" s="523"/>
      <c r="E395" s="472"/>
      <c r="F395" s="472"/>
      <c r="G395" s="492"/>
      <c r="H395" s="384">
        <v>64</v>
      </c>
      <c r="I395" s="469"/>
      <c r="J395" s="466"/>
      <c r="K395" s="466"/>
      <c r="L395" s="466"/>
      <c r="M395" s="472" t="str">
        <f t="shared" si="1342"/>
        <v xml:space="preserve">Posibilidad de perdida de  debido a amenazas como y vulderabilidades, afectando a los activos de información de </v>
      </c>
      <c r="N395" s="472"/>
      <c r="O395" s="472"/>
      <c r="P395" s="475"/>
      <c r="Q395" s="478"/>
      <c r="R395" s="481"/>
      <c r="S395" s="481"/>
      <c r="T395" s="481"/>
      <c r="U395" s="481"/>
      <c r="V395" s="484"/>
      <c r="W395" s="442"/>
      <c r="X395" s="487"/>
      <c r="Y395" s="490"/>
      <c r="Z395" s="439"/>
      <c r="AA395" s="442"/>
      <c r="AB395" s="445"/>
      <c r="AC395" s="448"/>
      <c r="AD395" s="451"/>
      <c r="AE395" s="454"/>
      <c r="AF395" s="205">
        <v>2</v>
      </c>
      <c r="AG395" s="206" t="s">
        <v>1483</v>
      </c>
      <c r="AH395" s="234" t="str">
        <f t="shared" si="1264"/>
        <v>Probabilidad</v>
      </c>
      <c r="AI395" s="340" t="s">
        <v>314</v>
      </c>
      <c r="AJ395" s="340" t="s">
        <v>319</v>
      </c>
      <c r="AK395" s="235" t="str">
        <f t="shared" si="1265"/>
        <v>40%</v>
      </c>
      <c r="AL395" s="341" t="s">
        <v>323</v>
      </c>
      <c r="AM395" s="341" t="s">
        <v>327</v>
      </c>
      <c r="AN395" s="342" t="s">
        <v>330</v>
      </c>
      <c r="AO395" s="236">
        <f t="shared" ref="AO395" si="1350">IF(ISBLANK(AD394),(IFERROR(IF(AND(AH394="Probabilidad",AH395="Probabilidad"),(AQ394-(+AQ394*AK395)),IF(AH395="Probabilidad",(W394-(+W394*AK395)),IF(AH395="Impacto",AQ394,""))),""))," ")</f>
        <v>0.216</v>
      </c>
      <c r="AP395" s="174" t="str">
        <f t="shared" ref="AP395" si="1351">IF(ISBLANK(AD394),(IFERROR(IF(AO395="","",IF(AO395&lt;=0.2,"Muy Baja",IF(AO395&lt;=0.4,"Baja",IF(AO395&lt;=0.6,"Media",IF(AO395&lt;=0.8,"Alta","Muy Alta"))))),""))," ")</f>
        <v>Baja</v>
      </c>
      <c r="AQ395" s="237">
        <f t="shared" si="1167"/>
        <v>0.216</v>
      </c>
      <c r="AR395" s="283" t="str">
        <f t="shared" si="1168"/>
        <v>Moderado</v>
      </c>
      <c r="AS395" s="237">
        <f t="shared" ref="AS395" si="1352">IFERROR(IF(AND(AH394="Impacto",AH395="Impacto"),(AS394-(+AS394*AK395)),IF(AH395="Impacto",(AA394-(+AA394*AK395)),IF(AH395="Probabilidad",AS394,""))),"")</f>
        <v>0.6</v>
      </c>
      <c r="AT395" s="239" t="str">
        <f t="shared" si="1170"/>
        <v>Moderado</v>
      </c>
      <c r="AU395" s="457"/>
      <c r="AV395" s="460"/>
      <c r="AW395" s="454"/>
      <c r="AX395" s="463"/>
      <c r="AY395" s="498"/>
      <c r="AZ395" s="501"/>
      <c r="BA395" s="501"/>
      <c r="BB395" s="501"/>
      <c r="BC395" s="504"/>
      <c r="BD395" s="504"/>
      <c r="BE395" s="501"/>
      <c r="BF395" s="501"/>
      <c r="BG395" s="466"/>
      <c r="BH395" s="215"/>
      <c r="BI395" s="210"/>
      <c r="BJ395" s="210"/>
      <c r="BK395" s="210"/>
      <c r="BL395" s="207"/>
      <c r="BM395" s="207"/>
      <c r="BN395" s="207"/>
      <c r="BO395" s="282"/>
      <c r="BP395" s="282"/>
      <c r="BQ395" s="284"/>
      <c r="BR395" s="213"/>
      <c r="BS395" s="213" t="str">
        <f>IF(AND('MAPA DE RIESGOS'!$AP395="Muy Alta",'MAPA DE RIESGOS'!$AR395="Leve"),CONCATENATE("R",'MAPA DE RIESGOS'!$H395,"C",'MAPA DE RIESGOS'!$AF395),"")</f>
        <v/>
      </c>
      <c r="BT395" s="213"/>
      <c r="BU395" s="213"/>
      <c r="BV395" s="213"/>
      <c r="BW395" s="213"/>
      <c r="BX395" s="213"/>
      <c r="BY395" s="213"/>
      <c r="BZ395" s="213"/>
      <c r="CA395" s="213"/>
      <c r="CB395" s="213"/>
      <c r="CC395" s="213"/>
      <c r="CD395" s="213"/>
      <c r="CE395" s="213"/>
      <c r="CF395" s="213"/>
      <c r="CG395" s="213"/>
      <c r="CH395" s="213"/>
      <c r="CI395" s="213"/>
      <c r="CJ395" s="213"/>
      <c r="CK395" s="213"/>
    </row>
    <row r="396" spans="1:89" s="214" customFormat="1" ht="64" customHeight="1">
      <c r="A396" s="652"/>
      <c r="B396" s="634"/>
      <c r="C396" s="523"/>
      <c r="D396" s="523"/>
      <c r="E396" s="472"/>
      <c r="F396" s="472"/>
      <c r="G396" s="492"/>
      <c r="H396" s="384">
        <v>64</v>
      </c>
      <c r="I396" s="469"/>
      <c r="J396" s="466"/>
      <c r="K396" s="466"/>
      <c r="L396" s="466"/>
      <c r="M396" s="472" t="str">
        <f t="shared" si="1342"/>
        <v xml:space="preserve">Posibilidad de perdida de  debido a amenazas como y vulderabilidades, afectando a los activos de información de </v>
      </c>
      <c r="N396" s="472"/>
      <c r="O396" s="472"/>
      <c r="P396" s="475"/>
      <c r="Q396" s="478"/>
      <c r="R396" s="481"/>
      <c r="S396" s="481"/>
      <c r="T396" s="481"/>
      <c r="U396" s="481"/>
      <c r="V396" s="484"/>
      <c r="W396" s="442"/>
      <c r="X396" s="487"/>
      <c r="Y396" s="490"/>
      <c r="Z396" s="439"/>
      <c r="AA396" s="442"/>
      <c r="AB396" s="445"/>
      <c r="AC396" s="448"/>
      <c r="AD396" s="451"/>
      <c r="AE396" s="454"/>
      <c r="AF396" s="205">
        <v>3</v>
      </c>
      <c r="AG396" s="206" t="s">
        <v>1484</v>
      </c>
      <c r="AH396" s="234" t="str">
        <f t="shared" si="1264"/>
        <v>Probabilidad</v>
      </c>
      <c r="AI396" s="340" t="s">
        <v>314</v>
      </c>
      <c r="AJ396" s="340" t="s">
        <v>319</v>
      </c>
      <c r="AK396" s="235" t="str">
        <f t="shared" si="1265"/>
        <v>40%</v>
      </c>
      <c r="AL396" s="341" t="s">
        <v>323</v>
      </c>
      <c r="AM396" s="341" t="s">
        <v>327</v>
      </c>
      <c r="AN396" s="342" t="s">
        <v>330</v>
      </c>
      <c r="AO396" s="236">
        <f t="shared" ref="AO396" si="1353">IF(ISBLANK(AD394),(IFERROR(IF(AND(AH395="Probabilidad",AH396="Probabilidad"),(AQ395-(+AQ395*AK396)),IF(AND(AH395="Impacto",AH396="Probabilidad"),(AQ394-(+AQ394*AK396)),IF(AH396="Impacto",AQ395,""))),""))," ")</f>
        <v>0.12959999999999999</v>
      </c>
      <c r="AP396" s="174" t="str">
        <f t="shared" ref="AP396" si="1354">IF(ISBLANK(AD394),(IFERROR(IF(AO396="","",IF(AO396&lt;=0.2,"Muy Baja",IF(AO396&lt;=0.4,"Baja",IF(AO396&lt;=0.6,"Media",IF(AO396&lt;=0.8,"Alta","Muy Alta"))))),""))," ")</f>
        <v>Muy Baja</v>
      </c>
      <c r="AQ396" s="237">
        <f t="shared" si="1167"/>
        <v>0.12959999999999999</v>
      </c>
      <c r="AR396" s="283" t="str">
        <f t="shared" si="1168"/>
        <v>Moderado</v>
      </c>
      <c r="AS396" s="237">
        <f t="shared" ref="AS396:AS399" si="1355">IFERROR(IF(AND(AH395="Impacto",AH396="Impacto"),(AS395-(+AS395*AK396)),IF(AND(AH395="Probabilidad",AH396="Impacto"),(AS394-(+AS394*AK396)),IF(AH396="Probabilidad",AS395,""))),"")</f>
        <v>0.6</v>
      </c>
      <c r="AT396" s="239" t="str">
        <f t="shared" si="1170"/>
        <v>Moderado</v>
      </c>
      <c r="AU396" s="457"/>
      <c r="AV396" s="460"/>
      <c r="AW396" s="454"/>
      <c r="AX396" s="463"/>
      <c r="AY396" s="499"/>
      <c r="AZ396" s="502"/>
      <c r="BA396" s="502"/>
      <c r="BB396" s="502"/>
      <c r="BC396" s="505"/>
      <c r="BD396" s="505"/>
      <c r="BE396" s="502"/>
      <c r="BF396" s="502"/>
      <c r="BG396" s="466"/>
      <c r="BH396" s="215"/>
      <c r="BI396" s="210"/>
      <c r="BJ396" s="210"/>
      <c r="BK396" s="210"/>
      <c r="BL396" s="207"/>
      <c r="BM396" s="207"/>
      <c r="BN396" s="207"/>
      <c r="BO396" s="282"/>
      <c r="BP396" s="282"/>
      <c r="BQ396" s="284"/>
      <c r="BR396" s="213"/>
      <c r="BS396" s="213" t="str">
        <f>IF(AND('MAPA DE RIESGOS'!$AP396="Muy Alta",'MAPA DE RIESGOS'!$AR396="Leve"),CONCATENATE("R",'MAPA DE RIESGOS'!$H396,"C",'MAPA DE RIESGOS'!$AF396),"")</f>
        <v/>
      </c>
      <c r="BT396" s="213"/>
      <c r="BU396" s="213"/>
      <c r="BV396" s="213"/>
      <c r="BW396" s="213"/>
      <c r="BX396" s="213"/>
      <c r="BY396" s="213"/>
      <c r="BZ396" s="213"/>
      <c r="CA396" s="213"/>
      <c r="CB396" s="213"/>
      <c r="CC396" s="213"/>
      <c r="CD396" s="213"/>
      <c r="CE396" s="213"/>
      <c r="CF396" s="213"/>
      <c r="CG396" s="213"/>
      <c r="CH396" s="213"/>
      <c r="CI396" s="213"/>
      <c r="CJ396" s="213"/>
      <c r="CK396" s="213"/>
    </row>
    <row r="397" spans="1:89" s="214" customFormat="1" ht="28.5" hidden="1" customHeight="1">
      <c r="A397" s="652"/>
      <c r="B397" s="634"/>
      <c r="C397" s="523"/>
      <c r="D397" s="523"/>
      <c r="E397" s="472"/>
      <c r="F397" s="472"/>
      <c r="G397" s="492"/>
      <c r="H397" s="384">
        <v>64</v>
      </c>
      <c r="I397" s="469"/>
      <c r="J397" s="466"/>
      <c r="K397" s="466"/>
      <c r="L397" s="466"/>
      <c r="M397" s="472" t="str">
        <f t="shared" si="1342"/>
        <v xml:space="preserve">Posibilidad de perdida de  debido a amenazas como y vulderabilidades, afectando a los activos de información de </v>
      </c>
      <c r="N397" s="472"/>
      <c r="O397" s="472"/>
      <c r="P397" s="475"/>
      <c r="Q397" s="478"/>
      <c r="R397" s="481"/>
      <c r="S397" s="481"/>
      <c r="T397" s="481"/>
      <c r="U397" s="481"/>
      <c r="V397" s="484"/>
      <c r="W397" s="442"/>
      <c r="X397" s="487"/>
      <c r="Y397" s="490"/>
      <c r="Z397" s="439"/>
      <c r="AA397" s="442"/>
      <c r="AB397" s="445"/>
      <c r="AC397" s="448"/>
      <c r="AD397" s="451"/>
      <c r="AE397" s="454"/>
      <c r="AF397" s="205">
        <v>4</v>
      </c>
      <c r="AG397" s="206"/>
      <c r="AH397" s="234" t="str">
        <f t="shared" si="1264"/>
        <v/>
      </c>
      <c r="AI397" s="340"/>
      <c r="AJ397" s="340"/>
      <c r="AK397" s="235" t="str">
        <f t="shared" si="1265"/>
        <v/>
      </c>
      <c r="AL397" s="341"/>
      <c r="AM397" s="341"/>
      <c r="AN397" s="342"/>
      <c r="AO397" s="236" t="str">
        <f t="shared" ref="AO397" si="1356">IF(ISBLANK(AD394),(IFERROR(IF(AND(AH396="Probabilidad",AH397="Probabilidad"),(AQ396-(+AQ396*AK397)),IF(AND(AH396="Impacto",AH397="Probabilidad"),(AQ395-(+AQ395*AK397)),IF(AH397="Impacto",AQ396,""))),""))," ")</f>
        <v/>
      </c>
      <c r="AP397" s="174" t="str">
        <f t="shared" ref="AP397" si="1357">IF(ISBLANK(AD394),(IFERROR(IF(AO397="","",IF(AO397&lt;=0.2,"Muy Baja",IF(AO397&lt;=0.4,"Baja",IF(AO397&lt;=0.6,"Media",IF(AO397&lt;=0.8,"Alta","Muy Alta"))))),""))," ")</f>
        <v/>
      </c>
      <c r="AQ397" s="237" t="str">
        <f t="shared" si="1167"/>
        <v/>
      </c>
      <c r="AR397" s="283" t="str">
        <f t="shared" si="1168"/>
        <v/>
      </c>
      <c r="AS397" s="237" t="str">
        <f t="shared" si="1355"/>
        <v/>
      </c>
      <c r="AT397" s="239" t="str">
        <f t="shared" si="1170"/>
        <v/>
      </c>
      <c r="AU397" s="457"/>
      <c r="AV397" s="460"/>
      <c r="AW397" s="454"/>
      <c r="AX397" s="463"/>
      <c r="AY397" s="343"/>
      <c r="AZ397" s="209"/>
      <c r="BA397" s="500"/>
      <c r="BB397" s="500"/>
      <c r="BC397" s="503"/>
      <c r="BD397" s="503"/>
      <c r="BE397" s="500"/>
      <c r="BF397" s="500"/>
      <c r="BG397" s="466"/>
      <c r="BH397" s="215"/>
      <c r="BI397" s="210"/>
      <c r="BJ397" s="210"/>
      <c r="BK397" s="210"/>
      <c r="BL397" s="207"/>
      <c r="BM397" s="207"/>
      <c r="BN397" s="207"/>
      <c r="BO397" s="282"/>
      <c r="BP397" s="282"/>
      <c r="BQ397" s="284"/>
      <c r="BR397" s="213"/>
      <c r="BS397" s="213" t="str">
        <f>IF(AND('MAPA DE RIESGOS'!$AP397="Muy Alta",'MAPA DE RIESGOS'!$AR397="Leve"),CONCATENATE("R",'MAPA DE RIESGOS'!$H397,"C",'MAPA DE RIESGOS'!$AF397),"")</f>
        <v/>
      </c>
      <c r="BT397" s="213"/>
      <c r="BU397" s="213"/>
      <c r="BV397" s="213"/>
      <c r="BW397" s="213"/>
      <c r="BX397" s="213"/>
      <c r="BY397" s="213"/>
      <c r="BZ397" s="213"/>
      <c r="CA397" s="213"/>
      <c r="CB397" s="213"/>
      <c r="CC397" s="213"/>
      <c r="CD397" s="213"/>
      <c r="CE397" s="213"/>
      <c r="CF397" s="213"/>
      <c r="CG397" s="213"/>
      <c r="CH397" s="213"/>
      <c r="CI397" s="213"/>
      <c r="CJ397" s="213"/>
      <c r="CK397" s="213"/>
    </row>
    <row r="398" spans="1:89" s="214" customFormat="1" ht="28.5" hidden="1" customHeight="1">
      <c r="A398" s="652"/>
      <c r="B398" s="634"/>
      <c r="C398" s="523"/>
      <c r="D398" s="523"/>
      <c r="E398" s="472"/>
      <c r="F398" s="472"/>
      <c r="G398" s="492"/>
      <c r="H398" s="384">
        <v>64</v>
      </c>
      <c r="I398" s="469"/>
      <c r="J398" s="466"/>
      <c r="K398" s="466"/>
      <c r="L398" s="466"/>
      <c r="M398" s="472" t="str">
        <f t="shared" si="1342"/>
        <v xml:space="preserve">Posibilidad de perdida de  debido a amenazas como y vulderabilidades, afectando a los activos de información de </v>
      </c>
      <c r="N398" s="472"/>
      <c r="O398" s="472"/>
      <c r="P398" s="475"/>
      <c r="Q398" s="478"/>
      <c r="R398" s="481"/>
      <c r="S398" s="481"/>
      <c r="T398" s="481"/>
      <c r="U398" s="481"/>
      <c r="V398" s="484"/>
      <c r="W398" s="442"/>
      <c r="X398" s="487"/>
      <c r="Y398" s="490"/>
      <c r="Z398" s="439"/>
      <c r="AA398" s="442"/>
      <c r="AB398" s="445"/>
      <c r="AC398" s="448"/>
      <c r="AD398" s="451"/>
      <c r="AE398" s="454"/>
      <c r="AF398" s="205">
        <v>5</v>
      </c>
      <c r="AG398" s="206"/>
      <c r="AH398" s="234" t="str">
        <f t="shared" si="1264"/>
        <v/>
      </c>
      <c r="AI398" s="340"/>
      <c r="AJ398" s="340"/>
      <c r="AK398" s="235" t="str">
        <f t="shared" si="1265"/>
        <v/>
      </c>
      <c r="AL398" s="341"/>
      <c r="AM398" s="341"/>
      <c r="AN398" s="342"/>
      <c r="AO398" s="236" t="str">
        <f t="shared" ref="AO398" si="1358">IF(ISBLANK(AD394),(IFERROR(IF(AND(AH397="Probabilidad",AH398="Probabilidad"),(AQ397-(+AQ397*AK398)),IF(AND(AH397="Impacto",AH398="Probabilidad"),(AQ396-(+AQ396*AK398)),IF(AH398="Impacto",AQ397,""))),""))," ")</f>
        <v/>
      </c>
      <c r="AP398" s="174" t="str">
        <f t="shared" ref="AP398" si="1359">IF(ISBLANK(AD394),(IFERROR(IF(AO398="","",IF(AO398&lt;=0.2,"Muy Baja",IF(AO398&lt;=0.4,"Baja",IF(AO398&lt;=0.6,"Media",IF(AO398&lt;=0.8,"Alta","Muy Alta"))))),""))," ")</f>
        <v/>
      </c>
      <c r="AQ398" s="237" t="str">
        <f t="shared" si="1167"/>
        <v/>
      </c>
      <c r="AR398" s="283" t="str">
        <f t="shared" si="1168"/>
        <v/>
      </c>
      <c r="AS398" s="237" t="str">
        <f t="shared" si="1355"/>
        <v/>
      </c>
      <c r="AT398" s="239" t="str">
        <f t="shared" si="1170"/>
        <v/>
      </c>
      <c r="AU398" s="457"/>
      <c r="AV398" s="460"/>
      <c r="AW398" s="454"/>
      <c r="AX398" s="463"/>
      <c r="AY398" s="343"/>
      <c r="AZ398" s="209"/>
      <c r="BA398" s="501"/>
      <c r="BB398" s="501"/>
      <c r="BC398" s="504"/>
      <c r="BD398" s="504"/>
      <c r="BE398" s="501"/>
      <c r="BF398" s="501"/>
      <c r="BG398" s="466"/>
      <c r="BH398" s="215"/>
      <c r="BI398" s="210"/>
      <c r="BJ398" s="210"/>
      <c r="BK398" s="210"/>
      <c r="BL398" s="207"/>
      <c r="BM398" s="207"/>
      <c r="BN398" s="207"/>
      <c r="BO398" s="282"/>
      <c r="BP398" s="282"/>
      <c r="BQ398" s="284"/>
      <c r="BR398" s="213"/>
      <c r="BS398" s="213" t="str">
        <f>IF(AND('MAPA DE RIESGOS'!$AP398="Muy Alta",'MAPA DE RIESGOS'!$AR398="Leve"),CONCATENATE("R",'MAPA DE RIESGOS'!$H398,"C",'MAPA DE RIESGOS'!$AF398),"")</f>
        <v/>
      </c>
      <c r="BT398" s="213"/>
      <c r="BU398" s="213"/>
      <c r="BV398" s="213"/>
      <c r="BW398" s="213"/>
      <c r="BX398" s="213"/>
      <c r="BY398" s="213"/>
      <c r="BZ398" s="213"/>
      <c r="CA398" s="213"/>
      <c r="CB398" s="213"/>
      <c r="CC398" s="213"/>
      <c r="CD398" s="213"/>
      <c r="CE398" s="213"/>
      <c r="CF398" s="213"/>
      <c r="CG398" s="213"/>
      <c r="CH398" s="213"/>
      <c r="CI398" s="213"/>
      <c r="CJ398" s="213"/>
      <c r="CK398" s="213"/>
    </row>
    <row r="399" spans="1:89" s="214" customFormat="1" ht="28.5" hidden="1" customHeight="1">
      <c r="A399" s="653"/>
      <c r="B399" s="635"/>
      <c r="C399" s="524"/>
      <c r="D399" s="524"/>
      <c r="E399" s="473"/>
      <c r="F399" s="473"/>
      <c r="G399" s="492"/>
      <c r="H399" s="384">
        <v>64</v>
      </c>
      <c r="I399" s="470"/>
      <c r="J399" s="467"/>
      <c r="K399" s="467"/>
      <c r="L399" s="467"/>
      <c r="M399" s="473" t="str">
        <f t="shared" si="1342"/>
        <v xml:space="preserve">Posibilidad de perdida de  debido a amenazas como y vulderabilidades, afectando a los activos de información de </v>
      </c>
      <c r="N399" s="473"/>
      <c r="O399" s="473"/>
      <c r="P399" s="476"/>
      <c r="Q399" s="479"/>
      <c r="R399" s="482"/>
      <c r="S399" s="482"/>
      <c r="T399" s="482"/>
      <c r="U399" s="482"/>
      <c r="V399" s="485"/>
      <c r="W399" s="443"/>
      <c r="X399" s="488"/>
      <c r="Y399" s="491"/>
      <c r="Z399" s="440"/>
      <c r="AA399" s="443"/>
      <c r="AB399" s="446"/>
      <c r="AC399" s="449"/>
      <c r="AD399" s="452"/>
      <c r="AE399" s="455"/>
      <c r="AF399" s="205">
        <v>6</v>
      </c>
      <c r="AG399" s="206"/>
      <c r="AH399" s="234" t="str">
        <f t="shared" si="1264"/>
        <v/>
      </c>
      <c r="AI399" s="340"/>
      <c r="AJ399" s="340"/>
      <c r="AK399" s="235" t="str">
        <f t="shared" si="1265"/>
        <v/>
      </c>
      <c r="AL399" s="341"/>
      <c r="AM399" s="341"/>
      <c r="AN399" s="342"/>
      <c r="AO399" s="236" t="str">
        <f t="shared" ref="AO399" si="1360">IF(ISBLANK(AD394),(IFERROR(IF(AND(AH398="Probabilidad",AH399="Probabilidad"),(AQ398-(+AQ398*AK399)),IF(AND(AH398="Impacto",AH399="Probabilidad"),(AQ397-(+AQ397*AK399)),IF(AH399="Impacto",AQ398,""))),""))," ")</f>
        <v/>
      </c>
      <c r="AP399" s="174" t="str">
        <f t="shared" ref="AP399" si="1361">IF(ISBLANK(AD394),(IFERROR(IF(AO399="","",IF(AO399&lt;=0.2,"Muy Baja",IF(AO399&lt;=0.4,"Baja",IF(AO399&lt;=0.6,"Media",IF(AO399&lt;=0.8,"Alta","Muy Alta"))))),""))," ")</f>
        <v/>
      </c>
      <c r="AQ399" s="237" t="str">
        <f t="shared" si="1167"/>
        <v/>
      </c>
      <c r="AR399" s="283" t="str">
        <f t="shared" si="1168"/>
        <v/>
      </c>
      <c r="AS399" s="237" t="str">
        <f t="shared" si="1355"/>
        <v/>
      </c>
      <c r="AT399" s="239" t="str">
        <f t="shared" si="1170"/>
        <v/>
      </c>
      <c r="AU399" s="458"/>
      <c r="AV399" s="461"/>
      <c r="AW399" s="455"/>
      <c r="AX399" s="464"/>
      <c r="AY399" s="343"/>
      <c r="AZ399" s="209"/>
      <c r="BA399" s="502"/>
      <c r="BB399" s="502"/>
      <c r="BC399" s="505"/>
      <c r="BD399" s="505"/>
      <c r="BE399" s="502"/>
      <c r="BF399" s="502"/>
      <c r="BG399" s="467"/>
      <c r="BH399" s="215"/>
      <c r="BI399" s="210"/>
      <c r="BJ399" s="210"/>
      <c r="BK399" s="210"/>
      <c r="BL399" s="207"/>
      <c r="BM399" s="207"/>
      <c r="BN399" s="207"/>
      <c r="BO399" s="282"/>
      <c r="BP399" s="282"/>
      <c r="BQ399" s="284"/>
      <c r="BR399" s="213"/>
      <c r="BS399" s="213" t="str">
        <f>IF(AND('MAPA DE RIESGOS'!$AP399="Muy Alta",'MAPA DE RIESGOS'!$AR399="Leve"),CONCATENATE("R",'MAPA DE RIESGOS'!$H399,"C",'MAPA DE RIESGOS'!$AF399),"")</f>
        <v/>
      </c>
      <c r="BT399" s="213"/>
      <c r="BU399" s="213"/>
      <c r="BV399" s="213"/>
      <c r="BW399" s="213"/>
      <c r="BX399" s="213"/>
      <c r="BY399" s="213"/>
      <c r="BZ399" s="213"/>
      <c r="CA399" s="213"/>
      <c r="CB399" s="213"/>
      <c r="CC399" s="213"/>
      <c r="CD399" s="213"/>
      <c r="CE399" s="213"/>
      <c r="CF399" s="213"/>
      <c r="CG399" s="213"/>
      <c r="CH399" s="213"/>
      <c r="CI399" s="213"/>
      <c r="CJ399" s="213"/>
      <c r="CK399" s="213"/>
    </row>
    <row r="400" spans="1:89" s="214" customFormat="1" ht="75" customHeight="1">
      <c r="A400" s="651">
        <v>10</v>
      </c>
      <c r="B400" s="633" t="s">
        <v>889</v>
      </c>
      <c r="C400" s="522" t="str">
        <f>IFERROR((VLOOKUP($B400,'Listados Datos'!$D$3:$E$18,2,FALSE))," ")</f>
        <v>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522"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471" t="s">
        <v>1228</v>
      </c>
      <c r="F400" s="471" t="s">
        <v>976</v>
      </c>
      <c r="G400" s="492">
        <v>65</v>
      </c>
      <c r="H400" s="384">
        <v>65</v>
      </c>
      <c r="I400" s="468" t="s">
        <v>1252</v>
      </c>
      <c r="J400" s="465" t="s">
        <v>244</v>
      </c>
      <c r="K400" s="465" t="s">
        <v>1252</v>
      </c>
      <c r="L400" s="465" t="s">
        <v>1438</v>
      </c>
      <c r="M400" s="471" t="str">
        <f t="shared" ref="M400" si="1362">+CONCATENATE("Posibilidad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471" t="s">
        <v>108</v>
      </c>
      <c r="O400" s="471" t="s">
        <v>836</v>
      </c>
      <c r="P400" s="474">
        <v>228</v>
      </c>
      <c r="Q400" s="477"/>
      <c r="R400" s="480"/>
      <c r="S400" s="480"/>
      <c r="T400" s="480"/>
      <c r="U400" s="480"/>
      <c r="V400" s="483" t="str">
        <f t="shared" ref="V400" si="1363">IF(ISBLANK(AC400),(IF(P400&lt;=0,"",IF(P400&lt;=2,"Muy Baja",IF(P400&lt;=24,"Baja",IF(P400&lt;=500,"Media",IF(P400&lt;=5000,"Alta","Muy Alta"))))))," ")</f>
        <v>Media</v>
      </c>
      <c r="W400" s="441">
        <f t="shared" ref="W400" si="1364">IF(ISBLANK(AC400),(IF(V400="","",IF(V400="Muy Baja",20%,IF(V400="Baja",40%,IF(V400="Media",60%,IF(V400="Alta",80%,IF(V400="Muy Alta",100%,0)))))))," ")</f>
        <v>0.6</v>
      </c>
      <c r="X400" s="486" t="s">
        <v>307</v>
      </c>
      <c r="Y400" s="489" t="str">
        <f>IF(X400&gt;0,IF(NOT(ISERROR(MATCH(X400,'Listados Datos'!$N$3:$N$4,0))),'Listados Datos'!$N$6&amp;"Por favor no seleccionar este criterios de impacto (Afectación Económica o presupuestal y/o Pérdida Reputacional)",'Listados Datos'!$N$7),"")</f>
        <v>✔</v>
      </c>
      <c r="Z400" s="438"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441">
        <f>IF(Z400="","",IF(Z400="Leve",20%,IF(Z400="Menor",40%,IF(Z400="Moderado",60%,IF(Z400="Mayor",80%,IF(Z400="Catastrófico",100%,0))))))</f>
        <v>0.6</v>
      </c>
      <c r="AB400" s="444"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447"/>
      <c r="AD400" s="450"/>
      <c r="AE400" s="453" t="str">
        <f t="shared" ref="AE400" si="1365">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206" t="s">
        <v>1485</v>
      </c>
      <c r="AH400" s="234" t="str">
        <f t="shared" si="1264"/>
        <v>Probabilidad</v>
      </c>
      <c r="AI400" s="340" t="s">
        <v>314</v>
      </c>
      <c r="AJ400" s="340" t="s">
        <v>319</v>
      </c>
      <c r="AK400" s="235" t="str">
        <f t="shared" si="1265"/>
        <v>40%</v>
      </c>
      <c r="AL400" s="341" t="s">
        <v>323</v>
      </c>
      <c r="AM400" s="341" t="s">
        <v>327</v>
      </c>
      <c r="AN400" s="342" t="s">
        <v>330</v>
      </c>
      <c r="AO400" s="236">
        <f t="shared" ref="AO400" si="1366">IF(ISBLANK(AD400),(IFERROR(IF(AH400="Probabilidad",(W400-(+W400*AK400)),IF(AH400="Impacto",W400,"")),""))," ")</f>
        <v>0.36</v>
      </c>
      <c r="AP400" s="174" t="str">
        <f t="shared" ref="AP400" si="1367">IF(ISBLANK(AD400), (IFERROR(IF(AO400="","",IF(AO400&lt;=0.2,"Muy Baja",IF(AO400&lt;=0.4,"Baja",IF(AO400&lt;=0.6,"Media",IF(AO400&lt;=0.8,"Alta","Muy Alta"))))),""))," ")</f>
        <v>Baja</v>
      </c>
      <c r="AQ400" s="237">
        <f t="shared" si="1167"/>
        <v>0.36</v>
      </c>
      <c r="AR400" s="283" t="str">
        <f t="shared" si="1168"/>
        <v>Moderado</v>
      </c>
      <c r="AS400" s="237">
        <f t="shared" ref="AS400" si="1368">IFERROR(IF(AH400="Impacto",(AA400-(+AA400*AK400)),IF(AH400="Probabilidad",AA400,"")),"")</f>
        <v>0.6</v>
      </c>
      <c r="AT400" s="239" t="str">
        <f t="shared" si="1170"/>
        <v>Moderado</v>
      </c>
      <c r="AU400" s="456"/>
      <c r="AV400" s="459" t="str">
        <f>IF(ISBLANK(AD400), " ", AD400)</f>
        <v xml:space="preserve"> </v>
      </c>
      <c r="AW400" s="453" t="str">
        <f t="shared" ref="AW400" si="1369">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462" t="s">
        <v>337</v>
      </c>
      <c r="AY400" s="497" t="s">
        <v>1595</v>
      </c>
      <c r="AZ400" s="500" t="s">
        <v>1321</v>
      </c>
      <c r="BA400" s="500" t="s">
        <v>1245</v>
      </c>
      <c r="BB400" s="500" t="s">
        <v>1068</v>
      </c>
      <c r="BC400" s="503">
        <v>44562</v>
      </c>
      <c r="BD400" s="503">
        <v>44926</v>
      </c>
      <c r="BE400" s="500" t="s">
        <v>1322</v>
      </c>
      <c r="BF400" s="500" t="s">
        <v>1322</v>
      </c>
      <c r="BG400" s="465" t="s">
        <v>1323</v>
      </c>
      <c r="BH400" s="215"/>
      <c r="BI400" s="210"/>
      <c r="BJ400" s="210"/>
      <c r="BK400" s="210"/>
      <c r="BL400" s="207"/>
      <c r="BM400" s="207"/>
      <c r="BN400" s="207"/>
      <c r="BO400" s="282"/>
      <c r="BP400" s="282"/>
      <c r="BQ400" s="284"/>
      <c r="BR400" s="213"/>
      <c r="BS400" s="213" t="str">
        <f>IF(AND('MAPA DE RIESGOS'!$AP400="Muy Alta",'MAPA DE RIESGOS'!$AR400="Leve"),CONCATENATE("R",'MAPA DE RIESGOS'!$H400,"C",'MAPA DE RIESGOS'!$AF400),"")</f>
        <v/>
      </c>
      <c r="BT400" s="213"/>
      <c r="BU400" s="213"/>
      <c r="BV400" s="213"/>
      <c r="BW400" s="213"/>
      <c r="BX400" s="213"/>
      <c r="BY400" s="213"/>
      <c r="BZ400" s="213"/>
      <c r="CA400" s="213"/>
      <c r="CB400" s="213"/>
      <c r="CC400" s="213"/>
      <c r="CD400" s="213"/>
      <c r="CE400" s="213"/>
      <c r="CF400" s="213"/>
      <c r="CG400" s="213"/>
      <c r="CH400" s="213"/>
      <c r="CI400" s="213"/>
      <c r="CJ400" s="213"/>
      <c r="CK400" s="213"/>
    </row>
    <row r="401" spans="1:89" s="214" customFormat="1" ht="75" customHeight="1">
      <c r="A401" s="652"/>
      <c r="B401" s="634"/>
      <c r="C401" s="523"/>
      <c r="D401" s="523"/>
      <c r="E401" s="472"/>
      <c r="F401" s="472"/>
      <c r="G401" s="492"/>
      <c r="H401" s="384">
        <v>65</v>
      </c>
      <c r="I401" s="469"/>
      <c r="J401" s="466"/>
      <c r="K401" s="466"/>
      <c r="L401" s="466"/>
      <c r="M401" s="472"/>
      <c r="N401" s="472"/>
      <c r="O401" s="472"/>
      <c r="P401" s="475"/>
      <c r="Q401" s="478"/>
      <c r="R401" s="481"/>
      <c r="S401" s="481"/>
      <c r="T401" s="481"/>
      <c r="U401" s="481"/>
      <c r="V401" s="484"/>
      <c r="W401" s="442"/>
      <c r="X401" s="487"/>
      <c r="Y401" s="490"/>
      <c r="Z401" s="439"/>
      <c r="AA401" s="442"/>
      <c r="AB401" s="445"/>
      <c r="AC401" s="448"/>
      <c r="AD401" s="451"/>
      <c r="AE401" s="454"/>
      <c r="AF401" s="205">
        <v>2</v>
      </c>
      <c r="AG401" s="206" t="s">
        <v>1486</v>
      </c>
      <c r="AH401" s="234" t="str">
        <f t="shared" si="1264"/>
        <v>Probabilidad</v>
      </c>
      <c r="AI401" s="340" t="s">
        <v>314</v>
      </c>
      <c r="AJ401" s="340" t="s">
        <v>319</v>
      </c>
      <c r="AK401" s="235" t="str">
        <f t="shared" si="1265"/>
        <v>40%</v>
      </c>
      <c r="AL401" s="341" t="s">
        <v>323</v>
      </c>
      <c r="AM401" s="341" t="s">
        <v>327</v>
      </c>
      <c r="AN401" s="342" t="s">
        <v>330</v>
      </c>
      <c r="AO401" s="236">
        <f t="shared" ref="AO401" si="1370">IF(ISBLANK(AD400),(IFERROR(IF(AND(AH400="Probabilidad",AH401="Probabilidad"),(AQ400-(+AQ400*AK401)),IF(AH401="Probabilidad",(W400-(+W400*AK401)),IF(AH401="Impacto",AQ400,""))),""))," ")</f>
        <v>0.216</v>
      </c>
      <c r="AP401" s="174" t="str">
        <f t="shared" ref="AP401" si="1371">IF(ISBLANK(AD400),(IFERROR(IF(AO401="","",IF(AO401&lt;=0.2,"Muy Baja",IF(AO401&lt;=0.4,"Baja",IF(AO401&lt;=0.6,"Media",IF(AO401&lt;=0.8,"Alta","Muy Alta"))))),""))," ")</f>
        <v>Baja</v>
      </c>
      <c r="AQ401" s="237">
        <f t="shared" si="1167"/>
        <v>0.216</v>
      </c>
      <c r="AR401" s="283" t="str">
        <f t="shared" si="1168"/>
        <v>Moderado</v>
      </c>
      <c r="AS401" s="237">
        <f t="shared" ref="AS401" si="1372">IFERROR(IF(AND(AH400="Impacto",AH401="Impacto"),(AS400-(+AS400*AK401)),IF(AH401="Impacto",(AA400-(+AA400*AK401)),IF(AH401="Probabilidad",AS400,""))),"")</f>
        <v>0.6</v>
      </c>
      <c r="AT401" s="239" t="str">
        <f t="shared" si="1170"/>
        <v>Moderado</v>
      </c>
      <c r="AU401" s="457"/>
      <c r="AV401" s="460"/>
      <c r="AW401" s="454"/>
      <c r="AX401" s="463"/>
      <c r="AY401" s="498"/>
      <c r="AZ401" s="501"/>
      <c r="BA401" s="501"/>
      <c r="BB401" s="501"/>
      <c r="BC401" s="504"/>
      <c r="BD401" s="504"/>
      <c r="BE401" s="501"/>
      <c r="BF401" s="501"/>
      <c r="BG401" s="466"/>
      <c r="BH401" s="215"/>
      <c r="BI401" s="210"/>
      <c r="BJ401" s="210"/>
      <c r="BK401" s="210"/>
      <c r="BL401" s="207"/>
      <c r="BM401" s="207"/>
      <c r="BN401" s="207"/>
      <c r="BO401" s="282"/>
      <c r="BP401" s="282"/>
      <c r="BQ401" s="284"/>
      <c r="BR401" s="213"/>
      <c r="BS401" s="213" t="str">
        <f>IF(AND('MAPA DE RIESGOS'!$AP401="Muy Alta",'MAPA DE RIESGOS'!$AR401="Leve"),CONCATENATE("R",'MAPA DE RIESGOS'!$H401,"C",'MAPA DE RIESGOS'!$AF401),"")</f>
        <v/>
      </c>
      <c r="BT401" s="213"/>
      <c r="BU401" s="213"/>
      <c r="BV401" s="213"/>
      <c r="BW401" s="213"/>
      <c r="BX401" s="213"/>
      <c r="BY401" s="213"/>
      <c r="BZ401" s="213"/>
      <c r="CA401" s="213"/>
      <c r="CB401" s="213"/>
      <c r="CC401" s="213"/>
      <c r="CD401" s="213"/>
      <c r="CE401" s="213"/>
      <c r="CF401" s="213"/>
      <c r="CG401" s="213"/>
      <c r="CH401" s="213"/>
      <c r="CI401" s="213"/>
      <c r="CJ401" s="213"/>
      <c r="CK401" s="213"/>
    </row>
    <row r="402" spans="1:89" s="214" customFormat="1" ht="75" customHeight="1">
      <c r="A402" s="652"/>
      <c r="B402" s="634"/>
      <c r="C402" s="523"/>
      <c r="D402" s="523"/>
      <c r="E402" s="472"/>
      <c r="F402" s="472"/>
      <c r="G402" s="492"/>
      <c r="H402" s="384">
        <v>65</v>
      </c>
      <c r="I402" s="469"/>
      <c r="J402" s="466"/>
      <c r="K402" s="466"/>
      <c r="L402" s="466"/>
      <c r="M402" s="472"/>
      <c r="N402" s="472"/>
      <c r="O402" s="472"/>
      <c r="P402" s="475"/>
      <c r="Q402" s="478"/>
      <c r="R402" s="481"/>
      <c r="S402" s="481"/>
      <c r="T402" s="481"/>
      <c r="U402" s="481"/>
      <c r="V402" s="484"/>
      <c r="W402" s="442"/>
      <c r="X402" s="487"/>
      <c r="Y402" s="490"/>
      <c r="Z402" s="439"/>
      <c r="AA402" s="442"/>
      <c r="AB402" s="445"/>
      <c r="AC402" s="448"/>
      <c r="AD402" s="451"/>
      <c r="AE402" s="454"/>
      <c r="AF402" s="205">
        <v>3</v>
      </c>
      <c r="AG402" s="206" t="s">
        <v>1487</v>
      </c>
      <c r="AH402" s="234" t="str">
        <f t="shared" si="1264"/>
        <v>Probabilidad</v>
      </c>
      <c r="AI402" s="340" t="s">
        <v>314</v>
      </c>
      <c r="AJ402" s="340" t="s">
        <v>319</v>
      </c>
      <c r="AK402" s="235" t="str">
        <f t="shared" si="1265"/>
        <v>40%</v>
      </c>
      <c r="AL402" s="341" t="s">
        <v>323</v>
      </c>
      <c r="AM402" s="341" t="s">
        <v>327</v>
      </c>
      <c r="AN402" s="342" t="s">
        <v>330</v>
      </c>
      <c r="AO402" s="236">
        <f t="shared" ref="AO402" si="1373">IF(ISBLANK(AD400),(IFERROR(IF(AND(AH401="Probabilidad",AH402="Probabilidad"),(AQ401-(+AQ401*AK402)),IF(AND(AH401="Impacto",AH402="Probabilidad"),(AQ400-(+AQ400*AK402)),IF(AH402="Impacto",AQ401,""))),""))," ")</f>
        <v>0.12959999999999999</v>
      </c>
      <c r="AP402" s="174" t="str">
        <f t="shared" ref="AP402" si="1374">IF(ISBLANK(AD400),(IFERROR(IF(AO402="","",IF(AO402&lt;=0.2,"Muy Baja",IF(AO402&lt;=0.4,"Baja",IF(AO402&lt;=0.6,"Media",IF(AO402&lt;=0.8,"Alta","Muy Alta"))))),""))," ")</f>
        <v>Muy Baja</v>
      </c>
      <c r="AQ402" s="237">
        <f t="shared" si="1167"/>
        <v>0.12959999999999999</v>
      </c>
      <c r="AR402" s="283" t="str">
        <f t="shared" si="1168"/>
        <v>Moderado</v>
      </c>
      <c r="AS402" s="237">
        <f t="shared" ref="AS402:AS405" si="1375">IFERROR(IF(AND(AH401="Impacto",AH402="Impacto"),(AS401-(+AS401*AK402)),IF(AND(AH401="Probabilidad",AH402="Impacto"),(AS400-(+AS400*AK402)),IF(AH402="Probabilidad",AS401,""))),"")</f>
        <v>0.6</v>
      </c>
      <c r="AT402" s="239" t="str">
        <f t="shared" si="1170"/>
        <v>Moderado</v>
      </c>
      <c r="AU402" s="457"/>
      <c r="AV402" s="460"/>
      <c r="AW402" s="454"/>
      <c r="AX402" s="463"/>
      <c r="AY402" s="499"/>
      <c r="AZ402" s="502"/>
      <c r="BA402" s="502"/>
      <c r="BB402" s="502"/>
      <c r="BC402" s="505"/>
      <c r="BD402" s="505"/>
      <c r="BE402" s="502"/>
      <c r="BF402" s="502"/>
      <c r="BG402" s="466"/>
      <c r="BH402" s="215"/>
      <c r="BI402" s="210"/>
      <c r="BJ402" s="210"/>
      <c r="BK402" s="210"/>
      <c r="BL402" s="207"/>
      <c r="BM402" s="207"/>
      <c r="BN402" s="207"/>
      <c r="BO402" s="282"/>
      <c r="BP402" s="282"/>
      <c r="BQ402" s="284"/>
      <c r="BR402" s="213"/>
      <c r="BS402" s="213" t="str">
        <f>IF(AND('MAPA DE RIESGOS'!$AP402="Muy Alta",'MAPA DE RIESGOS'!$AR402="Leve"),CONCATENATE("R",'MAPA DE RIESGOS'!$H402,"C",'MAPA DE RIESGOS'!$AF402),"")</f>
        <v/>
      </c>
      <c r="BT402" s="213"/>
      <c r="BU402" s="213"/>
      <c r="BV402" s="213"/>
      <c r="BW402" s="213"/>
      <c r="BX402" s="213"/>
      <c r="BY402" s="213"/>
      <c r="BZ402" s="213"/>
      <c r="CA402" s="213"/>
      <c r="CB402" s="213"/>
      <c r="CC402" s="213"/>
      <c r="CD402" s="213"/>
      <c r="CE402" s="213"/>
      <c r="CF402" s="213"/>
      <c r="CG402" s="213"/>
      <c r="CH402" s="213"/>
      <c r="CI402" s="213"/>
      <c r="CJ402" s="213"/>
      <c r="CK402" s="213"/>
    </row>
    <row r="403" spans="1:89" s="214" customFormat="1" ht="28.5" hidden="1" customHeight="1">
      <c r="A403" s="652"/>
      <c r="B403" s="634"/>
      <c r="C403" s="523"/>
      <c r="D403" s="523"/>
      <c r="E403" s="472"/>
      <c r="F403" s="472"/>
      <c r="G403" s="492"/>
      <c r="H403" s="384">
        <v>65</v>
      </c>
      <c r="I403" s="469"/>
      <c r="J403" s="466"/>
      <c r="K403" s="466"/>
      <c r="L403" s="466"/>
      <c r="M403" s="472"/>
      <c r="N403" s="472"/>
      <c r="O403" s="472"/>
      <c r="P403" s="475"/>
      <c r="Q403" s="478"/>
      <c r="R403" s="481"/>
      <c r="S403" s="481"/>
      <c r="T403" s="481"/>
      <c r="U403" s="481"/>
      <c r="V403" s="484"/>
      <c r="W403" s="442"/>
      <c r="X403" s="487"/>
      <c r="Y403" s="490"/>
      <c r="Z403" s="439"/>
      <c r="AA403" s="442"/>
      <c r="AB403" s="445"/>
      <c r="AC403" s="448"/>
      <c r="AD403" s="451"/>
      <c r="AE403" s="454"/>
      <c r="AF403" s="205">
        <v>4</v>
      </c>
      <c r="AG403" s="206"/>
      <c r="AH403" s="234" t="str">
        <f t="shared" si="1264"/>
        <v/>
      </c>
      <c r="AI403" s="340"/>
      <c r="AJ403" s="340"/>
      <c r="AK403" s="235" t="str">
        <f t="shared" si="1265"/>
        <v/>
      </c>
      <c r="AL403" s="341"/>
      <c r="AM403" s="341"/>
      <c r="AN403" s="342"/>
      <c r="AO403" s="236" t="str">
        <f t="shared" ref="AO403" si="1376">IF(ISBLANK(AD400),(IFERROR(IF(AND(AH402="Probabilidad",AH403="Probabilidad"),(AQ402-(+AQ402*AK403)),IF(AND(AH402="Impacto",AH403="Probabilidad"),(AQ401-(+AQ401*AK403)),IF(AH403="Impacto",AQ402,""))),""))," ")</f>
        <v/>
      </c>
      <c r="AP403" s="174" t="str">
        <f t="shared" ref="AP403" si="1377">IF(ISBLANK(AD400),(IFERROR(IF(AO403="","",IF(AO403&lt;=0.2,"Muy Baja",IF(AO403&lt;=0.4,"Baja",IF(AO403&lt;=0.6,"Media",IF(AO403&lt;=0.8,"Alta","Muy Alta"))))),""))," ")</f>
        <v/>
      </c>
      <c r="AQ403" s="237" t="str">
        <f t="shared" si="1167"/>
        <v/>
      </c>
      <c r="AR403" s="283" t="str">
        <f t="shared" si="1168"/>
        <v/>
      </c>
      <c r="AS403" s="237" t="str">
        <f t="shared" si="1375"/>
        <v/>
      </c>
      <c r="AT403" s="239" t="str">
        <f t="shared" si="1170"/>
        <v/>
      </c>
      <c r="AU403" s="457"/>
      <c r="AV403" s="460"/>
      <c r="AW403" s="454"/>
      <c r="AX403" s="463"/>
      <c r="AY403" s="343"/>
      <c r="AZ403" s="209"/>
      <c r="BA403" s="207"/>
      <c r="BB403" s="207"/>
      <c r="BC403" s="208"/>
      <c r="BD403" s="208"/>
      <c r="BE403" s="208"/>
      <c r="BF403" s="209"/>
      <c r="BG403" s="466"/>
      <c r="BH403" s="215"/>
      <c r="BI403" s="210"/>
      <c r="BJ403" s="210"/>
      <c r="BK403" s="210"/>
      <c r="BL403" s="207"/>
      <c r="BM403" s="207"/>
      <c r="BN403" s="207"/>
      <c r="BO403" s="282"/>
      <c r="BP403" s="282"/>
      <c r="BQ403" s="284"/>
      <c r="BR403" s="213"/>
      <c r="BS403" s="213" t="str">
        <f>IF(AND('MAPA DE RIESGOS'!$AP403="Muy Alta",'MAPA DE RIESGOS'!$AR403="Leve"),CONCATENATE("R",'MAPA DE RIESGOS'!$H403,"C",'MAPA DE RIESGOS'!$AF403),"")</f>
        <v/>
      </c>
      <c r="BT403" s="213"/>
      <c r="BU403" s="213"/>
      <c r="BV403" s="213"/>
      <c r="BW403" s="213"/>
      <c r="BX403" s="213"/>
      <c r="BY403" s="213"/>
      <c r="BZ403" s="213"/>
      <c r="CA403" s="213"/>
      <c r="CB403" s="213"/>
      <c r="CC403" s="213"/>
      <c r="CD403" s="213"/>
      <c r="CE403" s="213"/>
      <c r="CF403" s="213"/>
      <c r="CG403" s="213"/>
      <c r="CH403" s="213"/>
      <c r="CI403" s="213"/>
      <c r="CJ403" s="213"/>
      <c r="CK403" s="213"/>
    </row>
    <row r="404" spans="1:89" s="214" customFormat="1" ht="28.5" hidden="1" customHeight="1">
      <c r="A404" s="652"/>
      <c r="B404" s="634"/>
      <c r="C404" s="523"/>
      <c r="D404" s="523"/>
      <c r="E404" s="472"/>
      <c r="F404" s="472"/>
      <c r="G404" s="492"/>
      <c r="H404" s="384">
        <v>65</v>
      </c>
      <c r="I404" s="469"/>
      <c r="J404" s="466"/>
      <c r="K404" s="466"/>
      <c r="L404" s="466"/>
      <c r="M404" s="472"/>
      <c r="N404" s="472"/>
      <c r="O404" s="472"/>
      <c r="P404" s="475"/>
      <c r="Q404" s="478"/>
      <c r="R404" s="481"/>
      <c r="S404" s="481"/>
      <c r="T404" s="481"/>
      <c r="U404" s="481"/>
      <c r="V404" s="484"/>
      <c r="W404" s="442"/>
      <c r="X404" s="487"/>
      <c r="Y404" s="490"/>
      <c r="Z404" s="439"/>
      <c r="AA404" s="442"/>
      <c r="AB404" s="445"/>
      <c r="AC404" s="448"/>
      <c r="AD404" s="451"/>
      <c r="AE404" s="454"/>
      <c r="AF404" s="205">
        <v>5</v>
      </c>
      <c r="AG404" s="206"/>
      <c r="AH404" s="234" t="str">
        <f t="shared" si="1264"/>
        <v/>
      </c>
      <c r="AI404" s="340"/>
      <c r="AJ404" s="340"/>
      <c r="AK404" s="235" t="str">
        <f t="shared" si="1265"/>
        <v/>
      </c>
      <c r="AL404" s="341"/>
      <c r="AM404" s="341"/>
      <c r="AN404" s="342"/>
      <c r="AO404" s="236" t="str">
        <f t="shared" ref="AO404" si="1378">IF(ISBLANK(AD400),(IFERROR(IF(AND(AH403="Probabilidad",AH404="Probabilidad"),(AQ403-(+AQ403*AK404)),IF(AND(AH403="Impacto",AH404="Probabilidad"),(AQ402-(+AQ402*AK404)),IF(AH404="Impacto",AQ403,""))),""))," ")</f>
        <v/>
      </c>
      <c r="AP404" s="174" t="str">
        <f t="shared" ref="AP404" si="1379">IF(ISBLANK(AD400),(IFERROR(IF(AO404="","",IF(AO404&lt;=0.2,"Muy Baja",IF(AO404&lt;=0.4,"Baja",IF(AO404&lt;=0.6,"Media",IF(AO404&lt;=0.8,"Alta","Muy Alta"))))),""))," ")</f>
        <v/>
      </c>
      <c r="AQ404" s="237" t="str">
        <f t="shared" si="1167"/>
        <v/>
      </c>
      <c r="AR404" s="283" t="str">
        <f t="shared" si="1168"/>
        <v/>
      </c>
      <c r="AS404" s="237" t="str">
        <f t="shared" si="1375"/>
        <v/>
      </c>
      <c r="AT404" s="239" t="str">
        <f t="shared" si="1170"/>
        <v/>
      </c>
      <c r="AU404" s="457"/>
      <c r="AV404" s="460"/>
      <c r="AW404" s="454"/>
      <c r="AX404" s="463"/>
      <c r="AY404" s="343"/>
      <c r="AZ404" s="209"/>
      <c r="BA404" s="207"/>
      <c r="BB404" s="207"/>
      <c r="BC404" s="208"/>
      <c r="BD404" s="208"/>
      <c r="BE404" s="208"/>
      <c r="BF404" s="209"/>
      <c r="BG404" s="466"/>
      <c r="BH404" s="215"/>
      <c r="BI404" s="210"/>
      <c r="BJ404" s="210"/>
      <c r="BK404" s="210"/>
      <c r="BL404" s="207"/>
      <c r="BM404" s="207"/>
      <c r="BN404" s="207"/>
      <c r="BO404" s="282"/>
      <c r="BP404" s="282"/>
      <c r="BQ404" s="284"/>
      <c r="BR404" s="213"/>
      <c r="BS404" s="213" t="str">
        <f>IF(AND('MAPA DE RIESGOS'!$AP404="Muy Alta",'MAPA DE RIESGOS'!$AR404="Leve"),CONCATENATE("R",'MAPA DE RIESGOS'!$H404,"C",'MAPA DE RIESGOS'!$AF404),"")</f>
        <v/>
      </c>
      <c r="BT404" s="213"/>
      <c r="BU404" s="213"/>
      <c r="BV404" s="213"/>
      <c r="BW404" s="213"/>
      <c r="BX404" s="213"/>
      <c r="BY404" s="213"/>
      <c r="BZ404" s="213"/>
      <c r="CA404" s="213"/>
      <c r="CB404" s="213"/>
      <c r="CC404" s="213"/>
      <c r="CD404" s="213"/>
      <c r="CE404" s="213"/>
      <c r="CF404" s="213"/>
      <c r="CG404" s="213"/>
      <c r="CH404" s="213"/>
      <c r="CI404" s="213"/>
      <c r="CJ404" s="213"/>
      <c r="CK404" s="213"/>
    </row>
    <row r="405" spans="1:89" s="214" customFormat="1" ht="28.5" hidden="1" customHeight="1">
      <c r="A405" s="652"/>
      <c r="B405" s="634"/>
      <c r="C405" s="523"/>
      <c r="D405" s="523"/>
      <c r="E405" s="472"/>
      <c r="F405" s="472"/>
      <c r="G405" s="492"/>
      <c r="H405" s="384">
        <v>65</v>
      </c>
      <c r="I405" s="470"/>
      <c r="J405" s="467"/>
      <c r="K405" s="467"/>
      <c r="L405" s="467"/>
      <c r="M405" s="473"/>
      <c r="N405" s="473"/>
      <c r="O405" s="473"/>
      <c r="P405" s="476"/>
      <c r="Q405" s="479"/>
      <c r="R405" s="482"/>
      <c r="S405" s="482"/>
      <c r="T405" s="482"/>
      <c r="U405" s="482"/>
      <c r="V405" s="485"/>
      <c r="W405" s="443"/>
      <c r="X405" s="488"/>
      <c r="Y405" s="491"/>
      <c r="Z405" s="440"/>
      <c r="AA405" s="443"/>
      <c r="AB405" s="446"/>
      <c r="AC405" s="449"/>
      <c r="AD405" s="452"/>
      <c r="AE405" s="455"/>
      <c r="AF405" s="205">
        <v>6</v>
      </c>
      <c r="AG405" s="206"/>
      <c r="AH405" s="234" t="str">
        <f t="shared" si="1264"/>
        <v/>
      </c>
      <c r="AI405" s="340"/>
      <c r="AJ405" s="340"/>
      <c r="AK405" s="235" t="str">
        <f t="shared" si="1265"/>
        <v/>
      </c>
      <c r="AL405" s="341"/>
      <c r="AM405" s="341"/>
      <c r="AN405" s="342"/>
      <c r="AO405" s="236" t="str">
        <f t="shared" ref="AO405" si="1380">IF(ISBLANK(AD400),(IFERROR(IF(AND(AH404="Probabilidad",AH405="Probabilidad"),(AQ404-(+AQ404*AK405)),IF(AND(AH404="Impacto",AH405="Probabilidad"),(AQ403-(+AQ403*AK405)),IF(AH405="Impacto",AQ404,""))),""))," ")</f>
        <v/>
      </c>
      <c r="AP405" s="174" t="str">
        <f t="shared" ref="AP405" si="1381">IF(ISBLANK(AD400),(IFERROR(IF(AO405="","",IF(AO405&lt;=0.2,"Muy Baja",IF(AO405&lt;=0.4,"Baja",IF(AO405&lt;=0.6,"Media",IF(AO405&lt;=0.8,"Alta","Muy Alta"))))),""))," ")</f>
        <v/>
      </c>
      <c r="AQ405" s="237" t="str">
        <f t="shared" ref="AQ405:AQ468" si="1382">+AO405</f>
        <v/>
      </c>
      <c r="AR405" s="283" t="str">
        <f t="shared" ref="AR405:AR468" si="1383">IFERROR(IF(AS405="","",IF(AS405&lt;=0.2,"Leve",IF(AS405&lt;=0.4,"Menor",IF(AS405&lt;=0.6,"Moderado",IF(AS405&lt;=0.8,"Mayor","Catastrófico"))))),"")</f>
        <v/>
      </c>
      <c r="AS405" s="237" t="str">
        <f t="shared" si="1375"/>
        <v/>
      </c>
      <c r="AT405" s="239" t="str">
        <f t="shared" ref="AT405:AT468" si="1384">IFERROR(IF(OR(AND(AP405="Muy Baja",AR405="Leve"),AND(AP405="Muy Baja",AR405="Menor"),AND(AP405="Baja",AR405="Leve")),"Bajo",IF(OR(AND(AP405="Muy baja",AR405="Moderado"),AND(AP405="Baja",AR405="Menor"),AND(AP405="Baja",AR405="Moderado"),AND(AP405="Media",AR405="Leve"),AND(AP405="Media",AR405="Menor"),AND(AP405="Media",AR405="Moderado"),AND(AP405="Alta",AR405="Leve"),AND(AP405="Alta",AR405="Menor")),"Moderado",IF(OR(AND(AP405="Muy Baja",AR405="Mayor"),AND(AP405="Baja",AR405="Mayor"),AND(AP405="Media",AR405="Mayor"),AND(AP405="Alta",AR405="Moderado"),AND(AP405="Alta",AR405="Mayor"),AND(AP405="Muy Alta",AR405="Leve"),AND(AP405="Muy Alta",AR405="Menor"),AND(AP405="Muy Alta",AR405="Moderado"),AND(AP405="Muy Alta",AR405="Mayor")),"Alto",IF(OR(AND(AP405="Muy Baja",AR405="Catastrófico"),AND(AP405="Baja",AR405="Catastrófico"),AND(AP405="Media",AR405="Catastrófico"),AND(AP405="Alta",AR405="Catastrófico"),AND(AP405="Muy Alta",AR405="Catastrófico")),"Extremo","")))),"")</f>
        <v/>
      </c>
      <c r="AU405" s="458"/>
      <c r="AV405" s="461"/>
      <c r="AW405" s="455"/>
      <c r="AX405" s="464"/>
      <c r="AY405" s="343"/>
      <c r="AZ405" s="209"/>
      <c r="BA405" s="207"/>
      <c r="BB405" s="207"/>
      <c r="BC405" s="208"/>
      <c r="BD405" s="208"/>
      <c r="BE405" s="208"/>
      <c r="BF405" s="209"/>
      <c r="BG405" s="467"/>
      <c r="BH405" s="215"/>
      <c r="BI405" s="210"/>
      <c r="BJ405" s="210"/>
      <c r="BK405" s="210"/>
      <c r="BL405" s="207"/>
      <c r="BM405" s="207"/>
      <c r="BN405" s="207"/>
      <c r="BO405" s="282"/>
      <c r="BP405" s="282"/>
      <c r="BQ405" s="284"/>
      <c r="BR405" s="213"/>
      <c r="BS405" s="213" t="str">
        <f>IF(AND('MAPA DE RIESGOS'!$AP405="Muy Alta",'MAPA DE RIESGOS'!$AR405="Leve"),CONCATENATE("R",'MAPA DE RIESGOS'!$H405,"C",'MAPA DE RIESGOS'!$AF405),"")</f>
        <v/>
      </c>
      <c r="BT405" s="213"/>
      <c r="BU405" s="213"/>
      <c r="BV405" s="213"/>
      <c r="BW405" s="213"/>
      <c r="BX405" s="213"/>
      <c r="BY405" s="213"/>
      <c r="BZ405" s="213"/>
      <c r="CA405" s="213"/>
      <c r="CB405" s="213"/>
      <c r="CC405" s="213"/>
      <c r="CD405" s="213"/>
      <c r="CE405" s="213"/>
      <c r="CF405" s="213"/>
      <c r="CG405" s="213"/>
      <c r="CH405" s="213"/>
      <c r="CI405" s="213"/>
      <c r="CJ405" s="213"/>
      <c r="CK405" s="213"/>
    </row>
    <row r="406" spans="1:89" s="214" customFormat="1" ht="105.5" customHeight="1">
      <c r="A406" s="652"/>
      <c r="B406" s="634" t="s">
        <v>889</v>
      </c>
      <c r="C406" s="523"/>
      <c r="D406" s="523"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72" t="s">
        <v>1228</v>
      </c>
      <c r="F406" s="472" t="s">
        <v>976</v>
      </c>
      <c r="G406" s="492">
        <v>66</v>
      </c>
      <c r="H406" s="384">
        <v>66</v>
      </c>
      <c r="I406" s="468" t="s">
        <v>1253</v>
      </c>
      <c r="J406" s="465" t="s">
        <v>243</v>
      </c>
      <c r="K406" s="465" t="s">
        <v>1253</v>
      </c>
      <c r="L406" s="465" t="s">
        <v>1439</v>
      </c>
      <c r="M406" s="471" t="str">
        <f t="shared" ref="M406" si="1385">+CONCATENATE("Posibilidad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471" t="s">
        <v>108</v>
      </c>
      <c r="O406" s="471" t="s">
        <v>836</v>
      </c>
      <c r="P406" s="474">
        <v>228</v>
      </c>
      <c r="Q406" s="477"/>
      <c r="R406" s="480"/>
      <c r="S406" s="480"/>
      <c r="T406" s="480"/>
      <c r="U406" s="480"/>
      <c r="V406" s="483" t="str">
        <f t="shared" ref="V406" si="1386">IF(ISBLANK(AC406),(IF(P406&lt;=0,"",IF(P406&lt;=2,"Muy Baja",IF(P406&lt;=24,"Baja",IF(P406&lt;=500,"Media",IF(P406&lt;=5000,"Alta","Muy Alta"))))))," ")</f>
        <v>Media</v>
      </c>
      <c r="W406" s="441">
        <f t="shared" ref="W406" si="1387">IF(ISBLANK(AC406),(IF(V406="","",IF(V406="Muy Baja",20%,IF(V406="Baja",40%,IF(V406="Media",60%,IF(V406="Alta",80%,IF(V406="Muy Alta",100%,0)))))))," ")</f>
        <v>0.6</v>
      </c>
      <c r="X406" s="486" t="s">
        <v>307</v>
      </c>
      <c r="Y406" s="489" t="str">
        <f>IF(X406&gt;0,IF(NOT(ISERROR(MATCH(X406,'Listados Datos'!$N$3:$N$4,0))),'Listados Datos'!$N$6&amp;"Por favor no seleccionar este criterios de impacto (Afectación Económica o presupuestal y/o Pérdida Reputacional)",'Listados Datos'!$N$7),"")</f>
        <v>✔</v>
      </c>
      <c r="Z406" s="438"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441">
        <f>IF(Z406="","",IF(Z406="Leve",20%,IF(Z406="Menor",40%,IF(Z406="Moderado",60%,IF(Z406="Mayor",80%,IF(Z406="Catastrófico",100%,0))))))</f>
        <v>0.6</v>
      </c>
      <c r="AB406" s="444"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447"/>
      <c r="AD406" s="450"/>
      <c r="AE406" s="453" t="str">
        <f t="shared" ref="AE406" si="1388">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206" t="s">
        <v>1488</v>
      </c>
      <c r="AH406" s="234" t="str">
        <f t="shared" si="1264"/>
        <v>Probabilidad</v>
      </c>
      <c r="AI406" s="340" t="s">
        <v>314</v>
      </c>
      <c r="AJ406" s="340" t="s">
        <v>319</v>
      </c>
      <c r="AK406" s="235" t="str">
        <f t="shared" si="1265"/>
        <v>40%</v>
      </c>
      <c r="AL406" s="341" t="s">
        <v>323</v>
      </c>
      <c r="AM406" s="341" t="s">
        <v>327</v>
      </c>
      <c r="AN406" s="342" t="s">
        <v>330</v>
      </c>
      <c r="AO406" s="236">
        <f t="shared" ref="AO406" si="1389">IF(ISBLANK(AD406),(IFERROR(IF(AH406="Probabilidad",(W406-(+W406*AK406)),IF(AH406="Impacto",W406,"")),""))," ")</f>
        <v>0.36</v>
      </c>
      <c r="AP406" s="174" t="str">
        <f t="shared" ref="AP406" si="1390">IF(ISBLANK(AD406), (IFERROR(IF(AO406="","",IF(AO406&lt;=0.2,"Muy Baja",IF(AO406&lt;=0.4,"Baja",IF(AO406&lt;=0.6,"Media",IF(AO406&lt;=0.8,"Alta","Muy Alta"))))),""))," ")</f>
        <v>Baja</v>
      </c>
      <c r="AQ406" s="237">
        <f t="shared" si="1382"/>
        <v>0.36</v>
      </c>
      <c r="AR406" s="283" t="str">
        <f t="shared" si="1383"/>
        <v>Moderado</v>
      </c>
      <c r="AS406" s="237">
        <f t="shared" ref="AS406" si="1391">IFERROR(IF(AH406="Impacto",(AA406-(+AA406*AK406)),IF(AH406="Probabilidad",AA406,"")),"")</f>
        <v>0.6</v>
      </c>
      <c r="AT406" s="239" t="str">
        <f t="shared" si="1384"/>
        <v>Moderado</v>
      </c>
      <c r="AU406" s="456"/>
      <c r="AV406" s="459" t="str">
        <f>IF(ISBLANK(AD406), " ", AD406)</f>
        <v xml:space="preserve"> </v>
      </c>
      <c r="AW406" s="453" t="str">
        <f t="shared" ref="AW406" si="1392">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462" t="s">
        <v>337</v>
      </c>
      <c r="AY406" s="343" t="s">
        <v>1596</v>
      </c>
      <c r="AZ406" s="209" t="s">
        <v>1324</v>
      </c>
      <c r="BA406" s="207" t="s">
        <v>1245</v>
      </c>
      <c r="BB406" s="207" t="s">
        <v>1068</v>
      </c>
      <c r="BC406" s="208">
        <v>44562</v>
      </c>
      <c r="BD406" s="208">
        <v>44926</v>
      </c>
      <c r="BE406" s="208" t="s">
        <v>1325</v>
      </c>
      <c r="BF406" s="209" t="s">
        <v>1325</v>
      </c>
      <c r="BG406" s="465" t="s">
        <v>1326</v>
      </c>
      <c r="BH406" s="215"/>
      <c r="BI406" s="210"/>
      <c r="BJ406" s="210"/>
      <c r="BK406" s="210"/>
      <c r="BL406" s="207"/>
      <c r="BM406" s="207"/>
      <c r="BN406" s="207"/>
      <c r="BO406" s="282"/>
      <c r="BP406" s="282"/>
      <c r="BQ406" s="284"/>
      <c r="BR406" s="213"/>
      <c r="BS406" s="213" t="str">
        <f>IF(AND('MAPA DE RIESGOS'!$AP406="Muy Alta",'MAPA DE RIESGOS'!$AR406="Leve"),CONCATENATE("R",'MAPA DE RIESGOS'!$H406,"C",'MAPA DE RIESGOS'!$AF406),"")</f>
        <v/>
      </c>
      <c r="BT406" s="213"/>
      <c r="BU406" s="213"/>
      <c r="BV406" s="213"/>
      <c r="BW406" s="213"/>
      <c r="BX406" s="213"/>
      <c r="BY406" s="213"/>
      <c r="BZ406" s="213"/>
      <c r="CA406" s="213"/>
      <c r="CB406" s="213"/>
      <c r="CC406" s="213"/>
      <c r="CD406" s="213"/>
      <c r="CE406" s="213"/>
      <c r="CF406" s="213"/>
      <c r="CG406" s="213"/>
      <c r="CH406" s="213"/>
      <c r="CI406" s="213"/>
      <c r="CJ406" s="213"/>
      <c r="CK406" s="213"/>
    </row>
    <row r="407" spans="1:89" s="214" customFormat="1" ht="28.5" hidden="1" customHeight="1">
      <c r="A407" s="652"/>
      <c r="B407" s="634"/>
      <c r="C407" s="523"/>
      <c r="D407" s="523"/>
      <c r="E407" s="472"/>
      <c r="F407" s="472"/>
      <c r="G407" s="492"/>
      <c r="H407" s="384">
        <v>66</v>
      </c>
      <c r="I407" s="469"/>
      <c r="J407" s="466"/>
      <c r="K407" s="466"/>
      <c r="L407" s="466"/>
      <c r="M407" s="472"/>
      <c r="N407" s="472"/>
      <c r="O407" s="472"/>
      <c r="P407" s="475"/>
      <c r="Q407" s="478"/>
      <c r="R407" s="481"/>
      <c r="S407" s="481"/>
      <c r="T407" s="481"/>
      <c r="U407" s="481"/>
      <c r="V407" s="484"/>
      <c r="W407" s="442"/>
      <c r="X407" s="487"/>
      <c r="Y407" s="490"/>
      <c r="Z407" s="439"/>
      <c r="AA407" s="442"/>
      <c r="AB407" s="445"/>
      <c r="AC407" s="448"/>
      <c r="AD407" s="451"/>
      <c r="AE407" s="454"/>
      <c r="AF407" s="205">
        <v>2</v>
      </c>
      <c r="AG407" s="206"/>
      <c r="AH407" s="234" t="str">
        <f t="shared" si="1264"/>
        <v/>
      </c>
      <c r="AI407" s="340"/>
      <c r="AJ407" s="340"/>
      <c r="AK407" s="235" t="str">
        <f t="shared" si="1265"/>
        <v/>
      </c>
      <c r="AL407" s="341"/>
      <c r="AM407" s="341"/>
      <c r="AN407" s="342"/>
      <c r="AO407" s="236" t="str">
        <f t="shared" ref="AO407" si="1393">IF(ISBLANK(AD406),(IFERROR(IF(AND(AH406="Probabilidad",AH407="Probabilidad"),(AQ406-(+AQ406*AK407)),IF(AH407="Probabilidad",(W406-(+W406*AK407)),IF(AH407="Impacto",AQ406,""))),""))," ")</f>
        <v/>
      </c>
      <c r="AP407" s="174" t="str">
        <f t="shared" ref="AP407" si="1394">IF(ISBLANK(AD406),(IFERROR(IF(AO407="","",IF(AO407&lt;=0.2,"Muy Baja",IF(AO407&lt;=0.4,"Baja",IF(AO407&lt;=0.6,"Media",IF(AO407&lt;=0.8,"Alta","Muy Alta"))))),""))," ")</f>
        <v/>
      </c>
      <c r="AQ407" s="237" t="str">
        <f t="shared" si="1382"/>
        <v/>
      </c>
      <c r="AR407" s="283" t="str">
        <f t="shared" si="1383"/>
        <v/>
      </c>
      <c r="AS407" s="237" t="str">
        <f t="shared" ref="AS407" si="1395">IFERROR(IF(AND(AH406="Impacto",AH407="Impacto"),(AS406-(+AS406*AK407)),IF(AH407="Impacto",(AA406-(+AA406*AK407)),IF(AH407="Probabilidad",AS406,""))),"")</f>
        <v/>
      </c>
      <c r="AT407" s="239" t="str">
        <f t="shared" si="1384"/>
        <v/>
      </c>
      <c r="AU407" s="457"/>
      <c r="AV407" s="460"/>
      <c r="AW407" s="454"/>
      <c r="AX407" s="463"/>
      <c r="AY407" s="343"/>
      <c r="AZ407" s="209"/>
      <c r="BA407" s="207"/>
      <c r="BB407" s="207"/>
      <c r="BC407" s="208"/>
      <c r="BD407" s="208"/>
      <c r="BE407" s="208"/>
      <c r="BF407" s="209"/>
      <c r="BG407" s="466"/>
      <c r="BH407" s="215"/>
      <c r="BI407" s="210"/>
      <c r="BJ407" s="210"/>
      <c r="BK407" s="210"/>
      <c r="BL407" s="207"/>
      <c r="BM407" s="207"/>
      <c r="BN407" s="207"/>
      <c r="BO407" s="282"/>
      <c r="BP407" s="282"/>
      <c r="BQ407" s="284"/>
      <c r="BR407" s="213"/>
      <c r="BS407" s="213" t="str">
        <f>IF(AND('MAPA DE RIESGOS'!$AP407="Muy Alta",'MAPA DE RIESGOS'!$AR407="Leve"),CONCATENATE("R",'MAPA DE RIESGOS'!$H407,"C",'MAPA DE RIESGOS'!$AF407),"")</f>
        <v/>
      </c>
      <c r="BT407" s="213"/>
      <c r="BU407" s="213"/>
      <c r="BV407" s="213"/>
      <c r="BW407" s="213"/>
      <c r="BX407" s="213"/>
      <c r="BY407" s="213"/>
      <c r="BZ407" s="213"/>
      <c r="CA407" s="213"/>
      <c r="CB407" s="213"/>
      <c r="CC407" s="213"/>
      <c r="CD407" s="213"/>
      <c r="CE407" s="213"/>
      <c r="CF407" s="213"/>
      <c r="CG407" s="213"/>
      <c r="CH407" s="213"/>
      <c r="CI407" s="213"/>
      <c r="CJ407" s="213"/>
      <c r="CK407" s="213"/>
    </row>
    <row r="408" spans="1:89" s="214" customFormat="1" ht="28.5" hidden="1" customHeight="1">
      <c r="A408" s="652"/>
      <c r="B408" s="634"/>
      <c r="C408" s="523"/>
      <c r="D408" s="523"/>
      <c r="E408" s="472"/>
      <c r="F408" s="472"/>
      <c r="G408" s="492"/>
      <c r="H408" s="384">
        <v>66</v>
      </c>
      <c r="I408" s="469"/>
      <c r="J408" s="466"/>
      <c r="K408" s="466"/>
      <c r="L408" s="466"/>
      <c r="M408" s="472"/>
      <c r="N408" s="472"/>
      <c r="O408" s="472"/>
      <c r="P408" s="475"/>
      <c r="Q408" s="478"/>
      <c r="R408" s="481"/>
      <c r="S408" s="481"/>
      <c r="T408" s="481"/>
      <c r="U408" s="481"/>
      <c r="V408" s="484"/>
      <c r="W408" s="442"/>
      <c r="X408" s="487"/>
      <c r="Y408" s="490"/>
      <c r="Z408" s="439"/>
      <c r="AA408" s="442"/>
      <c r="AB408" s="445"/>
      <c r="AC408" s="448"/>
      <c r="AD408" s="451"/>
      <c r="AE408" s="454"/>
      <c r="AF408" s="205">
        <v>3</v>
      </c>
      <c r="AG408" s="206"/>
      <c r="AH408" s="234" t="str">
        <f t="shared" si="1264"/>
        <v/>
      </c>
      <c r="AI408" s="340"/>
      <c r="AJ408" s="340"/>
      <c r="AK408" s="235" t="str">
        <f t="shared" si="1265"/>
        <v/>
      </c>
      <c r="AL408" s="341"/>
      <c r="AM408" s="341"/>
      <c r="AN408" s="342"/>
      <c r="AO408" s="236" t="str">
        <f t="shared" ref="AO408" si="1396">IF(ISBLANK(AD406),(IFERROR(IF(AND(AH407="Probabilidad",AH408="Probabilidad"),(AQ407-(+AQ407*AK408)),IF(AND(AH407="Impacto",AH408="Probabilidad"),(AQ406-(+AQ406*AK408)),IF(AH408="Impacto",AQ407,""))),""))," ")</f>
        <v/>
      </c>
      <c r="AP408" s="174" t="str">
        <f t="shared" ref="AP408" si="1397">IF(ISBLANK(AD406),(IFERROR(IF(AO408="","",IF(AO408&lt;=0.2,"Muy Baja",IF(AO408&lt;=0.4,"Baja",IF(AO408&lt;=0.6,"Media",IF(AO408&lt;=0.8,"Alta","Muy Alta"))))),""))," ")</f>
        <v/>
      </c>
      <c r="AQ408" s="237" t="str">
        <f t="shared" si="1382"/>
        <v/>
      </c>
      <c r="AR408" s="283" t="str">
        <f t="shared" si="1383"/>
        <v/>
      </c>
      <c r="AS408" s="237" t="str">
        <f t="shared" ref="AS408:AS411" si="1398">IFERROR(IF(AND(AH407="Impacto",AH408="Impacto"),(AS407-(+AS407*AK408)),IF(AND(AH407="Probabilidad",AH408="Impacto"),(AS406-(+AS406*AK408)),IF(AH408="Probabilidad",AS407,""))),"")</f>
        <v/>
      </c>
      <c r="AT408" s="239" t="str">
        <f t="shared" si="1384"/>
        <v/>
      </c>
      <c r="AU408" s="457"/>
      <c r="AV408" s="460"/>
      <c r="AW408" s="454"/>
      <c r="AX408" s="463"/>
      <c r="AY408" s="343"/>
      <c r="AZ408" s="209"/>
      <c r="BA408" s="207"/>
      <c r="BB408" s="207"/>
      <c r="BC408" s="208"/>
      <c r="BD408" s="208"/>
      <c r="BE408" s="208"/>
      <c r="BF408" s="209"/>
      <c r="BG408" s="466"/>
      <c r="BH408" s="215"/>
      <c r="BI408" s="210"/>
      <c r="BJ408" s="210"/>
      <c r="BK408" s="210"/>
      <c r="BL408" s="207"/>
      <c r="BM408" s="207"/>
      <c r="BN408" s="207"/>
      <c r="BO408" s="282"/>
      <c r="BP408" s="282"/>
      <c r="BQ408" s="284"/>
      <c r="BR408" s="213"/>
      <c r="BS408" s="213" t="str">
        <f>IF(AND('MAPA DE RIESGOS'!$AP408="Muy Alta",'MAPA DE RIESGOS'!$AR408="Leve"),CONCATENATE("R",'MAPA DE RIESGOS'!$H408,"C",'MAPA DE RIESGOS'!$AF408),"")</f>
        <v/>
      </c>
      <c r="BT408" s="213"/>
      <c r="BU408" s="213"/>
      <c r="BV408" s="213"/>
      <c r="BW408" s="213"/>
      <c r="BX408" s="213"/>
      <c r="BY408" s="213"/>
      <c r="BZ408" s="213"/>
      <c r="CA408" s="213"/>
      <c r="CB408" s="213"/>
      <c r="CC408" s="213"/>
      <c r="CD408" s="213"/>
      <c r="CE408" s="213"/>
      <c r="CF408" s="213"/>
      <c r="CG408" s="213"/>
      <c r="CH408" s="213"/>
      <c r="CI408" s="213"/>
      <c r="CJ408" s="213"/>
      <c r="CK408" s="213"/>
    </row>
    <row r="409" spans="1:89" s="214" customFormat="1" ht="28.5" hidden="1" customHeight="1">
      <c r="A409" s="652"/>
      <c r="B409" s="634"/>
      <c r="C409" s="523"/>
      <c r="D409" s="523"/>
      <c r="E409" s="472"/>
      <c r="F409" s="472"/>
      <c r="G409" s="492"/>
      <c r="H409" s="384">
        <v>66</v>
      </c>
      <c r="I409" s="469"/>
      <c r="J409" s="466"/>
      <c r="K409" s="466"/>
      <c r="L409" s="466"/>
      <c r="M409" s="472"/>
      <c r="N409" s="472"/>
      <c r="O409" s="472"/>
      <c r="P409" s="475"/>
      <c r="Q409" s="478"/>
      <c r="R409" s="481"/>
      <c r="S409" s="481"/>
      <c r="T409" s="481"/>
      <c r="U409" s="481"/>
      <c r="V409" s="484"/>
      <c r="W409" s="442"/>
      <c r="X409" s="487"/>
      <c r="Y409" s="490"/>
      <c r="Z409" s="439"/>
      <c r="AA409" s="442"/>
      <c r="AB409" s="445"/>
      <c r="AC409" s="448"/>
      <c r="AD409" s="451"/>
      <c r="AE409" s="454"/>
      <c r="AF409" s="205">
        <v>4</v>
      </c>
      <c r="AG409" s="206"/>
      <c r="AH409" s="234" t="str">
        <f t="shared" si="1264"/>
        <v/>
      </c>
      <c r="AI409" s="340"/>
      <c r="AJ409" s="340"/>
      <c r="AK409" s="235" t="str">
        <f t="shared" si="1265"/>
        <v/>
      </c>
      <c r="AL409" s="341"/>
      <c r="AM409" s="341"/>
      <c r="AN409" s="342"/>
      <c r="AO409" s="236" t="str">
        <f t="shared" ref="AO409" si="1399">IF(ISBLANK(AD406),(IFERROR(IF(AND(AH408="Probabilidad",AH409="Probabilidad"),(AQ408-(+AQ408*AK409)),IF(AND(AH408="Impacto",AH409="Probabilidad"),(AQ407-(+AQ407*AK409)),IF(AH409="Impacto",AQ408,""))),""))," ")</f>
        <v/>
      </c>
      <c r="AP409" s="174" t="str">
        <f t="shared" ref="AP409" si="1400">IF(ISBLANK(AD406),(IFERROR(IF(AO409="","",IF(AO409&lt;=0.2,"Muy Baja",IF(AO409&lt;=0.4,"Baja",IF(AO409&lt;=0.6,"Media",IF(AO409&lt;=0.8,"Alta","Muy Alta"))))),""))," ")</f>
        <v/>
      </c>
      <c r="AQ409" s="237" t="str">
        <f t="shared" si="1382"/>
        <v/>
      </c>
      <c r="AR409" s="283" t="str">
        <f t="shared" si="1383"/>
        <v/>
      </c>
      <c r="AS409" s="237" t="str">
        <f t="shared" si="1398"/>
        <v/>
      </c>
      <c r="AT409" s="239" t="str">
        <f t="shared" si="1384"/>
        <v/>
      </c>
      <c r="AU409" s="457"/>
      <c r="AV409" s="460"/>
      <c r="AW409" s="454"/>
      <c r="AX409" s="463"/>
      <c r="AY409" s="343"/>
      <c r="AZ409" s="209"/>
      <c r="BA409" s="207"/>
      <c r="BB409" s="207"/>
      <c r="BC409" s="208"/>
      <c r="BD409" s="208"/>
      <c r="BE409" s="208"/>
      <c r="BF409" s="209"/>
      <c r="BG409" s="466"/>
      <c r="BH409" s="215"/>
      <c r="BI409" s="210"/>
      <c r="BJ409" s="210"/>
      <c r="BK409" s="210"/>
      <c r="BL409" s="207"/>
      <c r="BM409" s="207"/>
      <c r="BN409" s="207"/>
      <c r="BO409" s="282"/>
      <c r="BP409" s="282"/>
      <c r="BQ409" s="284"/>
      <c r="BR409" s="213"/>
      <c r="BS409" s="213" t="str">
        <f>IF(AND('MAPA DE RIESGOS'!$AP409="Muy Alta",'MAPA DE RIESGOS'!$AR409="Leve"),CONCATENATE("R",'MAPA DE RIESGOS'!$H409,"C",'MAPA DE RIESGOS'!$AF409),"")</f>
        <v/>
      </c>
      <c r="BT409" s="213"/>
      <c r="BU409" s="213"/>
      <c r="BV409" s="213"/>
      <c r="BW409" s="213"/>
      <c r="BX409" s="213"/>
      <c r="BY409" s="213"/>
      <c r="BZ409" s="213"/>
      <c r="CA409" s="213"/>
      <c r="CB409" s="213"/>
      <c r="CC409" s="213"/>
      <c r="CD409" s="213"/>
      <c r="CE409" s="213"/>
      <c r="CF409" s="213"/>
      <c r="CG409" s="213"/>
      <c r="CH409" s="213"/>
      <c r="CI409" s="213"/>
      <c r="CJ409" s="213"/>
      <c r="CK409" s="213"/>
    </row>
    <row r="410" spans="1:89" s="214" customFormat="1" ht="28.5" hidden="1" customHeight="1">
      <c r="A410" s="652"/>
      <c r="B410" s="634"/>
      <c r="C410" s="523"/>
      <c r="D410" s="523"/>
      <c r="E410" s="472"/>
      <c r="F410" s="472"/>
      <c r="G410" s="492"/>
      <c r="H410" s="384">
        <v>66</v>
      </c>
      <c r="I410" s="469"/>
      <c r="J410" s="466"/>
      <c r="K410" s="466"/>
      <c r="L410" s="466"/>
      <c r="M410" s="472"/>
      <c r="N410" s="472"/>
      <c r="O410" s="472"/>
      <c r="P410" s="475"/>
      <c r="Q410" s="478"/>
      <c r="R410" s="481"/>
      <c r="S410" s="481"/>
      <c r="T410" s="481"/>
      <c r="U410" s="481"/>
      <c r="V410" s="484"/>
      <c r="W410" s="442"/>
      <c r="X410" s="487"/>
      <c r="Y410" s="490"/>
      <c r="Z410" s="439"/>
      <c r="AA410" s="442"/>
      <c r="AB410" s="445"/>
      <c r="AC410" s="448"/>
      <c r="AD410" s="451"/>
      <c r="AE410" s="454"/>
      <c r="AF410" s="205">
        <v>5</v>
      </c>
      <c r="AG410" s="206"/>
      <c r="AH410" s="234" t="str">
        <f t="shared" si="1264"/>
        <v/>
      </c>
      <c r="AI410" s="340"/>
      <c r="AJ410" s="340"/>
      <c r="AK410" s="235" t="str">
        <f t="shared" si="1265"/>
        <v/>
      </c>
      <c r="AL410" s="341"/>
      <c r="AM410" s="341"/>
      <c r="AN410" s="342"/>
      <c r="AO410" s="236" t="str">
        <f t="shared" ref="AO410" si="1401">IF(ISBLANK(AD406),(IFERROR(IF(AND(AH409="Probabilidad",AH410="Probabilidad"),(AQ409-(+AQ409*AK410)),IF(AND(AH409="Impacto",AH410="Probabilidad"),(AQ408-(+AQ408*AK410)),IF(AH410="Impacto",AQ409,""))),""))," ")</f>
        <v/>
      </c>
      <c r="AP410" s="174" t="str">
        <f t="shared" ref="AP410" si="1402">IF(ISBLANK(AD406),(IFERROR(IF(AO410="","",IF(AO410&lt;=0.2,"Muy Baja",IF(AO410&lt;=0.4,"Baja",IF(AO410&lt;=0.6,"Media",IF(AO410&lt;=0.8,"Alta","Muy Alta"))))),""))," ")</f>
        <v/>
      </c>
      <c r="AQ410" s="237" t="str">
        <f t="shared" si="1382"/>
        <v/>
      </c>
      <c r="AR410" s="283" t="str">
        <f t="shared" si="1383"/>
        <v/>
      </c>
      <c r="AS410" s="237" t="str">
        <f t="shared" si="1398"/>
        <v/>
      </c>
      <c r="AT410" s="239" t="str">
        <f t="shared" si="1384"/>
        <v/>
      </c>
      <c r="AU410" s="457"/>
      <c r="AV410" s="460"/>
      <c r="AW410" s="454"/>
      <c r="AX410" s="463"/>
      <c r="AY410" s="343"/>
      <c r="AZ410" s="209"/>
      <c r="BA410" s="207"/>
      <c r="BB410" s="207"/>
      <c r="BC410" s="208"/>
      <c r="BD410" s="208"/>
      <c r="BE410" s="208"/>
      <c r="BF410" s="209"/>
      <c r="BG410" s="466"/>
      <c r="BH410" s="215"/>
      <c r="BI410" s="210"/>
      <c r="BJ410" s="210"/>
      <c r="BK410" s="210"/>
      <c r="BL410" s="207"/>
      <c r="BM410" s="207"/>
      <c r="BN410" s="207"/>
      <c r="BO410" s="282"/>
      <c r="BP410" s="282"/>
      <c r="BQ410" s="284"/>
      <c r="BR410" s="213"/>
      <c r="BS410" s="213" t="str">
        <f>IF(AND('MAPA DE RIESGOS'!$AP410="Muy Alta",'MAPA DE RIESGOS'!$AR410="Leve"),CONCATENATE("R",'MAPA DE RIESGOS'!$H410,"C",'MAPA DE RIESGOS'!$AF410),"")</f>
        <v/>
      </c>
      <c r="BT410" s="213"/>
      <c r="BU410" s="213"/>
      <c r="BV410" s="213"/>
      <c r="BW410" s="213"/>
      <c r="BX410" s="213"/>
      <c r="BY410" s="213"/>
      <c r="BZ410" s="213"/>
      <c r="CA410" s="213"/>
      <c r="CB410" s="213"/>
      <c r="CC410" s="213"/>
      <c r="CD410" s="213"/>
      <c r="CE410" s="213"/>
      <c r="CF410" s="213"/>
      <c r="CG410" s="213"/>
      <c r="CH410" s="213"/>
      <c r="CI410" s="213"/>
      <c r="CJ410" s="213"/>
      <c r="CK410" s="213"/>
    </row>
    <row r="411" spans="1:89" s="214" customFormat="1" ht="28.5" hidden="1" customHeight="1">
      <c r="A411" s="652"/>
      <c r="B411" s="634"/>
      <c r="C411" s="523"/>
      <c r="D411" s="523"/>
      <c r="E411" s="472"/>
      <c r="F411" s="472"/>
      <c r="G411" s="492"/>
      <c r="H411" s="384">
        <v>66</v>
      </c>
      <c r="I411" s="470"/>
      <c r="J411" s="467"/>
      <c r="K411" s="467"/>
      <c r="L411" s="467"/>
      <c r="M411" s="473"/>
      <c r="N411" s="473"/>
      <c r="O411" s="473"/>
      <c r="P411" s="476"/>
      <c r="Q411" s="479"/>
      <c r="R411" s="482"/>
      <c r="S411" s="482"/>
      <c r="T411" s="482"/>
      <c r="U411" s="482"/>
      <c r="V411" s="485"/>
      <c r="W411" s="443"/>
      <c r="X411" s="488"/>
      <c r="Y411" s="491"/>
      <c r="Z411" s="440"/>
      <c r="AA411" s="443"/>
      <c r="AB411" s="446"/>
      <c r="AC411" s="449"/>
      <c r="AD411" s="452"/>
      <c r="AE411" s="455"/>
      <c r="AF411" s="205">
        <v>6</v>
      </c>
      <c r="AG411" s="206"/>
      <c r="AH411" s="234" t="str">
        <f t="shared" si="1264"/>
        <v/>
      </c>
      <c r="AI411" s="340"/>
      <c r="AJ411" s="340"/>
      <c r="AK411" s="235" t="str">
        <f t="shared" si="1265"/>
        <v/>
      </c>
      <c r="AL411" s="341"/>
      <c r="AM411" s="341"/>
      <c r="AN411" s="342"/>
      <c r="AO411" s="236" t="str">
        <f t="shared" ref="AO411" si="1403">IF(ISBLANK(AD406),(IFERROR(IF(AND(AH410="Probabilidad",AH411="Probabilidad"),(AQ410-(+AQ410*AK411)),IF(AND(AH410="Impacto",AH411="Probabilidad"),(AQ409-(+AQ409*AK411)),IF(AH411="Impacto",AQ410,""))),""))," ")</f>
        <v/>
      </c>
      <c r="AP411" s="174" t="str">
        <f t="shared" ref="AP411" si="1404">IF(ISBLANK(AD406),(IFERROR(IF(AO411="","",IF(AO411&lt;=0.2,"Muy Baja",IF(AO411&lt;=0.4,"Baja",IF(AO411&lt;=0.6,"Media",IF(AO411&lt;=0.8,"Alta","Muy Alta"))))),""))," ")</f>
        <v/>
      </c>
      <c r="AQ411" s="237" t="str">
        <f t="shared" si="1382"/>
        <v/>
      </c>
      <c r="AR411" s="283" t="str">
        <f t="shared" si="1383"/>
        <v/>
      </c>
      <c r="AS411" s="237" t="str">
        <f t="shared" si="1398"/>
        <v/>
      </c>
      <c r="AT411" s="239" t="str">
        <f t="shared" si="1384"/>
        <v/>
      </c>
      <c r="AU411" s="458"/>
      <c r="AV411" s="461"/>
      <c r="AW411" s="455"/>
      <c r="AX411" s="464"/>
      <c r="AY411" s="343"/>
      <c r="AZ411" s="209"/>
      <c r="BA411" s="207"/>
      <c r="BB411" s="207"/>
      <c r="BC411" s="208"/>
      <c r="BD411" s="208"/>
      <c r="BE411" s="208"/>
      <c r="BF411" s="209"/>
      <c r="BG411" s="467"/>
      <c r="BH411" s="215"/>
      <c r="BI411" s="210"/>
      <c r="BJ411" s="210"/>
      <c r="BK411" s="210"/>
      <c r="BL411" s="207"/>
      <c r="BM411" s="207"/>
      <c r="BN411" s="207"/>
      <c r="BO411" s="282"/>
      <c r="BP411" s="282"/>
      <c r="BQ411" s="284"/>
      <c r="BR411" s="213"/>
      <c r="BS411" s="213" t="str">
        <f>IF(AND('MAPA DE RIESGOS'!$AP411="Muy Alta",'MAPA DE RIESGOS'!$AR411="Leve"),CONCATENATE("R",'MAPA DE RIESGOS'!$H411,"C",'MAPA DE RIESGOS'!$AF411),"")</f>
        <v/>
      </c>
      <c r="BT411" s="213"/>
      <c r="BU411" s="213"/>
      <c r="BV411" s="213"/>
      <c r="BW411" s="213"/>
      <c r="BX411" s="213"/>
      <c r="BY411" s="213"/>
      <c r="BZ411" s="213"/>
      <c r="CA411" s="213"/>
      <c r="CB411" s="213"/>
      <c r="CC411" s="213"/>
      <c r="CD411" s="213"/>
      <c r="CE411" s="213"/>
      <c r="CF411" s="213"/>
      <c r="CG411" s="213"/>
      <c r="CH411" s="213"/>
      <c r="CI411" s="213"/>
      <c r="CJ411" s="213"/>
      <c r="CK411" s="213"/>
    </row>
    <row r="412" spans="1:89" s="214" customFormat="1" ht="172.5" customHeight="1">
      <c r="A412" s="652"/>
      <c r="B412" s="634" t="s">
        <v>889</v>
      </c>
      <c r="C412" s="523"/>
      <c r="D412" s="523"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72" t="s">
        <v>1228</v>
      </c>
      <c r="F412" s="472" t="s">
        <v>976</v>
      </c>
      <c r="G412" s="492">
        <v>67</v>
      </c>
      <c r="H412" s="384">
        <v>67</v>
      </c>
      <c r="I412" s="468" t="s">
        <v>1646</v>
      </c>
      <c r="J412" s="465" t="s">
        <v>243</v>
      </c>
      <c r="K412" s="465" t="s">
        <v>1440</v>
      </c>
      <c r="L412" s="465" t="s">
        <v>1636</v>
      </c>
      <c r="M412" s="471" t="str">
        <f t="shared" ref="M412:M417" si="1405">+I412</f>
        <v>Posibilidad de recibir o solicitar cualquier dádiva o beneficio a nombre propio o de terceros con el fin de generar el incumplimiento de la reserva en el manejo de la información documental en beneficio propio o de un particular.</v>
      </c>
      <c r="N412" s="471" t="s">
        <v>109</v>
      </c>
      <c r="O412" s="471" t="s">
        <v>247</v>
      </c>
      <c r="P412" s="474">
        <v>228</v>
      </c>
      <c r="Q412" s="477"/>
      <c r="R412" s="480"/>
      <c r="S412" s="480"/>
      <c r="T412" s="480"/>
      <c r="U412" s="480"/>
      <c r="V412" s="483" t="str">
        <f t="shared" ref="V412" si="1406">IF(ISBLANK(AC412),(IF(P412&lt;=0,"",IF(P412&lt;=2,"Muy Baja",IF(P412&lt;=24,"Baja",IF(P412&lt;=500,"Media",IF(P412&lt;=5000,"Alta","Muy Alta"))))))," ")</f>
        <v xml:space="preserve"> </v>
      </c>
      <c r="W412" s="441" t="str">
        <f t="shared" ref="W412" si="1407">IF(ISBLANK(AC412),(IF(V412="","",IF(V412="Muy Baja",20%,IF(V412="Baja",40%,IF(V412="Media",60%,IF(V412="Alta",80%,IF(V412="Muy Alta",100%,0)))))))," ")</f>
        <v xml:space="preserve"> </v>
      </c>
      <c r="X412" s="486"/>
      <c r="Y412" s="489" t="str">
        <f>IF(X412&gt;0,IF(NOT(ISERROR(MATCH(X412,'Listados Datos'!$N$3:$N$4,0))),'Listados Datos'!$N$6&amp;"Por favor no seleccionar este criterios de impacto (Afectación Económica o presupuestal y/o Pérdida Reputacional)",'Listados Datos'!$N$7),"")</f>
        <v/>
      </c>
      <c r="Z412" s="438" t="str">
        <f>IF(OR(X412='Listados Datos'!$R$3,X412='Listados Datos'!$S$3),"Leve",IF(OR(X412='Listados Datos'!$R$4,X412='Listados Datos'!$S$4),"Menor",IF(OR(X412='Listados Datos'!$R$5,X412='Listados Datos'!$S$5),"Moderado",IF(OR(X412='Listados Datos'!$R$6,X412='Listados Datos'!$S$6),"Mayor",IF(OR(X412='Listados Datos'!$R$7,X412='Listados Datos'!$S$7),"Catastrófico","")))))</f>
        <v/>
      </c>
      <c r="AA412" s="441" t="str">
        <f>IF(Z412="","",IF(Z412="Leve",20%,IF(Z412="Menor",40%,IF(Z412="Moderado",60%,IF(Z412="Mayor",80%,IF(Z412="Catastrófico",100%,0))))))</f>
        <v/>
      </c>
      <c r="AB412" s="444"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447" t="s">
        <v>348</v>
      </c>
      <c r="AD412" s="450" t="s">
        <v>12</v>
      </c>
      <c r="AE412" s="453" t="str">
        <f t="shared" ref="AE412" si="1408">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5">
        <v>1</v>
      </c>
      <c r="AG412" s="206" t="s">
        <v>1489</v>
      </c>
      <c r="AH412" s="234" t="str">
        <f t="shared" si="1264"/>
        <v>Probabilidad</v>
      </c>
      <c r="AI412" s="340" t="s">
        <v>314</v>
      </c>
      <c r="AJ412" s="340" t="s">
        <v>319</v>
      </c>
      <c r="AK412" s="235" t="str">
        <f t="shared" si="1265"/>
        <v>40%</v>
      </c>
      <c r="AL412" s="341" t="s">
        <v>323</v>
      </c>
      <c r="AM412" s="341" t="s">
        <v>327</v>
      </c>
      <c r="AN412" s="342" t="s">
        <v>330</v>
      </c>
      <c r="AO412" s="236" t="str">
        <f t="shared" ref="AO412" si="1409">IF(ISBLANK(AD412),(IFERROR(IF(AH412="Probabilidad",(W412-(+W412*AK412)),IF(AH412="Impacto",W412,"")),""))," ")</f>
        <v xml:space="preserve"> </v>
      </c>
      <c r="AP412" s="174" t="str">
        <f t="shared" ref="AP412" si="1410">IF(ISBLANK(AD412), (IFERROR(IF(AO412="","",IF(AO412&lt;=0.2,"Muy Baja",IF(AO412&lt;=0.4,"Baja",IF(AO412&lt;=0.6,"Media",IF(AO412&lt;=0.8,"Alta","Muy Alta"))))),""))," ")</f>
        <v xml:space="preserve"> </v>
      </c>
      <c r="AQ412" s="237" t="str">
        <f t="shared" si="1382"/>
        <v xml:space="preserve"> </v>
      </c>
      <c r="AR412" s="283" t="str">
        <f t="shared" si="1383"/>
        <v/>
      </c>
      <c r="AS412" s="237" t="str">
        <f t="shared" ref="AS412" si="1411">IFERROR(IF(AH412="Impacto",(AA412-(+AA412*AK412)),IF(AH412="Probabilidad",AA412,"")),"")</f>
        <v/>
      </c>
      <c r="AT412" s="239" t="str">
        <f t="shared" si="1384"/>
        <v/>
      </c>
      <c r="AU412" s="456" t="s">
        <v>348</v>
      </c>
      <c r="AV412" s="459" t="str">
        <f>IF(ISBLANK(AD412), " ", AD412)</f>
        <v>Moderado</v>
      </c>
      <c r="AW412" s="453" t="str">
        <f t="shared" ref="AW412" si="1412">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462" t="s">
        <v>337</v>
      </c>
      <c r="AY412" s="497" t="s">
        <v>1597</v>
      </c>
      <c r="AZ412" s="500" t="s">
        <v>1598</v>
      </c>
      <c r="BA412" s="500" t="s">
        <v>976</v>
      </c>
      <c r="BB412" s="500" t="s">
        <v>1068</v>
      </c>
      <c r="BC412" s="503">
        <v>44562</v>
      </c>
      <c r="BD412" s="503">
        <v>44926</v>
      </c>
      <c r="BE412" s="500" t="s">
        <v>1327</v>
      </c>
      <c r="BF412" s="500" t="s">
        <v>1327</v>
      </c>
      <c r="BG412" s="465" t="s">
        <v>1213</v>
      </c>
      <c r="BH412" s="215"/>
      <c r="BI412" s="210"/>
      <c r="BJ412" s="210"/>
      <c r="BK412" s="210"/>
      <c r="BL412" s="207"/>
      <c r="BM412" s="207"/>
      <c r="BN412" s="207"/>
      <c r="BO412" s="282"/>
      <c r="BP412" s="282"/>
      <c r="BQ412" s="284"/>
      <c r="BR412" s="213"/>
      <c r="BS412" s="213" t="str">
        <f>IF(AND('MAPA DE RIESGOS'!$AP412="Muy Alta",'MAPA DE RIESGOS'!$AR412="Leve"),CONCATENATE("R",'MAPA DE RIESGOS'!$H412,"C",'MAPA DE RIESGOS'!$AF412),"")</f>
        <v/>
      </c>
      <c r="BT412" s="213"/>
      <c r="BU412" s="213"/>
      <c r="BV412" s="213"/>
      <c r="BW412" s="213"/>
      <c r="BX412" s="213"/>
      <c r="BY412" s="213"/>
      <c r="BZ412" s="213"/>
      <c r="CA412" s="213"/>
      <c r="CB412" s="213"/>
      <c r="CC412" s="213"/>
      <c r="CD412" s="213"/>
      <c r="CE412" s="213"/>
      <c r="CF412" s="213"/>
      <c r="CG412" s="213"/>
      <c r="CH412" s="213"/>
      <c r="CI412" s="213"/>
      <c r="CJ412" s="213"/>
      <c r="CK412" s="213"/>
    </row>
    <row r="413" spans="1:89" s="214" customFormat="1" ht="70" customHeight="1">
      <c r="A413" s="652"/>
      <c r="B413" s="634"/>
      <c r="C413" s="523"/>
      <c r="D413" s="523"/>
      <c r="E413" s="472"/>
      <c r="F413" s="472"/>
      <c r="G413" s="492"/>
      <c r="H413" s="384">
        <v>67</v>
      </c>
      <c r="I413" s="469"/>
      <c r="J413" s="466"/>
      <c r="K413" s="466"/>
      <c r="L413" s="466"/>
      <c r="M413" s="472">
        <f t="shared" si="1405"/>
        <v>0</v>
      </c>
      <c r="N413" s="472"/>
      <c r="O413" s="472"/>
      <c r="P413" s="475"/>
      <c r="Q413" s="478"/>
      <c r="R413" s="481"/>
      <c r="S413" s="481"/>
      <c r="T413" s="481"/>
      <c r="U413" s="481"/>
      <c r="V413" s="484"/>
      <c r="W413" s="442"/>
      <c r="X413" s="487"/>
      <c r="Y413" s="490"/>
      <c r="Z413" s="439"/>
      <c r="AA413" s="442"/>
      <c r="AB413" s="445"/>
      <c r="AC413" s="448"/>
      <c r="AD413" s="451"/>
      <c r="AE413" s="454"/>
      <c r="AF413" s="205">
        <v>2</v>
      </c>
      <c r="AG413" s="206" t="s">
        <v>1490</v>
      </c>
      <c r="AH413" s="234" t="str">
        <f t="shared" si="1264"/>
        <v>Probabilidad</v>
      </c>
      <c r="AI413" s="340" t="s">
        <v>314</v>
      </c>
      <c r="AJ413" s="340" t="s">
        <v>319</v>
      </c>
      <c r="AK413" s="235" t="str">
        <f t="shared" si="1265"/>
        <v>40%</v>
      </c>
      <c r="AL413" s="341" t="s">
        <v>323</v>
      </c>
      <c r="AM413" s="341" t="s">
        <v>327</v>
      </c>
      <c r="AN413" s="342" t="s">
        <v>330</v>
      </c>
      <c r="AO413" s="236" t="str">
        <f t="shared" ref="AO413" si="1413">IF(ISBLANK(AD412),(IFERROR(IF(AND(AH412="Probabilidad",AH413="Probabilidad"),(AQ412-(+AQ412*AK413)),IF(AH413="Probabilidad",(W412-(+W412*AK413)),IF(AH413="Impacto",AQ412,""))),""))," ")</f>
        <v xml:space="preserve"> </v>
      </c>
      <c r="AP413" s="174" t="str">
        <f t="shared" ref="AP413" si="1414">IF(ISBLANK(AD412),(IFERROR(IF(AO413="","",IF(AO413&lt;=0.2,"Muy Baja",IF(AO413&lt;=0.4,"Baja",IF(AO413&lt;=0.6,"Media",IF(AO413&lt;=0.8,"Alta","Muy Alta"))))),""))," ")</f>
        <v xml:space="preserve"> </v>
      </c>
      <c r="AQ413" s="237" t="str">
        <f t="shared" si="1382"/>
        <v xml:space="preserve"> </v>
      </c>
      <c r="AR413" s="283" t="str">
        <f t="shared" si="1383"/>
        <v/>
      </c>
      <c r="AS413" s="237" t="str">
        <f t="shared" ref="AS413" si="1415">IFERROR(IF(AND(AH412="Impacto",AH413="Impacto"),(AS412-(+AS412*AK413)),IF(AH413="Impacto",(AA412-(+AA412*AK413)),IF(AH413="Probabilidad",AS412,""))),"")</f>
        <v/>
      </c>
      <c r="AT413" s="239" t="str">
        <f t="shared" si="1384"/>
        <v/>
      </c>
      <c r="AU413" s="457"/>
      <c r="AV413" s="460"/>
      <c r="AW413" s="454"/>
      <c r="AX413" s="463"/>
      <c r="AY413" s="498"/>
      <c r="AZ413" s="501"/>
      <c r="BA413" s="501"/>
      <c r="BB413" s="501"/>
      <c r="BC413" s="504"/>
      <c r="BD413" s="504"/>
      <c r="BE413" s="501"/>
      <c r="BF413" s="501"/>
      <c r="BG413" s="466"/>
      <c r="BH413" s="215"/>
      <c r="BI413" s="210"/>
      <c r="BJ413" s="210"/>
      <c r="BK413" s="210"/>
      <c r="BL413" s="207"/>
      <c r="BM413" s="207"/>
      <c r="BN413" s="207"/>
      <c r="BO413" s="282"/>
      <c r="BP413" s="282"/>
      <c r="BQ413" s="284"/>
      <c r="BR413" s="213"/>
      <c r="BS413" s="213" t="str">
        <f>IF(AND('MAPA DE RIESGOS'!$AP413="Muy Alta",'MAPA DE RIESGOS'!$AR413="Leve"),CONCATENATE("R",'MAPA DE RIESGOS'!$H413,"C",'MAPA DE RIESGOS'!$AF413),"")</f>
        <v/>
      </c>
      <c r="BT413" s="213"/>
      <c r="BU413" s="213"/>
      <c r="BV413" s="213"/>
      <c r="BW413" s="213"/>
      <c r="BX413" s="213"/>
      <c r="BY413" s="213"/>
      <c r="BZ413" s="213"/>
      <c r="CA413" s="213"/>
      <c r="CB413" s="213"/>
      <c r="CC413" s="213"/>
      <c r="CD413" s="213"/>
      <c r="CE413" s="213"/>
      <c r="CF413" s="213"/>
      <c r="CG413" s="213"/>
      <c r="CH413" s="213"/>
      <c r="CI413" s="213"/>
      <c r="CJ413" s="213"/>
      <c r="CK413" s="213"/>
    </row>
    <row r="414" spans="1:89" s="214" customFormat="1" ht="70" customHeight="1">
      <c r="A414" s="652"/>
      <c r="B414" s="634"/>
      <c r="C414" s="523"/>
      <c r="D414" s="523"/>
      <c r="E414" s="472"/>
      <c r="F414" s="472"/>
      <c r="G414" s="492"/>
      <c r="H414" s="384">
        <v>67</v>
      </c>
      <c r="I414" s="469"/>
      <c r="J414" s="466"/>
      <c r="K414" s="466"/>
      <c r="L414" s="466"/>
      <c r="M414" s="472">
        <f t="shared" si="1405"/>
        <v>0</v>
      </c>
      <c r="N414" s="472"/>
      <c r="O414" s="472"/>
      <c r="P414" s="475"/>
      <c r="Q414" s="478"/>
      <c r="R414" s="481"/>
      <c r="S414" s="481"/>
      <c r="T414" s="481"/>
      <c r="U414" s="481"/>
      <c r="V414" s="484"/>
      <c r="W414" s="442"/>
      <c r="X414" s="487"/>
      <c r="Y414" s="490"/>
      <c r="Z414" s="439"/>
      <c r="AA414" s="442"/>
      <c r="AB414" s="445"/>
      <c r="AC414" s="448"/>
      <c r="AD414" s="451"/>
      <c r="AE414" s="454"/>
      <c r="AF414" s="205">
        <v>3</v>
      </c>
      <c r="AG414" s="206" t="s">
        <v>1491</v>
      </c>
      <c r="AH414" s="234" t="str">
        <f t="shared" si="1264"/>
        <v>Probabilidad</v>
      </c>
      <c r="AI414" s="340" t="s">
        <v>314</v>
      </c>
      <c r="AJ414" s="340" t="s">
        <v>319</v>
      </c>
      <c r="AK414" s="235" t="str">
        <f t="shared" si="1265"/>
        <v>40%</v>
      </c>
      <c r="AL414" s="341" t="s">
        <v>323</v>
      </c>
      <c r="AM414" s="341" t="s">
        <v>327</v>
      </c>
      <c r="AN414" s="342" t="s">
        <v>330</v>
      </c>
      <c r="AO414" s="236" t="str">
        <f t="shared" ref="AO414" si="1416">IF(ISBLANK(AD412),(IFERROR(IF(AND(AH413="Probabilidad",AH414="Probabilidad"),(AQ413-(+AQ413*AK414)),IF(AND(AH413="Impacto",AH414="Probabilidad"),(AQ412-(+AQ412*AK414)),IF(AH414="Impacto",AQ413,""))),""))," ")</f>
        <v xml:space="preserve"> </v>
      </c>
      <c r="AP414" s="174" t="str">
        <f t="shared" ref="AP414" si="1417">IF(ISBLANK(AD412),(IFERROR(IF(AO414="","",IF(AO414&lt;=0.2,"Muy Baja",IF(AO414&lt;=0.4,"Baja",IF(AO414&lt;=0.6,"Media",IF(AO414&lt;=0.8,"Alta","Muy Alta"))))),""))," ")</f>
        <v xml:space="preserve"> </v>
      </c>
      <c r="AQ414" s="237" t="str">
        <f t="shared" si="1382"/>
        <v xml:space="preserve"> </v>
      </c>
      <c r="AR414" s="283" t="str">
        <f t="shared" si="1383"/>
        <v/>
      </c>
      <c r="AS414" s="237" t="str">
        <f t="shared" ref="AS414:AS417" si="1418">IFERROR(IF(AND(AH413="Impacto",AH414="Impacto"),(AS413-(+AS413*AK414)),IF(AND(AH413="Probabilidad",AH414="Impacto"),(AS412-(+AS412*AK414)),IF(AH414="Probabilidad",AS413,""))),"")</f>
        <v/>
      </c>
      <c r="AT414" s="239" t="str">
        <f t="shared" si="1384"/>
        <v/>
      </c>
      <c r="AU414" s="457"/>
      <c r="AV414" s="460"/>
      <c r="AW414" s="454"/>
      <c r="AX414" s="463"/>
      <c r="AY414" s="498"/>
      <c r="AZ414" s="501"/>
      <c r="BA414" s="501"/>
      <c r="BB414" s="501"/>
      <c r="BC414" s="504"/>
      <c r="BD414" s="504"/>
      <c r="BE414" s="501"/>
      <c r="BF414" s="501"/>
      <c r="BG414" s="466"/>
      <c r="BH414" s="215"/>
      <c r="BI414" s="210"/>
      <c r="BJ414" s="210"/>
      <c r="BK414" s="210"/>
      <c r="BL414" s="207"/>
      <c r="BM414" s="207"/>
      <c r="BN414" s="207"/>
      <c r="BO414" s="282"/>
      <c r="BP414" s="282"/>
      <c r="BQ414" s="284"/>
      <c r="BR414" s="213"/>
      <c r="BS414" s="213" t="str">
        <f>IF(AND('MAPA DE RIESGOS'!$AP414="Muy Alta",'MAPA DE RIESGOS'!$AR414="Leve"),CONCATENATE("R",'MAPA DE RIESGOS'!$H414,"C",'MAPA DE RIESGOS'!$AF414),"")</f>
        <v/>
      </c>
      <c r="BT414" s="213"/>
      <c r="BU414" s="213"/>
      <c r="BV414" s="213"/>
      <c r="BW414" s="213"/>
      <c r="BX414" s="213"/>
      <c r="BY414" s="213"/>
      <c r="BZ414" s="213"/>
      <c r="CA414" s="213"/>
      <c r="CB414" s="213"/>
      <c r="CC414" s="213"/>
      <c r="CD414" s="213"/>
      <c r="CE414" s="213"/>
      <c r="CF414" s="213"/>
      <c r="CG414" s="213"/>
      <c r="CH414" s="213"/>
      <c r="CI414" s="213"/>
      <c r="CJ414" s="213"/>
      <c r="CK414" s="213"/>
    </row>
    <row r="415" spans="1:89" s="214" customFormat="1" ht="70" customHeight="1">
      <c r="A415" s="652"/>
      <c r="B415" s="634"/>
      <c r="C415" s="523"/>
      <c r="D415" s="523"/>
      <c r="E415" s="472"/>
      <c r="F415" s="472"/>
      <c r="G415" s="492"/>
      <c r="H415" s="384">
        <v>67</v>
      </c>
      <c r="I415" s="469"/>
      <c r="J415" s="466"/>
      <c r="K415" s="466"/>
      <c r="L415" s="466"/>
      <c r="M415" s="472">
        <f t="shared" si="1405"/>
        <v>0</v>
      </c>
      <c r="N415" s="472"/>
      <c r="O415" s="472"/>
      <c r="P415" s="475"/>
      <c r="Q415" s="478"/>
      <c r="R415" s="481"/>
      <c r="S415" s="481"/>
      <c r="T415" s="481"/>
      <c r="U415" s="481"/>
      <c r="V415" s="484"/>
      <c r="W415" s="442"/>
      <c r="X415" s="487"/>
      <c r="Y415" s="490"/>
      <c r="Z415" s="439"/>
      <c r="AA415" s="442"/>
      <c r="AB415" s="445"/>
      <c r="AC415" s="448"/>
      <c r="AD415" s="451"/>
      <c r="AE415" s="454"/>
      <c r="AF415" s="205">
        <v>4</v>
      </c>
      <c r="AG415" s="206" t="s">
        <v>1658</v>
      </c>
      <c r="AH415" s="234" t="str">
        <f t="shared" si="1264"/>
        <v>Probabilidad</v>
      </c>
      <c r="AI415" s="340" t="s">
        <v>314</v>
      </c>
      <c r="AJ415" s="340" t="s">
        <v>319</v>
      </c>
      <c r="AK415" s="235" t="str">
        <f t="shared" si="1265"/>
        <v>40%</v>
      </c>
      <c r="AL415" s="341" t="s">
        <v>323</v>
      </c>
      <c r="AM415" s="341" t="s">
        <v>327</v>
      </c>
      <c r="AN415" s="342" t="s">
        <v>330</v>
      </c>
      <c r="AO415" s="236" t="str">
        <f t="shared" ref="AO415" si="1419">IF(ISBLANK(AD412),(IFERROR(IF(AND(AH414="Probabilidad",AH415="Probabilidad"),(AQ414-(+AQ414*AK415)),IF(AND(AH414="Impacto",AH415="Probabilidad"),(AQ413-(+AQ413*AK415)),IF(AH415="Impacto",AQ414,""))),""))," ")</f>
        <v xml:space="preserve"> </v>
      </c>
      <c r="AP415" s="174" t="str">
        <f t="shared" ref="AP415" si="1420">IF(ISBLANK(AD412),(IFERROR(IF(AO415="","",IF(AO415&lt;=0.2,"Muy Baja",IF(AO415&lt;=0.4,"Baja",IF(AO415&lt;=0.6,"Media",IF(AO415&lt;=0.8,"Alta","Muy Alta"))))),""))," ")</f>
        <v xml:space="preserve"> </v>
      </c>
      <c r="AQ415" s="237" t="str">
        <f t="shared" si="1382"/>
        <v xml:space="preserve"> </v>
      </c>
      <c r="AR415" s="283" t="str">
        <f t="shared" si="1383"/>
        <v/>
      </c>
      <c r="AS415" s="237" t="str">
        <f t="shared" si="1418"/>
        <v/>
      </c>
      <c r="AT415" s="239" t="str">
        <f t="shared" si="1384"/>
        <v/>
      </c>
      <c r="AU415" s="457"/>
      <c r="AV415" s="460"/>
      <c r="AW415" s="454"/>
      <c r="AX415" s="463"/>
      <c r="AY415" s="498"/>
      <c r="AZ415" s="501"/>
      <c r="BA415" s="501"/>
      <c r="BB415" s="501"/>
      <c r="BC415" s="504"/>
      <c r="BD415" s="504"/>
      <c r="BE415" s="501"/>
      <c r="BF415" s="501"/>
      <c r="BG415" s="466"/>
      <c r="BH415" s="215"/>
      <c r="BI415" s="210"/>
      <c r="BJ415" s="210"/>
      <c r="BK415" s="210"/>
      <c r="BL415" s="207"/>
      <c r="BM415" s="207"/>
      <c r="BN415" s="207"/>
      <c r="BO415" s="282"/>
      <c r="BP415" s="282"/>
      <c r="BQ415" s="284"/>
      <c r="BR415" s="213"/>
      <c r="BS415" s="213" t="str">
        <f>IF(AND('MAPA DE RIESGOS'!$AP415="Muy Alta",'MAPA DE RIESGOS'!$AR415="Leve"),CONCATENATE("R",'MAPA DE RIESGOS'!$H415,"C",'MAPA DE RIESGOS'!$AF415),"")</f>
        <v/>
      </c>
      <c r="BT415" s="213"/>
      <c r="BU415" s="213"/>
      <c r="BV415" s="213"/>
      <c r="BW415" s="213"/>
      <c r="BX415" s="213"/>
      <c r="BY415" s="213"/>
      <c r="BZ415" s="213"/>
      <c r="CA415" s="213"/>
      <c r="CB415" s="213"/>
      <c r="CC415" s="213"/>
      <c r="CD415" s="213"/>
      <c r="CE415" s="213"/>
      <c r="CF415" s="213"/>
      <c r="CG415" s="213"/>
      <c r="CH415" s="213"/>
      <c r="CI415" s="213"/>
      <c r="CJ415" s="213"/>
      <c r="CK415" s="213"/>
    </row>
    <row r="416" spans="1:89" s="214" customFormat="1" ht="70" customHeight="1">
      <c r="A416" s="652"/>
      <c r="B416" s="634"/>
      <c r="C416" s="523"/>
      <c r="D416" s="523"/>
      <c r="E416" s="472"/>
      <c r="F416" s="472"/>
      <c r="G416" s="492"/>
      <c r="H416" s="384">
        <v>67</v>
      </c>
      <c r="I416" s="469"/>
      <c r="J416" s="466"/>
      <c r="K416" s="466"/>
      <c r="L416" s="466"/>
      <c r="M416" s="472">
        <f t="shared" si="1405"/>
        <v>0</v>
      </c>
      <c r="N416" s="472"/>
      <c r="O416" s="472"/>
      <c r="P416" s="475"/>
      <c r="Q416" s="478"/>
      <c r="R416" s="481"/>
      <c r="S416" s="481"/>
      <c r="T416" s="481"/>
      <c r="U416" s="481"/>
      <c r="V416" s="484"/>
      <c r="W416" s="442"/>
      <c r="X416" s="487"/>
      <c r="Y416" s="490"/>
      <c r="Z416" s="439"/>
      <c r="AA416" s="442"/>
      <c r="AB416" s="445"/>
      <c r="AC416" s="448"/>
      <c r="AD416" s="451"/>
      <c r="AE416" s="454"/>
      <c r="AF416" s="205">
        <v>5</v>
      </c>
      <c r="AG416" s="206" t="s">
        <v>1492</v>
      </c>
      <c r="AH416" s="234" t="str">
        <f t="shared" si="1264"/>
        <v>Probabilidad</v>
      </c>
      <c r="AI416" s="340" t="s">
        <v>314</v>
      </c>
      <c r="AJ416" s="340" t="s">
        <v>319</v>
      </c>
      <c r="AK416" s="235" t="str">
        <f t="shared" si="1265"/>
        <v>40%</v>
      </c>
      <c r="AL416" s="341" t="s">
        <v>323</v>
      </c>
      <c r="AM416" s="341" t="s">
        <v>327</v>
      </c>
      <c r="AN416" s="342" t="s">
        <v>330</v>
      </c>
      <c r="AO416" s="236" t="str">
        <f t="shared" ref="AO416" si="1421">IF(ISBLANK(AD412),(IFERROR(IF(AND(AH415="Probabilidad",AH416="Probabilidad"),(AQ415-(+AQ415*AK416)),IF(AND(AH415="Impacto",AH416="Probabilidad"),(AQ414-(+AQ414*AK416)),IF(AH416="Impacto",AQ415,""))),""))," ")</f>
        <v xml:space="preserve"> </v>
      </c>
      <c r="AP416" s="174" t="str">
        <f t="shared" ref="AP416" si="1422">IF(ISBLANK(AD412),(IFERROR(IF(AO416="","",IF(AO416&lt;=0.2,"Muy Baja",IF(AO416&lt;=0.4,"Baja",IF(AO416&lt;=0.6,"Media",IF(AO416&lt;=0.8,"Alta","Muy Alta"))))),""))," ")</f>
        <v xml:space="preserve"> </v>
      </c>
      <c r="AQ416" s="237" t="str">
        <f t="shared" si="1382"/>
        <v xml:space="preserve"> </v>
      </c>
      <c r="AR416" s="283" t="str">
        <f t="shared" si="1383"/>
        <v/>
      </c>
      <c r="AS416" s="237" t="str">
        <f t="shared" si="1418"/>
        <v/>
      </c>
      <c r="AT416" s="239" t="str">
        <f t="shared" si="1384"/>
        <v/>
      </c>
      <c r="AU416" s="457"/>
      <c r="AV416" s="460"/>
      <c r="AW416" s="454"/>
      <c r="AX416" s="463"/>
      <c r="AY416" s="499"/>
      <c r="AZ416" s="502"/>
      <c r="BA416" s="502"/>
      <c r="BB416" s="502"/>
      <c r="BC416" s="505"/>
      <c r="BD416" s="505"/>
      <c r="BE416" s="502"/>
      <c r="BF416" s="502"/>
      <c r="BG416" s="466"/>
      <c r="BH416" s="215"/>
      <c r="BI416" s="210"/>
      <c r="BJ416" s="210"/>
      <c r="BK416" s="210"/>
      <c r="BL416" s="207"/>
      <c r="BM416" s="207"/>
      <c r="BN416" s="207"/>
      <c r="BO416" s="282"/>
      <c r="BP416" s="282"/>
      <c r="BQ416" s="284"/>
      <c r="BR416" s="213"/>
      <c r="BS416" s="213" t="str">
        <f>IF(AND('MAPA DE RIESGOS'!$AP416="Muy Alta",'MAPA DE RIESGOS'!$AR416="Leve"),CONCATENATE("R",'MAPA DE RIESGOS'!$H416,"C",'MAPA DE RIESGOS'!$AF416),"")</f>
        <v/>
      </c>
      <c r="BT416" s="213"/>
      <c r="BU416" s="213"/>
      <c r="BV416" s="213"/>
      <c r="BW416" s="213"/>
      <c r="BX416" s="213"/>
      <c r="BY416" s="213"/>
      <c r="BZ416" s="213"/>
      <c r="CA416" s="213"/>
      <c r="CB416" s="213"/>
      <c r="CC416" s="213"/>
      <c r="CD416" s="213"/>
      <c r="CE416" s="213"/>
      <c r="CF416" s="213"/>
      <c r="CG416" s="213"/>
      <c r="CH416" s="213"/>
      <c r="CI416" s="213"/>
      <c r="CJ416" s="213"/>
      <c r="CK416" s="213"/>
    </row>
    <row r="417" spans="1:89" s="214" customFormat="1" ht="28.5" hidden="1" customHeight="1">
      <c r="A417" s="652"/>
      <c r="B417" s="634"/>
      <c r="C417" s="523"/>
      <c r="D417" s="523"/>
      <c r="E417" s="472"/>
      <c r="F417" s="472"/>
      <c r="G417" s="492"/>
      <c r="H417" s="384">
        <v>67</v>
      </c>
      <c r="I417" s="470"/>
      <c r="J417" s="467"/>
      <c r="K417" s="467"/>
      <c r="L417" s="467"/>
      <c r="M417" s="473">
        <f t="shared" si="1405"/>
        <v>0</v>
      </c>
      <c r="N417" s="473"/>
      <c r="O417" s="473"/>
      <c r="P417" s="476"/>
      <c r="Q417" s="479"/>
      <c r="R417" s="482"/>
      <c r="S417" s="482"/>
      <c r="T417" s="482"/>
      <c r="U417" s="482"/>
      <c r="V417" s="485"/>
      <c r="W417" s="443"/>
      <c r="X417" s="488"/>
      <c r="Y417" s="491"/>
      <c r="Z417" s="440"/>
      <c r="AA417" s="443"/>
      <c r="AB417" s="446"/>
      <c r="AC417" s="449"/>
      <c r="AD417" s="452"/>
      <c r="AE417" s="455"/>
      <c r="AF417" s="205">
        <v>6</v>
      </c>
      <c r="AG417" s="206"/>
      <c r="AH417" s="234" t="str">
        <f t="shared" si="1264"/>
        <v/>
      </c>
      <c r="AI417" s="340"/>
      <c r="AJ417" s="340"/>
      <c r="AK417" s="235" t="str">
        <f t="shared" si="1265"/>
        <v/>
      </c>
      <c r="AL417" s="341"/>
      <c r="AM417" s="341"/>
      <c r="AN417" s="342"/>
      <c r="AO417" s="236" t="str">
        <f t="shared" ref="AO417" si="1423">IF(ISBLANK(AD412),(IFERROR(IF(AND(AH416="Probabilidad",AH417="Probabilidad"),(AQ416-(+AQ416*AK417)),IF(AND(AH416="Impacto",AH417="Probabilidad"),(AQ415-(+AQ415*AK417)),IF(AH417="Impacto",AQ416,""))),""))," ")</f>
        <v xml:space="preserve"> </v>
      </c>
      <c r="AP417" s="174" t="str">
        <f t="shared" ref="AP417" si="1424">IF(ISBLANK(AD412),(IFERROR(IF(AO417="","",IF(AO417&lt;=0.2,"Muy Baja",IF(AO417&lt;=0.4,"Baja",IF(AO417&lt;=0.6,"Media",IF(AO417&lt;=0.8,"Alta","Muy Alta"))))),""))," ")</f>
        <v xml:space="preserve"> </v>
      </c>
      <c r="AQ417" s="237" t="str">
        <f t="shared" si="1382"/>
        <v xml:space="preserve"> </v>
      </c>
      <c r="AR417" s="283" t="str">
        <f t="shared" si="1383"/>
        <v/>
      </c>
      <c r="AS417" s="237" t="str">
        <f t="shared" si="1418"/>
        <v/>
      </c>
      <c r="AT417" s="239" t="str">
        <f t="shared" si="1384"/>
        <v/>
      </c>
      <c r="AU417" s="458"/>
      <c r="AV417" s="461"/>
      <c r="AW417" s="455"/>
      <c r="AX417" s="464"/>
      <c r="AY417" s="343"/>
      <c r="AZ417" s="209"/>
      <c r="BA417" s="207"/>
      <c r="BB417" s="207"/>
      <c r="BC417" s="208"/>
      <c r="BD417" s="208"/>
      <c r="BE417" s="208"/>
      <c r="BF417" s="209"/>
      <c r="BG417" s="467"/>
      <c r="BH417" s="215"/>
      <c r="BI417" s="210"/>
      <c r="BJ417" s="210"/>
      <c r="BK417" s="210"/>
      <c r="BL417" s="207"/>
      <c r="BM417" s="207"/>
      <c r="BN417" s="207"/>
      <c r="BO417" s="282"/>
      <c r="BP417" s="282"/>
      <c r="BQ417" s="284"/>
      <c r="BR417" s="213"/>
      <c r="BS417" s="213" t="str">
        <f>IF(AND('MAPA DE RIESGOS'!$AP417="Muy Alta",'MAPA DE RIESGOS'!$AR417="Leve"),CONCATENATE("R",'MAPA DE RIESGOS'!$H417,"C",'MAPA DE RIESGOS'!$AF417),"")</f>
        <v/>
      </c>
      <c r="BT417" s="213"/>
      <c r="BU417" s="213"/>
      <c r="BV417" s="213"/>
      <c r="BW417" s="213"/>
      <c r="BX417" s="213"/>
      <c r="BY417" s="213"/>
      <c r="BZ417" s="213"/>
      <c r="CA417" s="213"/>
      <c r="CB417" s="213"/>
      <c r="CC417" s="213"/>
      <c r="CD417" s="213"/>
      <c r="CE417" s="213"/>
      <c r="CF417" s="213"/>
      <c r="CG417" s="213"/>
      <c r="CH417" s="213"/>
      <c r="CI417" s="213"/>
      <c r="CJ417" s="213"/>
      <c r="CK417" s="213"/>
    </row>
    <row r="418" spans="1:89" s="214" customFormat="1" ht="109.5" customHeight="1">
      <c r="A418" s="652"/>
      <c r="B418" s="634" t="s">
        <v>889</v>
      </c>
      <c r="C418" s="523"/>
      <c r="D418" s="523"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472" t="s">
        <v>1228</v>
      </c>
      <c r="F418" s="472" t="s">
        <v>976</v>
      </c>
      <c r="G418" s="492">
        <v>68</v>
      </c>
      <c r="H418" s="384">
        <v>68</v>
      </c>
      <c r="I418" s="468" t="s">
        <v>1255</v>
      </c>
      <c r="J418" s="465" t="s">
        <v>244</v>
      </c>
      <c r="K418" s="465" t="s">
        <v>1255</v>
      </c>
      <c r="L418" s="465" t="s">
        <v>1441</v>
      </c>
      <c r="M418" s="471" t="str">
        <f t="shared" ref="M418:M423" si="1425">+CONCATENATE("Posibilidad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471" t="s">
        <v>932</v>
      </c>
      <c r="O418" s="471" t="s">
        <v>837</v>
      </c>
      <c r="P418" s="474">
        <v>228</v>
      </c>
      <c r="Q418" s="477" t="s">
        <v>91</v>
      </c>
      <c r="R418" s="480" t="s">
        <v>1518</v>
      </c>
      <c r="S418" s="480" t="s">
        <v>1162</v>
      </c>
      <c r="T418" s="480"/>
      <c r="U418" s="480"/>
      <c r="V418" s="483" t="str">
        <f t="shared" ref="V418" si="1426">IF(ISBLANK(AC418),(IF(P418&lt;=0,"",IF(P418&lt;=2,"Muy Baja",IF(P418&lt;=24,"Baja",IF(P418&lt;=500,"Media",IF(P418&lt;=5000,"Alta","Muy Alta"))))))," ")</f>
        <v>Media</v>
      </c>
      <c r="W418" s="441">
        <f t="shared" ref="W418" si="1427">IF(ISBLANK(AC418),(IF(V418="","",IF(V418="Muy Baja",20%,IF(V418="Baja",40%,IF(V418="Media",60%,IF(V418="Alta",80%,IF(V418="Muy Alta",100%,0)))))))," ")</f>
        <v>0.6</v>
      </c>
      <c r="X418" s="486" t="s">
        <v>307</v>
      </c>
      <c r="Y418" s="489" t="str">
        <f>IF(X418&gt;0,IF(NOT(ISERROR(MATCH(X418,'Listados Datos'!$N$3:$N$4,0))),'Listados Datos'!$N$6&amp;"Por favor no seleccionar este criterios de impacto (Afectación Económica o presupuestal y/o Pérdida Reputacional)",'Listados Datos'!$N$7),"")</f>
        <v>✔</v>
      </c>
      <c r="Z418" s="438"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441">
        <f>IF(Z418="","",IF(Z418="Leve",20%,IF(Z418="Menor",40%,IF(Z418="Moderado",60%,IF(Z418="Mayor",80%,IF(Z418="Catastrófico",100%,0))))))</f>
        <v>0.6</v>
      </c>
      <c r="AB418" s="444"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447"/>
      <c r="AD418" s="450"/>
      <c r="AE418" s="453" t="str">
        <f t="shared" ref="AE418" si="1428">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5">
        <v>1</v>
      </c>
      <c r="AG418" s="206" t="s">
        <v>1493</v>
      </c>
      <c r="AH418" s="234" t="str">
        <f t="shared" si="1264"/>
        <v>Probabilidad</v>
      </c>
      <c r="AI418" s="340" t="s">
        <v>314</v>
      </c>
      <c r="AJ418" s="340" t="s">
        <v>319</v>
      </c>
      <c r="AK418" s="235" t="str">
        <f t="shared" si="1265"/>
        <v>40%</v>
      </c>
      <c r="AL418" s="341" t="s">
        <v>323</v>
      </c>
      <c r="AM418" s="341" t="s">
        <v>327</v>
      </c>
      <c r="AN418" s="342" t="s">
        <v>330</v>
      </c>
      <c r="AO418" s="236">
        <f t="shared" ref="AO418" si="1429">IF(ISBLANK(AD418),(IFERROR(IF(AH418="Probabilidad",(W418-(+W418*AK418)),IF(AH418="Impacto",W418,"")),""))," ")</f>
        <v>0.36</v>
      </c>
      <c r="AP418" s="174" t="str">
        <f t="shared" ref="AP418" si="1430">IF(ISBLANK(AD418), (IFERROR(IF(AO418="","",IF(AO418&lt;=0.2,"Muy Baja",IF(AO418&lt;=0.4,"Baja",IF(AO418&lt;=0.6,"Media",IF(AO418&lt;=0.8,"Alta","Muy Alta"))))),""))," ")</f>
        <v>Baja</v>
      </c>
      <c r="AQ418" s="237">
        <f t="shared" si="1382"/>
        <v>0.36</v>
      </c>
      <c r="AR418" s="283" t="str">
        <f t="shared" si="1383"/>
        <v>Moderado</v>
      </c>
      <c r="AS418" s="237">
        <f t="shared" ref="AS418" si="1431">IFERROR(IF(AH418="Impacto",(AA418-(+AA418*AK418)),IF(AH418="Probabilidad",AA418,"")),"")</f>
        <v>0.6</v>
      </c>
      <c r="AT418" s="239" t="str">
        <f t="shared" si="1384"/>
        <v>Moderado</v>
      </c>
      <c r="AU418" s="456"/>
      <c r="AV418" s="459" t="str">
        <f>IF(ISBLANK(AD418), " ", AD418)</f>
        <v xml:space="preserve"> </v>
      </c>
      <c r="AW418" s="453" t="str">
        <f t="shared" ref="AW418" si="1432">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462" t="s">
        <v>337</v>
      </c>
      <c r="AY418" s="497" t="s">
        <v>1599</v>
      </c>
      <c r="AZ418" s="500" t="s">
        <v>1600</v>
      </c>
      <c r="BA418" s="500" t="s">
        <v>1328</v>
      </c>
      <c r="BB418" s="500" t="s">
        <v>1068</v>
      </c>
      <c r="BC418" s="503">
        <v>44562</v>
      </c>
      <c r="BD418" s="503">
        <v>44926</v>
      </c>
      <c r="BE418" s="500" t="s">
        <v>1329</v>
      </c>
      <c r="BF418" s="500" t="s">
        <v>1329</v>
      </c>
      <c r="BG418" s="465" t="s">
        <v>1330</v>
      </c>
      <c r="BH418" s="215"/>
      <c r="BI418" s="210"/>
      <c r="BJ418" s="210"/>
      <c r="BK418" s="210"/>
      <c r="BL418" s="207"/>
      <c r="BM418" s="207"/>
      <c r="BN418" s="207"/>
      <c r="BO418" s="282"/>
      <c r="BP418" s="282"/>
      <c r="BQ418" s="284"/>
      <c r="BR418" s="213"/>
      <c r="BS418" s="213" t="str">
        <f>IF(AND('MAPA DE RIESGOS'!$AP418="Muy Alta",'MAPA DE RIESGOS'!$AR418="Leve"),CONCATENATE("R",'MAPA DE RIESGOS'!$H418,"C",'MAPA DE RIESGOS'!$AF418),"")</f>
        <v/>
      </c>
      <c r="BT418" s="213"/>
      <c r="BU418" s="213"/>
      <c r="BV418" s="213"/>
      <c r="BW418" s="213"/>
      <c r="BX418" s="213"/>
      <c r="BY418" s="213"/>
      <c r="BZ418" s="213"/>
      <c r="CA418" s="213"/>
      <c r="CB418" s="213"/>
      <c r="CC418" s="213"/>
      <c r="CD418" s="213"/>
      <c r="CE418" s="213"/>
      <c r="CF418" s="213"/>
      <c r="CG418" s="213"/>
      <c r="CH418" s="213"/>
      <c r="CI418" s="213"/>
      <c r="CJ418" s="213"/>
      <c r="CK418" s="213"/>
    </row>
    <row r="419" spans="1:89" s="214" customFormat="1" ht="74" customHeight="1">
      <c r="A419" s="652"/>
      <c r="B419" s="634"/>
      <c r="C419" s="523"/>
      <c r="D419" s="523"/>
      <c r="E419" s="472"/>
      <c r="F419" s="472"/>
      <c r="G419" s="492"/>
      <c r="H419" s="384">
        <v>68</v>
      </c>
      <c r="I419" s="469"/>
      <c r="J419" s="466"/>
      <c r="K419" s="466"/>
      <c r="L419" s="466"/>
      <c r="M419" s="472" t="str">
        <f t="shared" si="1425"/>
        <v xml:space="preserve">Posibilidad de perdida de  debido a amenazas como y vulderabilidades, afectando a los activos de información de </v>
      </c>
      <c r="N419" s="472"/>
      <c r="O419" s="472"/>
      <c r="P419" s="475"/>
      <c r="Q419" s="478"/>
      <c r="R419" s="481"/>
      <c r="S419" s="481"/>
      <c r="T419" s="481"/>
      <c r="U419" s="481"/>
      <c r="V419" s="484"/>
      <c r="W419" s="442"/>
      <c r="X419" s="487"/>
      <c r="Y419" s="490"/>
      <c r="Z419" s="439"/>
      <c r="AA419" s="442"/>
      <c r="AB419" s="445"/>
      <c r="AC419" s="448"/>
      <c r="AD419" s="451"/>
      <c r="AE419" s="454"/>
      <c r="AF419" s="205">
        <v>2</v>
      </c>
      <c r="AG419" s="206" t="s">
        <v>1494</v>
      </c>
      <c r="AH419" s="234" t="str">
        <f t="shared" si="1264"/>
        <v>Probabilidad</v>
      </c>
      <c r="AI419" s="340" t="s">
        <v>314</v>
      </c>
      <c r="AJ419" s="340" t="s">
        <v>319</v>
      </c>
      <c r="AK419" s="235" t="str">
        <f t="shared" si="1265"/>
        <v>40%</v>
      </c>
      <c r="AL419" s="341" t="s">
        <v>323</v>
      </c>
      <c r="AM419" s="341" t="s">
        <v>327</v>
      </c>
      <c r="AN419" s="342" t="s">
        <v>330</v>
      </c>
      <c r="AO419" s="236">
        <f t="shared" ref="AO419" si="1433">IF(ISBLANK(AD418),(IFERROR(IF(AND(AH418="Probabilidad",AH419="Probabilidad"),(AQ418-(+AQ418*AK419)),IF(AH419="Probabilidad",(W418-(+W418*AK419)),IF(AH419="Impacto",AQ418,""))),""))," ")</f>
        <v>0.216</v>
      </c>
      <c r="AP419" s="174" t="str">
        <f t="shared" ref="AP419" si="1434">IF(ISBLANK(AD418),(IFERROR(IF(AO419="","",IF(AO419&lt;=0.2,"Muy Baja",IF(AO419&lt;=0.4,"Baja",IF(AO419&lt;=0.6,"Media",IF(AO419&lt;=0.8,"Alta","Muy Alta"))))),""))," ")</f>
        <v>Baja</v>
      </c>
      <c r="AQ419" s="237">
        <f t="shared" si="1382"/>
        <v>0.216</v>
      </c>
      <c r="AR419" s="283" t="str">
        <f t="shared" si="1383"/>
        <v>Moderado</v>
      </c>
      <c r="AS419" s="237">
        <f t="shared" ref="AS419" si="1435">IFERROR(IF(AND(AH418="Impacto",AH419="Impacto"),(AS418-(+AS418*AK419)),IF(AH419="Impacto",(AA418-(+AA418*AK419)),IF(AH419="Probabilidad",AS418,""))),"")</f>
        <v>0.6</v>
      </c>
      <c r="AT419" s="239" t="str">
        <f t="shared" si="1384"/>
        <v>Moderado</v>
      </c>
      <c r="AU419" s="457"/>
      <c r="AV419" s="460"/>
      <c r="AW419" s="454"/>
      <c r="AX419" s="463"/>
      <c r="AY419" s="499"/>
      <c r="AZ419" s="502"/>
      <c r="BA419" s="502"/>
      <c r="BB419" s="502"/>
      <c r="BC419" s="505"/>
      <c r="BD419" s="505"/>
      <c r="BE419" s="502"/>
      <c r="BF419" s="502"/>
      <c r="BG419" s="466"/>
      <c r="BH419" s="215"/>
      <c r="BI419" s="210"/>
      <c r="BJ419" s="210"/>
      <c r="BK419" s="210"/>
      <c r="BL419" s="207"/>
      <c r="BM419" s="207"/>
      <c r="BN419" s="207"/>
      <c r="BO419" s="282"/>
      <c r="BP419" s="282"/>
      <c r="BQ419" s="284"/>
      <c r="BR419" s="213"/>
      <c r="BS419" s="213" t="str">
        <f>IF(AND('MAPA DE RIESGOS'!$AP419="Muy Alta",'MAPA DE RIESGOS'!$AR419="Leve"),CONCATENATE("R",'MAPA DE RIESGOS'!$H419,"C",'MAPA DE RIESGOS'!$AF419),"")</f>
        <v/>
      </c>
      <c r="BT419" s="213"/>
      <c r="BU419" s="213"/>
      <c r="BV419" s="213"/>
      <c r="BW419" s="213"/>
      <c r="BX419" s="213"/>
      <c r="BY419" s="213"/>
      <c r="BZ419" s="213"/>
      <c r="CA419" s="213"/>
      <c r="CB419" s="213"/>
      <c r="CC419" s="213"/>
      <c r="CD419" s="213"/>
      <c r="CE419" s="213"/>
      <c r="CF419" s="213"/>
      <c r="CG419" s="213"/>
      <c r="CH419" s="213"/>
      <c r="CI419" s="213"/>
      <c r="CJ419" s="213"/>
      <c r="CK419" s="213"/>
    </row>
    <row r="420" spans="1:89" s="214" customFormat="1" ht="28.5" hidden="1" customHeight="1">
      <c r="A420" s="652"/>
      <c r="B420" s="634"/>
      <c r="C420" s="523"/>
      <c r="D420" s="523"/>
      <c r="E420" s="472"/>
      <c r="F420" s="472"/>
      <c r="G420" s="492"/>
      <c r="H420" s="384">
        <v>68</v>
      </c>
      <c r="I420" s="469"/>
      <c r="J420" s="466"/>
      <c r="K420" s="466"/>
      <c r="L420" s="466"/>
      <c r="M420" s="472" t="str">
        <f t="shared" si="1425"/>
        <v xml:space="preserve">Posibilidad de perdida de  debido a amenazas como y vulderabilidades, afectando a los activos de información de </v>
      </c>
      <c r="N420" s="472"/>
      <c r="O420" s="472"/>
      <c r="P420" s="475"/>
      <c r="Q420" s="478"/>
      <c r="R420" s="481"/>
      <c r="S420" s="481"/>
      <c r="T420" s="481"/>
      <c r="U420" s="481"/>
      <c r="V420" s="484"/>
      <c r="W420" s="442"/>
      <c r="X420" s="487"/>
      <c r="Y420" s="490"/>
      <c r="Z420" s="439"/>
      <c r="AA420" s="442"/>
      <c r="AB420" s="445"/>
      <c r="AC420" s="448"/>
      <c r="AD420" s="451"/>
      <c r="AE420" s="454"/>
      <c r="AF420" s="205">
        <v>3</v>
      </c>
      <c r="AG420" s="206"/>
      <c r="AH420" s="234" t="str">
        <f t="shared" si="1264"/>
        <v/>
      </c>
      <c r="AI420" s="340"/>
      <c r="AJ420" s="340"/>
      <c r="AK420" s="235" t="str">
        <f t="shared" si="1265"/>
        <v/>
      </c>
      <c r="AL420" s="341"/>
      <c r="AM420" s="341"/>
      <c r="AN420" s="342"/>
      <c r="AO420" s="236" t="str">
        <f t="shared" ref="AO420" si="1436">IF(ISBLANK(AD418),(IFERROR(IF(AND(AH419="Probabilidad",AH420="Probabilidad"),(AQ419-(+AQ419*AK420)),IF(AND(AH419="Impacto",AH420="Probabilidad"),(AQ418-(+AQ418*AK420)),IF(AH420="Impacto",AQ419,""))),""))," ")</f>
        <v/>
      </c>
      <c r="AP420" s="174" t="str">
        <f t="shared" ref="AP420" si="1437">IF(ISBLANK(AD418),(IFERROR(IF(AO420="","",IF(AO420&lt;=0.2,"Muy Baja",IF(AO420&lt;=0.4,"Baja",IF(AO420&lt;=0.6,"Media",IF(AO420&lt;=0.8,"Alta","Muy Alta"))))),""))," ")</f>
        <v/>
      </c>
      <c r="AQ420" s="237" t="str">
        <f t="shared" si="1382"/>
        <v/>
      </c>
      <c r="AR420" s="283" t="str">
        <f t="shared" si="1383"/>
        <v/>
      </c>
      <c r="AS420" s="237" t="str">
        <f t="shared" ref="AS420:AS423" si="1438">IFERROR(IF(AND(AH419="Impacto",AH420="Impacto"),(AS419-(+AS419*AK420)),IF(AND(AH419="Probabilidad",AH420="Impacto"),(AS418-(+AS418*AK420)),IF(AH420="Probabilidad",AS419,""))),"")</f>
        <v/>
      </c>
      <c r="AT420" s="239" t="str">
        <f t="shared" si="1384"/>
        <v/>
      </c>
      <c r="AU420" s="457"/>
      <c r="AV420" s="460"/>
      <c r="AW420" s="454"/>
      <c r="AX420" s="463"/>
      <c r="AY420" s="343"/>
      <c r="AZ420" s="209"/>
      <c r="BA420" s="207"/>
      <c r="BB420" s="207"/>
      <c r="BC420" s="208"/>
      <c r="BD420" s="208"/>
      <c r="BE420" s="208"/>
      <c r="BF420" s="209"/>
      <c r="BG420" s="466"/>
      <c r="BH420" s="215"/>
      <c r="BI420" s="210"/>
      <c r="BJ420" s="210"/>
      <c r="BK420" s="210"/>
      <c r="BL420" s="207"/>
      <c r="BM420" s="207"/>
      <c r="BN420" s="207"/>
      <c r="BO420" s="282"/>
      <c r="BP420" s="282"/>
      <c r="BQ420" s="284"/>
      <c r="BR420" s="213"/>
      <c r="BS420" s="213" t="str">
        <f>IF(AND('MAPA DE RIESGOS'!$AP420="Muy Alta",'MAPA DE RIESGOS'!$AR420="Leve"),CONCATENATE("R",'MAPA DE RIESGOS'!$H420,"C",'MAPA DE RIESGOS'!$AF420),"")</f>
        <v/>
      </c>
      <c r="BT420" s="213"/>
      <c r="BU420" s="213"/>
      <c r="BV420" s="213"/>
      <c r="BW420" s="213"/>
      <c r="BX420" s="213"/>
      <c r="BY420" s="213"/>
      <c r="BZ420" s="213"/>
      <c r="CA420" s="213"/>
      <c r="CB420" s="213"/>
      <c r="CC420" s="213"/>
      <c r="CD420" s="213"/>
      <c r="CE420" s="213"/>
      <c r="CF420" s="213"/>
      <c r="CG420" s="213"/>
      <c r="CH420" s="213"/>
      <c r="CI420" s="213"/>
      <c r="CJ420" s="213"/>
      <c r="CK420" s="213"/>
    </row>
    <row r="421" spans="1:89" s="214" customFormat="1" ht="28.5" hidden="1" customHeight="1">
      <c r="A421" s="652"/>
      <c r="B421" s="634"/>
      <c r="C421" s="523"/>
      <c r="D421" s="523"/>
      <c r="E421" s="472"/>
      <c r="F421" s="472"/>
      <c r="G421" s="492"/>
      <c r="H421" s="384">
        <v>68</v>
      </c>
      <c r="I421" s="469"/>
      <c r="J421" s="466"/>
      <c r="K421" s="466"/>
      <c r="L421" s="466"/>
      <c r="M421" s="472" t="str">
        <f t="shared" si="1425"/>
        <v xml:space="preserve">Posibilidad de perdida de  debido a amenazas como y vulderabilidades, afectando a los activos de información de </v>
      </c>
      <c r="N421" s="472"/>
      <c r="O421" s="472"/>
      <c r="P421" s="475"/>
      <c r="Q421" s="478"/>
      <c r="R421" s="481"/>
      <c r="S421" s="481"/>
      <c r="T421" s="481"/>
      <c r="U421" s="481"/>
      <c r="V421" s="484"/>
      <c r="W421" s="442"/>
      <c r="X421" s="487"/>
      <c r="Y421" s="490"/>
      <c r="Z421" s="439"/>
      <c r="AA421" s="442"/>
      <c r="AB421" s="445"/>
      <c r="AC421" s="448"/>
      <c r="AD421" s="451"/>
      <c r="AE421" s="454"/>
      <c r="AF421" s="205">
        <v>4</v>
      </c>
      <c r="AG421" s="206"/>
      <c r="AH421" s="234" t="str">
        <f t="shared" si="1264"/>
        <v/>
      </c>
      <c r="AI421" s="340"/>
      <c r="AJ421" s="340"/>
      <c r="AK421" s="235" t="str">
        <f t="shared" si="1265"/>
        <v/>
      </c>
      <c r="AL421" s="341"/>
      <c r="AM421" s="341"/>
      <c r="AN421" s="342"/>
      <c r="AO421" s="236" t="str">
        <f t="shared" ref="AO421" si="1439">IF(ISBLANK(AD418),(IFERROR(IF(AND(AH420="Probabilidad",AH421="Probabilidad"),(AQ420-(+AQ420*AK421)),IF(AND(AH420="Impacto",AH421="Probabilidad"),(AQ419-(+AQ419*AK421)),IF(AH421="Impacto",AQ420,""))),""))," ")</f>
        <v/>
      </c>
      <c r="AP421" s="174" t="str">
        <f t="shared" ref="AP421" si="1440">IF(ISBLANK(AD418),(IFERROR(IF(AO421="","",IF(AO421&lt;=0.2,"Muy Baja",IF(AO421&lt;=0.4,"Baja",IF(AO421&lt;=0.6,"Media",IF(AO421&lt;=0.8,"Alta","Muy Alta"))))),""))," ")</f>
        <v/>
      </c>
      <c r="AQ421" s="237" t="str">
        <f t="shared" si="1382"/>
        <v/>
      </c>
      <c r="AR421" s="283" t="str">
        <f t="shared" si="1383"/>
        <v/>
      </c>
      <c r="AS421" s="237" t="str">
        <f t="shared" si="1438"/>
        <v/>
      </c>
      <c r="AT421" s="239" t="str">
        <f t="shared" si="1384"/>
        <v/>
      </c>
      <c r="AU421" s="457"/>
      <c r="AV421" s="460"/>
      <c r="AW421" s="454"/>
      <c r="AX421" s="463"/>
      <c r="AY421" s="343"/>
      <c r="AZ421" s="209"/>
      <c r="BA421" s="207"/>
      <c r="BB421" s="207"/>
      <c r="BC421" s="208"/>
      <c r="BD421" s="208"/>
      <c r="BE421" s="208"/>
      <c r="BF421" s="209"/>
      <c r="BG421" s="466"/>
      <c r="BH421" s="215"/>
      <c r="BI421" s="210"/>
      <c r="BJ421" s="210"/>
      <c r="BK421" s="210"/>
      <c r="BL421" s="207"/>
      <c r="BM421" s="207"/>
      <c r="BN421" s="207"/>
      <c r="BO421" s="282"/>
      <c r="BP421" s="282"/>
      <c r="BQ421" s="284"/>
      <c r="BR421" s="213"/>
      <c r="BS421" s="213" t="str">
        <f>IF(AND('MAPA DE RIESGOS'!$AP421="Muy Alta",'MAPA DE RIESGOS'!$AR421="Leve"),CONCATENATE("R",'MAPA DE RIESGOS'!$H421,"C",'MAPA DE RIESGOS'!$AF421),"")</f>
        <v/>
      </c>
      <c r="BT421" s="213"/>
      <c r="BU421" s="213"/>
      <c r="BV421" s="213"/>
      <c r="BW421" s="213"/>
      <c r="BX421" s="213"/>
      <c r="BY421" s="213"/>
      <c r="BZ421" s="213"/>
      <c r="CA421" s="213"/>
      <c r="CB421" s="213"/>
      <c r="CC421" s="213"/>
      <c r="CD421" s="213"/>
      <c r="CE421" s="213"/>
      <c r="CF421" s="213"/>
      <c r="CG421" s="213"/>
      <c r="CH421" s="213"/>
      <c r="CI421" s="213"/>
      <c r="CJ421" s="213"/>
      <c r="CK421" s="213"/>
    </row>
    <row r="422" spans="1:89" s="214" customFormat="1" ht="28.5" hidden="1" customHeight="1">
      <c r="A422" s="652"/>
      <c r="B422" s="634"/>
      <c r="C422" s="523"/>
      <c r="D422" s="523"/>
      <c r="E422" s="472"/>
      <c r="F422" s="472"/>
      <c r="G422" s="492"/>
      <c r="H422" s="384">
        <v>68</v>
      </c>
      <c r="I422" s="469"/>
      <c r="J422" s="466"/>
      <c r="K422" s="466"/>
      <c r="L422" s="466"/>
      <c r="M422" s="472" t="str">
        <f t="shared" si="1425"/>
        <v xml:space="preserve">Posibilidad de perdida de  debido a amenazas como y vulderabilidades, afectando a los activos de información de </v>
      </c>
      <c r="N422" s="472"/>
      <c r="O422" s="472"/>
      <c r="P422" s="475"/>
      <c r="Q422" s="478"/>
      <c r="R422" s="481"/>
      <c r="S422" s="481"/>
      <c r="T422" s="481"/>
      <c r="U422" s="481"/>
      <c r="V422" s="484"/>
      <c r="W422" s="442"/>
      <c r="X422" s="487"/>
      <c r="Y422" s="490"/>
      <c r="Z422" s="439"/>
      <c r="AA422" s="442"/>
      <c r="AB422" s="445"/>
      <c r="AC422" s="448"/>
      <c r="AD422" s="451"/>
      <c r="AE422" s="454"/>
      <c r="AF422" s="205">
        <v>5</v>
      </c>
      <c r="AG422" s="206"/>
      <c r="AH422" s="234" t="str">
        <f t="shared" si="1264"/>
        <v/>
      </c>
      <c r="AI422" s="340"/>
      <c r="AJ422" s="340"/>
      <c r="AK422" s="235" t="str">
        <f t="shared" si="1265"/>
        <v/>
      </c>
      <c r="AL422" s="341"/>
      <c r="AM422" s="341"/>
      <c r="AN422" s="342"/>
      <c r="AO422" s="236" t="str">
        <f t="shared" ref="AO422" si="1441">IF(ISBLANK(AD418),(IFERROR(IF(AND(AH421="Probabilidad",AH422="Probabilidad"),(AQ421-(+AQ421*AK422)),IF(AND(AH421="Impacto",AH422="Probabilidad"),(AQ420-(+AQ420*AK422)),IF(AH422="Impacto",AQ421,""))),""))," ")</f>
        <v/>
      </c>
      <c r="AP422" s="174" t="str">
        <f t="shared" ref="AP422" si="1442">IF(ISBLANK(AD418),(IFERROR(IF(AO422="","",IF(AO422&lt;=0.2,"Muy Baja",IF(AO422&lt;=0.4,"Baja",IF(AO422&lt;=0.6,"Media",IF(AO422&lt;=0.8,"Alta","Muy Alta"))))),""))," ")</f>
        <v/>
      </c>
      <c r="AQ422" s="237" t="str">
        <f t="shared" si="1382"/>
        <v/>
      </c>
      <c r="AR422" s="283" t="str">
        <f t="shared" si="1383"/>
        <v/>
      </c>
      <c r="AS422" s="237" t="str">
        <f t="shared" si="1438"/>
        <v/>
      </c>
      <c r="AT422" s="239" t="str">
        <f t="shared" si="1384"/>
        <v/>
      </c>
      <c r="AU422" s="457"/>
      <c r="AV422" s="460"/>
      <c r="AW422" s="454"/>
      <c r="AX422" s="463"/>
      <c r="AY422" s="343"/>
      <c r="AZ422" s="209"/>
      <c r="BA422" s="207"/>
      <c r="BB422" s="207"/>
      <c r="BC422" s="208"/>
      <c r="BD422" s="208"/>
      <c r="BE422" s="208"/>
      <c r="BF422" s="209"/>
      <c r="BG422" s="466"/>
      <c r="BH422" s="215"/>
      <c r="BI422" s="210"/>
      <c r="BJ422" s="210"/>
      <c r="BK422" s="210"/>
      <c r="BL422" s="207"/>
      <c r="BM422" s="207"/>
      <c r="BN422" s="207"/>
      <c r="BO422" s="282"/>
      <c r="BP422" s="282"/>
      <c r="BQ422" s="284"/>
      <c r="BR422" s="213"/>
      <c r="BS422" s="213" t="str">
        <f>IF(AND('MAPA DE RIESGOS'!$AP422="Muy Alta",'MAPA DE RIESGOS'!$AR422="Leve"),CONCATENATE("R",'MAPA DE RIESGOS'!$H422,"C",'MAPA DE RIESGOS'!$AF422),"")</f>
        <v/>
      </c>
      <c r="BT422" s="213"/>
      <c r="BU422" s="213"/>
      <c r="BV422" s="213"/>
      <c r="BW422" s="213"/>
      <c r="BX422" s="213"/>
      <c r="BY422" s="213"/>
      <c r="BZ422" s="213"/>
      <c r="CA422" s="213"/>
      <c r="CB422" s="213"/>
      <c r="CC422" s="213"/>
      <c r="CD422" s="213"/>
      <c r="CE422" s="213"/>
      <c r="CF422" s="213"/>
      <c r="CG422" s="213"/>
      <c r="CH422" s="213"/>
      <c r="CI422" s="213"/>
      <c r="CJ422" s="213"/>
      <c r="CK422" s="213"/>
    </row>
    <row r="423" spans="1:89" s="214" customFormat="1" ht="28.5" hidden="1" customHeight="1">
      <c r="A423" s="653"/>
      <c r="B423" s="635"/>
      <c r="C423" s="524"/>
      <c r="D423" s="524"/>
      <c r="E423" s="473"/>
      <c r="F423" s="473"/>
      <c r="G423" s="492"/>
      <c r="H423" s="384">
        <v>68</v>
      </c>
      <c r="I423" s="470"/>
      <c r="J423" s="467"/>
      <c r="K423" s="467"/>
      <c r="L423" s="467"/>
      <c r="M423" s="473" t="str">
        <f t="shared" si="1425"/>
        <v xml:space="preserve">Posibilidad de perdida de  debido a amenazas como y vulderabilidades, afectando a los activos de información de </v>
      </c>
      <c r="N423" s="473"/>
      <c r="O423" s="473"/>
      <c r="P423" s="476"/>
      <c r="Q423" s="479"/>
      <c r="R423" s="482"/>
      <c r="S423" s="482"/>
      <c r="T423" s="482"/>
      <c r="U423" s="482"/>
      <c r="V423" s="485"/>
      <c r="W423" s="443"/>
      <c r="X423" s="488"/>
      <c r="Y423" s="491"/>
      <c r="Z423" s="440"/>
      <c r="AA423" s="443"/>
      <c r="AB423" s="446"/>
      <c r="AC423" s="449"/>
      <c r="AD423" s="452"/>
      <c r="AE423" s="455"/>
      <c r="AF423" s="205">
        <v>6</v>
      </c>
      <c r="AG423" s="206"/>
      <c r="AH423" s="234" t="str">
        <f t="shared" si="1264"/>
        <v/>
      </c>
      <c r="AI423" s="340"/>
      <c r="AJ423" s="340"/>
      <c r="AK423" s="235" t="str">
        <f t="shared" si="1265"/>
        <v/>
      </c>
      <c r="AL423" s="341"/>
      <c r="AM423" s="341"/>
      <c r="AN423" s="342"/>
      <c r="AO423" s="236" t="str">
        <f t="shared" ref="AO423" si="1443">IF(ISBLANK(AD418),(IFERROR(IF(AND(AH422="Probabilidad",AH423="Probabilidad"),(AQ422-(+AQ422*AK423)),IF(AND(AH422="Impacto",AH423="Probabilidad"),(AQ421-(+AQ421*AK423)),IF(AH423="Impacto",AQ422,""))),""))," ")</f>
        <v/>
      </c>
      <c r="AP423" s="174" t="str">
        <f t="shared" ref="AP423" si="1444">IF(ISBLANK(AD418),(IFERROR(IF(AO423="","",IF(AO423&lt;=0.2,"Muy Baja",IF(AO423&lt;=0.4,"Baja",IF(AO423&lt;=0.6,"Media",IF(AO423&lt;=0.8,"Alta","Muy Alta"))))),""))," ")</f>
        <v/>
      </c>
      <c r="AQ423" s="237" t="str">
        <f t="shared" si="1382"/>
        <v/>
      </c>
      <c r="AR423" s="283" t="str">
        <f t="shared" si="1383"/>
        <v/>
      </c>
      <c r="AS423" s="237" t="str">
        <f t="shared" si="1438"/>
        <v/>
      </c>
      <c r="AT423" s="239" t="str">
        <f t="shared" si="1384"/>
        <v/>
      </c>
      <c r="AU423" s="458"/>
      <c r="AV423" s="461"/>
      <c r="AW423" s="455"/>
      <c r="AX423" s="464"/>
      <c r="AY423" s="343"/>
      <c r="AZ423" s="209"/>
      <c r="BA423" s="207"/>
      <c r="BB423" s="207"/>
      <c r="BC423" s="208"/>
      <c r="BD423" s="208"/>
      <c r="BE423" s="208"/>
      <c r="BF423" s="209"/>
      <c r="BG423" s="467"/>
      <c r="BH423" s="215"/>
      <c r="BI423" s="210"/>
      <c r="BJ423" s="210"/>
      <c r="BK423" s="210"/>
      <c r="BL423" s="207"/>
      <c r="BM423" s="207"/>
      <c r="BN423" s="207"/>
      <c r="BO423" s="282"/>
      <c r="BP423" s="282"/>
      <c r="BQ423" s="284"/>
      <c r="BR423" s="213"/>
      <c r="BS423" s="213" t="str">
        <f>IF(AND('MAPA DE RIESGOS'!$AP423="Muy Alta",'MAPA DE RIESGOS'!$AR423="Leve"),CONCATENATE("R",'MAPA DE RIESGOS'!$H423,"C",'MAPA DE RIESGOS'!$AF423),"")</f>
        <v/>
      </c>
      <c r="BT423" s="213"/>
      <c r="BU423" s="213"/>
      <c r="BV423" s="213"/>
      <c r="BW423" s="213"/>
      <c r="BX423" s="213"/>
      <c r="BY423" s="213"/>
      <c r="BZ423" s="213"/>
      <c r="CA423" s="213"/>
      <c r="CB423" s="213"/>
      <c r="CC423" s="213"/>
      <c r="CD423" s="213"/>
      <c r="CE423" s="213"/>
      <c r="CF423" s="213"/>
      <c r="CG423" s="213"/>
      <c r="CH423" s="213"/>
      <c r="CI423" s="213"/>
      <c r="CJ423" s="213"/>
      <c r="CK423" s="213"/>
    </row>
    <row r="424" spans="1:89" s="214" customFormat="1" ht="121.5" customHeight="1">
      <c r="A424" s="651">
        <v>11</v>
      </c>
      <c r="B424" s="633" t="s">
        <v>961</v>
      </c>
      <c r="C424" s="522"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522" t="str">
        <f>IFERROR((VLOOKUP($B424,'Listados Datos'!$D$3:$F$18,3,FALSE))," ")</f>
        <v>El proceso inicia con la identificación de necesidades de personal y finaliza con el seguimiento y evaluación de los mismos. Aplica a todos los procesos de la entidad.</v>
      </c>
      <c r="E424" s="471" t="s">
        <v>1228</v>
      </c>
      <c r="F424" s="471" t="s">
        <v>976</v>
      </c>
      <c r="G424" s="492">
        <v>69</v>
      </c>
      <c r="H424" s="384">
        <v>69</v>
      </c>
      <c r="I424" s="468" t="s">
        <v>1256</v>
      </c>
      <c r="J424" s="465" t="s">
        <v>243</v>
      </c>
      <c r="K424" s="465" t="s">
        <v>1256</v>
      </c>
      <c r="L424" s="465" t="s">
        <v>1442</v>
      </c>
      <c r="M424" s="471" t="str">
        <f t="shared" ref="M424" si="1445">+CONCATENATE("Posibilidad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471" t="s">
        <v>108</v>
      </c>
      <c r="O424" s="471" t="s">
        <v>836</v>
      </c>
      <c r="P424" s="474">
        <v>228</v>
      </c>
      <c r="Q424" s="477"/>
      <c r="R424" s="480"/>
      <c r="S424" s="480"/>
      <c r="T424" s="480"/>
      <c r="U424" s="480"/>
      <c r="V424" s="483" t="str">
        <f t="shared" ref="V424" si="1446">IF(ISBLANK(AC424),(IF(P424&lt;=0,"",IF(P424&lt;=2,"Muy Baja",IF(P424&lt;=24,"Baja",IF(P424&lt;=500,"Media",IF(P424&lt;=5000,"Alta","Muy Alta"))))))," ")</f>
        <v>Media</v>
      </c>
      <c r="W424" s="441">
        <f t="shared" ref="W424" si="1447">IF(ISBLANK(AC424),(IF(V424="","",IF(V424="Muy Baja",20%,IF(V424="Baja",40%,IF(V424="Media",60%,IF(V424="Alta",80%,IF(V424="Muy Alta",100%,0)))))))," ")</f>
        <v>0.6</v>
      </c>
      <c r="X424" s="486" t="s">
        <v>307</v>
      </c>
      <c r="Y424" s="489" t="str">
        <f>IF(X424&gt;0,IF(NOT(ISERROR(MATCH(X424,'Listados Datos'!$N$3:$N$4,0))),'Listados Datos'!$N$6&amp;"Por favor no seleccionar este criterios de impacto (Afectación Económica o presupuestal y/o Pérdida Reputacional)",'Listados Datos'!$N$7),"")</f>
        <v>✔</v>
      </c>
      <c r="Z424" s="438"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441">
        <f>IF(Z424="","",IF(Z424="Leve",20%,IF(Z424="Menor",40%,IF(Z424="Moderado",60%,IF(Z424="Mayor",80%,IF(Z424="Catastrófico",100%,0))))))</f>
        <v>0.6</v>
      </c>
      <c r="AB424" s="444"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447"/>
      <c r="AD424" s="450"/>
      <c r="AE424" s="453" t="str">
        <f t="shared" ref="AE424" si="1448">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206" t="s">
        <v>1495</v>
      </c>
      <c r="AH424" s="234" t="str">
        <f t="shared" si="1264"/>
        <v>Probabilidad</v>
      </c>
      <c r="AI424" s="340" t="s">
        <v>314</v>
      </c>
      <c r="AJ424" s="340" t="s">
        <v>319</v>
      </c>
      <c r="AK424" s="235" t="str">
        <f t="shared" si="1265"/>
        <v>40%</v>
      </c>
      <c r="AL424" s="341" t="s">
        <v>323</v>
      </c>
      <c r="AM424" s="341" t="s">
        <v>327</v>
      </c>
      <c r="AN424" s="342" t="s">
        <v>330</v>
      </c>
      <c r="AO424" s="236">
        <f t="shared" ref="AO424" si="1449">IF(ISBLANK(AD424),(IFERROR(IF(AH424="Probabilidad",(W424-(+W424*AK424)),IF(AH424="Impacto",W424,"")),""))," ")</f>
        <v>0.36</v>
      </c>
      <c r="AP424" s="174" t="str">
        <f t="shared" ref="AP424" si="1450">IF(ISBLANK(AD424), (IFERROR(IF(AO424="","",IF(AO424&lt;=0.2,"Muy Baja",IF(AO424&lt;=0.4,"Baja",IF(AO424&lt;=0.6,"Media",IF(AO424&lt;=0.8,"Alta","Muy Alta"))))),""))," ")</f>
        <v>Baja</v>
      </c>
      <c r="AQ424" s="237">
        <f t="shared" si="1382"/>
        <v>0.36</v>
      </c>
      <c r="AR424" s="283" t="str">
        <f t="shared" si="1383"/>
        <v>Moderado</v>
      </c>
      <c r="AS424" s="237">
        <f t="shared" ref="AS424" si="1451">IFERROR(IF(AH424="Impacto",(AA424-(+AA424*AK424)),IF(AH424="Probabilidad",AA424,"")),"")</f>
        <v>0.6</v>
      </c>
      <c r="AT424" s="239" t="str">
        <f t="shared" si="1384"/>
        <v>Moderado</v>
      </c>
      <c r="AU424" s="456"/>
      <c r="AV424" s="459" t="str">
        <f>IF(ISBLANK(AD424), " ", AD424)</f>
        <v xml:space="preserve"> </v>
      </c>
      <c r="AW424" s="453" t="str">
        <f t="shared" ref="AW424" si="1452">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462" t="s">
        <v>337</v>
      </c>
      <c r="AY424" s="343" t="s">
        <v>1601</v>
      </c>
      <c r="AZ424" s="209" t="s">
        <v>1331</v>
      </c>
      <c r="BA424" s="207" t="s">
        <v>1245</v>
      </c>
      <c r="BB424" s="207" t="s">
        <v>1068</v>
      </c>
      <c r="BC424" s="208">
        <v>44562</v>
      </c>
      <c r="BD424" s="208">
        <v>44926</v>
      </c>
      <c r="BE424" s="208" t="s">
        <v>1331</v>
      </c>
      <c r="BF424" s="209" t="s">
        <v>1331</v>
      </c>
      <c r="BG424" s="465" t="s">
        <v>1332</v>
      </c>
      <c r="BH424" s="215"/>
      <c r="BI424" s="210"/>
      <c r="BJ424" s="210"/>
      <c r="BK424" s="210"/>
      <c r="BL424" s="207"/>
      <c r="BM424" s="207"/>
      <c r="BN424" s="207"/>
      <c r="BO424" s="282"/>
      <c r="BP424" s="282"/>
      <c r="BQ424" s="284"/>
      <c r="BR424" s="213"/>
      <c r="BS424" s="213" t="str">
        <f>IF(AND('MAPA DE RIESGOS'!$AP424="Muy Alta",'MAPA DE RIESGOS'!$AR424="Leve"),CONCATENATE("R",'MAPA DE RIESGOS'!$H424,"C",'MAPA DE RIESGOS'!$AF424),"")</f>
        <v/>
      </c>
      <c r="BT424" s="213"/>
      <c r="BU424" s="213"/>
      <c r="BV424" s="213"/>
      <c r="BW424" s="213"/>
      <c r="BX424" s="213"/>
      <c r="BY424" s="213"/>
      <c r="BZ424" s="213"/>
      <c r="CA424" s="213"/>
      <c r="CB424" s="213"/>
      <c r="CC424" s="213"/>
      <c r="CD424" s="213"/>
      <c r="CE424" s="213"/>
      <c r="CF424" s="213"/>
      <c r="CG424" s="213"/>
      <c r="CH424" s="213"/>
      <c r="CI424" s="213"/>
      <c r="CJ424" s="213"/>
      <c r="CK424" s="213"/>
    </row>
    <row r="425" spans="1:89" s="214" customFormat="1" ht="28.5" hidden="1" customHeight="1">
      <c r="A425" s="652"/>
      <c r="B425" s="634"/>
      <c r="C425" s="523"/>
      <c r="D425" s="523"/>
      <c r="E425" s="472"/>
      <c r="F425" s="472"/>
      <c r="G425" s="492"/>
      <c r="H425" s="384">
        <v>69</v>
      </c>
      <c r="I425" s="469"/>
      <c r="J425" s="466"/>
      <c r="K425" s="466"/>
      <c r="L425" s="466"/>
      <c r="M425" s="472"/>
      <c r="N425" s="472"/>
      <c r="O425" s="472"/>
      <c r="P425" s="475"/>
      <c r="Q425" s="478"/>
      <c r="R425" s="481"/>
      <c r="S425" s="481"/>
      <c r="T425" s="481"/>
      <c r="U425" s="481"/>
      <c r="V425" s="484"/>
      <c r="W425" s="442"/>
      <c r="X425" s="487"/>
      <c r="Y425" s="490"/>
      <c r="Z425" s="439"/>
      <c r="AA425" s="442"/>
      <c r="AB425" s="445"/>
      <c r="AC425" s="448"/>
      <c r="AD425" s="451"/>
      <c r="AE425" s="454"/>
      <c r="AF425" s="205">
        <v>2</v>
      </c>
      <c r="AG425" s="206"/>
      <c r="AH425" s="234" t="str">
        <f t="shared" si="1264"/>
        <v/>
      </c>
      <c r="AI425" s="340"/>
      <c r="AJ425" s="340"/>
      <c r="AK425" s="235" t="str">
        <f t="shared" si="1265"/>
        <v/>
      </c>
      <c r="AL425" s="341"/>
      <c r="AM425" s="341"/>
      <c r="AN425" s="342"/>
      <c r="AO425" s="236" t="str">
        <f t="shared" ref="AO425" si="1453">IF(ISBLANK(AD424),(IFERROR(IF(AND(AH424="Probabilidad",AH425="Probabilidad"),(AQ424-(+AQ424*AK425)),IF(AH425="Probabilidad",(W424-(+W424*AK425)),IF(AH425="Impacto",AQ424,""))),""))," ")</f>
        <v/>
      </c>
      <c r="AP425" s="174" t="str">
        <f t="shared" ref="AP425" si="1454">IF(ISBLANK(AD424),(IFERROR(IF(AO425="","",IF(AO425&lt;=0.2,"Muy Baja",IF(AO425&lt;=0.4,"Baja",IF(AO425&lt;=0.6,"Media",IF(AO425&lt;=0.8,"Alta","Muy Alta"))))),""))," ")</f>
        <v/>
      </c>
      <c r="AQ425" s="237" t="str">
        <f t="shared" si="1382"/>
        <v/>
      </c>
      <c r="AR425" s="283" t="str">
        <f t="shared" si="1383"/>
        <v/>
      </c>
      <c r="AS425" s="237" t="str">
        <f t="shared" ref="AS425" si="1455">IFERROR(IF(AND(AH424="Impacto",AH425="Impacto"),(AS424-(+AS424*AK425)),IF(AH425="Impacto",(AA424-(+AA424*AK425)),IF(AH425="Probabilidad",AS424,""))),"")</f>
        <v/>
      </c>
      <c r="AT425" s="239" t="str">
        <f t="shared" si="1384"/>
        <v/>
      </c>
      <c r="AU425" s="457"/>
      <c r="AV425" s="460"/>
      <c r="AW425" s="454"/>
      <c r="AX425" s="463"/>
      <c r="AY425" s="343"/>
      <c r="AZ425" s="209"/>
      <c r="BA425" s="207"/>
      <c r="BB425" s="207"/>
      <c r="BC425" s="208"/>
      <c r="BD425" s="208"/>
      <c r="BE425" s="208"/>
      <c r="BF425" s="209"/>
      <c r="BG425" s="466"/>
      <c r="BH425" s="215"/>
      <c r="BI425" s="210"/>
      <c r="BJ425" s="210"/>
      <c r="BK425" s="210"/>
      <c r="BL425" s="207"/>
      <c r="BM425" s="207"/>
      <c r="BN425" s="207"/>
      <c r="BO425" s="282"/>
      <c r="BP425" s="282"/>
      <c r="BQ425" s="284"/>
      <c r="BR425" s="213"/>
      <c r="BS425" s="213" t="str">
        <f>IF(AND('MAPA DE RIESGOS'!$AP425="Muy Alta",'MAPA DE RIESGOS'!$AR425="Leve"),CONCATENATE("R",'MAPA DE RIESGOS'!$H425,"C",'MAPA DE RIESGOS'!$AF425),"")</f>
        <v/>
      </c>
      <c r="BT425" s="213"/>
      <c r="BU425" s="213"/>
      <c r="BV425" s="213"/>
      <c r="BW425" s="213"/>
      <c r="BX425" s="213"/>
      <c r="BY425" s="213"/>
      <c r="BZ425" s="213"/>
      <c r="CA425" s="213"/>
      <c r="CB425" s="213"/>
      <c r="CC425" s="213"/>
      <c r="CD425" s="213"/>
      <c r="CE425" s="213"/>
      <c r="CF425" s="213"/>
      <c r="CG425" s="213"/>
      <c r="CH425" s="213"/>
      <c r="CI425" s="213"/>
      <c r="CJ425" s="213"/>
      <c r="CK425" s="213"/>
    </row>
    <row r="426" spans="1:89" s="214" customFormat="1" ht="28.5" hidden="1" customHeight="1">
      <c r="A426" s="652"/>
      <c r="B426" s="634"/>
      <c r="C426" s="523"/>
      <c r="D426" s="523"/>
      <c r="E426" s="472"/>
      <c r="F426" s="472"/>
      <c r="G426" s="492"/>
      <c r="H426" s="384">
        <v>69</v>
      </c>
      <c r="I426" s="469"/>
      <c r="J426" s="466"/>
      <c r="K426" s="466"/>
      <c r="L426" s="466"/>
      <c r="M426" s="472"/>
      <c r="N426" s="472"/>
      <c r="O426" s="472"/>
      <c r="P426" s="475"/>
      <c r="Q426" s="478"/>
      <c r="R426" s="481"/>
      <c r="S426" s="481"/>
      <c r="T426" s="481"/>
      <c r="U426" s="481"/>
      <c r="V426" s="484"/>
      <c r="W426" s="442"/>
      <c r="X426" s="487"/>
      <c r="Y426" s="490"/>
      <c r="Z426" s="439"/>
      <c r="AA426" s="442"/>
      <c r="AB426" s="445"/>
      <c r="AC426" s="448"/>
      <c r="AD426" s="451"/>
      <c r="AE426" s="454"/>
      <c r="AF426" s="205">
        <v>3</v>
      </c>
      <c r="AG426" s="206"/>
      <c r="AH426" s="234" t="str">
        <f t="shared" si="1264"/>
        <v/>
      </c>
      <c r="AI426" s="340"/>
      <c r="AJ426" s="340"/>
      <c r="AK426" s="235" t="str">
        <f t="shared" si="1265"/>
        <v/>
      </c>
      <c r="AL426" s="341"/>
      <c r="AM426" s="341"/>
      <c r="AN426" s="342"/>
      <c r="AO426" s="236" t="str">
        <f t="shared" ref="AO426" si="1456">IF(ISBLANK(AD424),(IFERROR(IF(AND(AH425="Probabilidad",AH426="Probabilidad"),(AQ425-(+AQ425*AK426)),IF(AND(AH425="Impacto",AH426="Probabilidad"),(AQ424-(+AQ424*AK426)),IF(AH426="Impacto",AQ425,""))),""))," ")</f>
        <v/>
      </c>
      <c r="AP426" s="174" t="str">
        <f t="shared" ref="AP426" si="1457">IF(ISBLANK(AD424),(IFERROR(IF(AO426="","",IF(AO426&lt;=0.2,"Muy Baja",IF(AO426&lt;=0.4,"Baja",IF(AO426&lt;=0.6,"Media",IF(AO426&lt;=0.8,"Alta","Muy Alta"))))),""))," ")</f>
        <v/>
      </c>
      <c r="AQ426" s="237" t="str">
        <f t="shared" si="1382"/>
        <v/>
      </c>
      <c r="AR426" s="283" t="str">
        <f t="shared" si="1383"/>
        <v/>
      </c>
      <c r="AS426" s="237" t="str">
        <f t="shared" ref="AS426:AS429" si="1458">IFERROR(IF(AND(AH425="Impacto",AH426="Impacto"),(AS425-(+AS425*AK426)),IF(AND(AH425="Probabilidad",AH426="Impacto"),(AS424-(+AS424*AK426)),IF(AH426="Probabilidad",AS425,""))),"")</f>
        <v/>
      </c>
      <c r="AT426" s="239" t="str">
        <f t="shared" si="1384"/>
        <v/>
      </c>
      <c r="AU426" s="457"/>
      <c r="AV426" s="460"/>
      <c r="AW426" s="454"/>
      <c r="AX426" s="463"/>
      <c r="AY426" s="343"/>
      <c r="AZ426" s="209"/>
      <c r="BA426" s="207"/>
      <c r="BB426" s="207"/>
      <c r="BC426" s="208"/>
      <c r="BD426" s="208"/>
      <c r="BE426" s="208"/>
      <c r="BF426" s="209"/>
      <c r="BG426" s="466"/>
      <c r="BH426" s="215"/>
      <c r="BI426" s="210"/>
      <c r="BJ426" s="210"/>
      <c r="BK426" s="210"/>
      <c r="BL426" s="207"/>
      <c r="BM426" s="207"/>
      <c r="BN426" s="207"/>
      <c r="BO426" s="282"/>
      <c r="BP426" s="282"/>
      <c r="BQ426" s="284"/>
      <c r="BR426" s="213"/>
      <c r="BS426" s="213" t="str">
        <f>IF(AND('MAPA DE RIESGOS'!$AP426="Muy Alta",'MAPA DE RIESGOS'!$AR426="Leve"),CONCATENATE("R",'MAPA DE RIESGOS'!$H426,"C",'MAPA DE RIESGOS'!$AF426),"")</f>
        <v/>
      </c>
      <c r="BT426" s="213"/>
      <c r="BU426" s="213"/>
      <c r="BV426" s="213"/>
      <c r="BW426" s="213"/>
      <c r="BX426" s="213"/>
      <c r="BY426" s="213"/>
      <c r="BZ426" s="213"/>
      <c r="CA426" s="213"/>
      <c r="CB426" s="213"/>
      <c r="CC426" s="213"/>
      <c r="CD426" s="213"/>
      <c r="CE426" s="213"/>
      <c r="CF426" s="213"/>
      <c r="CG426" s="213"/>
      <c r="CH426" s="213"/>
      <c r="CI426" s="213"/>
      <c r="CJ426" s="213"/>
      <c r="CK426" s="213"/>
    </row>
    <row r="427" spans="1:89" s="214" customFormat="1" ht="28.5" hidden="1" customHeight="1">
      <c r="A427" s="652"/>
      <c r="B427" s="634"/>
      <c r="C427" s="523"/>
      <c r="D427" s="523"/>
      <c r="E427" s="472"/>
      <c r="F427" s="472"/>
      <c r="G427" s="492"/>
      <c r="H427" s="384">
        <v>69</v>
      </c>
      <c r="I427" s="469"/>
      <c r="J427" s="466"/>
      <c r="K427" s="466"/>
      <c r="L427" s="466"/>
      <c r="M427" s="472"/>
      <c r="N427" s="472"/>
      <c r="O427" s="472"/>
      <c r="P427" s="475"/>
      <c r="Q427" s="478"/>
      <c r="R427" s="481"/>
      <c r="S427" s="481"/>
      <c r="T427" s="481"/>
      <c r="U427" s="481"/>
      <c r="V427" s="484"/>
      <c r="W427" s="442"/>
      <c r="X427" s="487"/>
      <c r="Y427" s="490"/>
      <c r="Z427" s="439"/>
      <c r="AA427" s="442"/>
      <c r="AB427" s="445"/>
      <c r="AC427" s="448"/>
      <c r="AD427" s="451"/>
      <c r="AE427" s="454"/>
      <c r="AF427" s="205">
        <v>4</v>
      </c>
      <c r="AG427" s="206"/>
      <c r="AH427" s="234" t="str">
        <f t="shared" si="1264"/>
        <v/>
      </c>
      <c r="AI427" s="340"/>
      <c r="AJ427" s="340"/>
      <c r="AK427" s="235" t="str">
        <f t="shared" si="1265"/>
        <v/>
      </c>
      <c r="AL427" s="341"/>
      <c r="AM427" s="341"/>
      <c r="AN427" s="342"/>
      <c r="AO427" s="236" t="str">
        <f t="shared" ref="AO427" si="1459">IF(ISBLANK(AD424),(IFERROR(IF(AND(AH426="Probabilidad",AH427="Probabilidad"),(AQ426-(+AQ426*AK427)),IF(AND(AH426="Impacto",AH427="Probabilidad"),(AQ425-(+AQ425*AK427)),IF(AH427="Impacto",AQ426,""))),""))," ")</f>
        <v/>
      </c>
      <c r="AP427" s="174" t="str">
        <f t="shared" ref="AP427" si="1460">IF(ISBLANK(AD424),(IFERROR(IF(AO427="","",IF(AO427&lt;=0.2,"Muy Baja",IF(AO427&lt;=0.4,"Baja",IF(AO427&lt;=0.6,"Media",IF(AO427&lt;=0.8,"Alta","Muy Alta"))))),""))," ")</f>
        <v/>
      </c>
      <c r="AQ427" s="237" t="str">
        <f t="shared" si="1382"/>
        <v/>
      </c>
      <c r="AR427" s="283" t="str">
        <f t="shared" si="1383"/>
        <v/>
      </c>
      <c r="AS427" s="237" t="str">
        <f t="shared" si="1458"/>
        <v/>
      </c>
      <c r="AT427" s="239" t="str">
        <f t="shared" si="1384"/>
        <v/>
      </c>
      <c r="AU427" s="457"/>
      <c r="AV427" s="460"/>
      <c r="AW427" s="454"/>
      <c r="AX427" s="463"/>
      <c r="AY427" s="343"/>
      <c r="AZ427" s="209"/>
      <c r="BA427" s="207"/>
      <c r="BB427" s="207"/>
      <c r="BC427" s="208"/>
      <c r="BD427" s="208"/>
      <c r="BE427" s="208"/>
      <c r="BF427" s="209"/>
      <c r="BG427" s="466"/>
      <c r="BH427" s="215"/>
      <c r="BI427" s="210"/>
      <c r="BJ427" s="210"/>
      <c r="BK427" s="210"/>
      <c r="BL427" s="207"/>
      <c r="BM427" s="207"/>
      <c r="BN427" s="207"/>
      <c r="BO427" s="282"/>
      <c r="BP427" s="282"/>
      <c r="BQ427" s="284"/>
      <c r="BR427" s="213"/>
      <c r="BS427" s="213" t="str">
        <f>IF(AND('MAPA DE RIESGOS'!$AP427="Muy Alta",'MAPA DE RIESGOS'!$AR427="Leve"),CONCATENATE("R",'MAPA DE RIESGOS'!$H427,"C",'MAPA DE RIESGOS'!$AF427),"")</f>
        <v/>
      </c>
      <c r="BT427" s="213"/>
      <c r="BU427" s="213"/>
      <c r="BV427" s="213"/>
      <c r="BW427" s="213"/>
      <c r="BX427" s="213"/>
      <c r="BY427" s="213"/>
      <c r="BZ427" s="213"/>
      <c r="CA427" s="213"/>
      <c r="CB427" s="213"/>
      <c r="CC427" s="213"/>
      <c r="CD427" s="213"/>
      <c r="CE427" s="213"/>
      <c r="CF427" s="213"/>
      <c r="CG427" s="213"/>
      <c r="CH427" s="213"/>
      <c r="CI427" s="213"/>
      <c r="CJ427" s="213"/>
      <c r="CK427" s="213"/>
    </row>
    <row r="428" spans="1:89" s="214" customFormat="1" ht="28.5" hidden="1" customHeight="1">
      <c r="A428" s="652"/>
      <c r="B428" s="634"/>
      <c r="C428" s="523"/>
      <c r="D428" s="523"/>
      <c r="E428" s="472"/>
      <c r="F428" s="472"/>
      <c r="G428" s="492"/>
      <c r="H428" s="384">
        <v>69</v>
      </c>
      <c r="I428" s="469"/>
      <c r="J428" s="466"/>
      <c r="K428" s="466"/>
      <c r="L428" s="466"/>
      <c r="M428" s="472"/>
      <c r="N428" s="472"/>
      <c r="O428" s="472"/>
      <c r="P428" s="475"/>
      <c r="Q428" s="478"/>
      <c r="R428" s="481"/>
      <c r="S428" s="481"/>
      <c r="T428" s="481"/>
      <c r="U428" s="481"/>
      <c r="V428" s="484"/>
      <c r="W428" s="442"/>
      <c r="X428" s="487"/>
      <c r="Y428" s="490"/>
      <c r="Z428" s="439"/>
      <c r="AA428" s="442"/>
      <c r="AB428" s="445"/>
      <c r="AC428" s="448"/>
      <c r="AD428" s="451"/>
      <c r="AE428" s="454"/>
      <c r="AF428" s="205">
        <v>5</v>
      </c>
      <c r="AG428" s="206"/>
      <c r="AH428" s="234" t="str">
        <f t="shared" si="1264"/>
        <v/>
      </c>
      <c r="AI428" s="340"/>
      <c r="AJ428" s="340"/>
      <c r="AK428" s="235" t="str">
        <f t="shared" si="1265"/>
        <v/>
      </c>
      <c r="AL428" s="341"/>
      <c r="AM428" s="341"/>
      <c r="AN428" s="342"/>
      <c r="AO428" s="236" t="str">
        <f t="shared" ref="AO428" si="1461">IF(ISBLANK(AD424),(IFERROR(IF(AND(AH427="Probabilidad",AH428="Probabilidad"),(AQ427-(+AQ427*AK428)),IF(AND(AH427="Impacto",AH428="Probabilidad"),(AQ426-(+AQ426*AK428)),IF(AH428="Impacto",AQ427,""))),""))," ")</f>
        <v/>
      </c>
      <c r="AP428" s="174" t="str">
        <f t="shared" ref="AP428" si="1462">IF(ISBLANK(AD424),(IFERROR(IF(AO428="","",IF(AO428&lt;=0.2,"Muy Baja",IF(AO428&lt;=0.4,"Baja",IF(AO428&lt;=0.6,"Media",IF(AO428&lt;=0.8,"Alta","Muy Alta"))))),""))," ")</f>
        <v/>
      </c>
      <c r="AQ428" s="237" t="str">
        <f t="shared" si="1382"/>
        <v/>
      </c>
      <c r="AR428" s="283" t="str">
        <f t="shared" si="1383"/>
        <v/>
      </c>
      <c r="AS428" s="237" t="str">
        <f t="shared" si="1458"/>
        <v/>
      </c>
      <c r="AT428" s="239" t="str">
        <f t="shared" si="1384"/>
        <v/>
      </c>
      <c r="AU428" s="457"/>
      <c r="AV428" s="460"/>
      <c r="AW428" s="454"/>
      <c r="AX428" s="463"/>
      <c r="AY428" s="343"/>
      <c r="AZ428" s="209"/>
      <c r="BA428" s="207"/>
      <c r="BB428" s="207"/>
      <c r="BC428" s="208"/>
      <c r="BD428" s="208"/>
      <c r="BE428" s="208"/>
      <c r="BF428" s="209"/>
      <c r="BG428" s="466"/>
      <c r="BH428" s="215"/>
      <c r="BI428" s="210"/>
      <c r="BJ428" s="210"/>
      <c r="BK428" s="210"/>
      <c r="BL428" s="207"/>
      <c r="BM428" s="207"/>
      <c r="BN428" s="207"/>
      <c r="BO428" s="282"/>
      <c r="BP428" s="282"/>
      <c r="BQ428" s="284"/>
      <c r="BR428" s="213"/>
      <c r="BS428" s="213" t="str">
        <f>IF(AND('MAPA DE RIESGOS'!$AP428="Muy Alta",'MAPA DE RIESGOS'!$AR428="Leve"),CONCATENATE("R",'MAPA DE RIESGOS'!$H428,"C",'MAPA DE RIESGOS'!$AF428),"")</f>
        <v/>
      </c>
      <c r="BT428" s="213"/>
      <c r="BU428" s="213"/>
      <c r="BV428" s="213"/>
      <c r="BW428" s="213"/>
      <c r="BX428" s="213"/>
      <c r="BY428" s="213"/>
      <c r="BZ428" s="213"/>
      <c r="CA428" s="213"/>
      <c r="CB428" s="213"/>
      <c r="CC428" s="213"/>
      <c r="CD428" s="213"/>
      <c r="CE428" s="213"/>
      <c r="CF428" s="213"/>
      <c r="CG428" s="213"/>
      <c r="CH428" s="213"/>
      <c r="CI428" s="213"/>
      <c r="CJ428" s="213"/>
      <c r="CK428" s="213"/>
    </row>
    <row r="429" spans="1:89" s="214" customFormat="1" ht="28.5" hidden="1" customHeight="1">
      <c r="A429" s="652"/>
      <c r="B429" s="634"/>
      <c r="C429" s="523"/>
      <c r="D429" s="523"/>
      <c r="E429" s="472"/>
      <c r="F429" s="472"/>
      <c r="G429" s="492"/>
      <c r="H429" s="384">
        <v>69</v>
      </c>
      <c r="I429" s="470"/>
      <c r="J429" s="467"/>
      <c r="K429" s="467"/>
      <c r="L429" s="467"/>
      <c r="M429" s="473"/>
      <c r="N429" s="473"/>
      <c r="O429" s="473"/>
      <c r="P429" s="476"/>
      <c r="Q429" s="479"/>
      <c r="R429" s="482"/>
      <c r="S429" s="482"/>
      <c r="T429" s="482"/>
      <c r="U429" s="482"/>
      <c r="V429" s="485"/>
      <c r="W429" s="443"/>
      <c r="X429" s="488"/>
      <c r="Y429" s="491"/>
      <c r="Z429" s="440"/>
      <c r="AA429" s="443"/>
      <c r="AB429" s="446"/>
      <c r="AC429" s="449"/>
      <c r="AD429" s="452"/>
      <c r="AE429" s="455"/>
      <c r="AF429" s="205">
        <v>6</v>
      </c>
      <c r="AG429" s="206"/>
      <c r="AH429" s="234" t="str">
        <f t="shared" si="1264"/>
        <v/>
      </c>
      <c r="AI429" s="340"/>
      <c r="AJ429" s="340"/>
      <c r="AK429" s="235" t="str">
        <f t="shared" si="1265"/>
        <v/>
      </c>
      <c r="AL429" s="341"/>
      <c r="AM429" s="341"/>
      <c r="AN429" s="342"/>
      <c r="AO429" s="236" t="str">
        <f t="shared" ref="AO429" si="1463">IF(ISBLANK(AD424),(IFERROR(IF(AND(AH428="Probabilidad",AH429="Probabilidad"),(AQ428-(+AQ428*AK429)),IF(AND(AH428="Impacto",AH429="Probabilidad"),(AQ427-(+AQ427*AK429)),IF(AH429="Impacto",AQ428,""))),""))," ")</f>
        <v/>
      </c>
      <c r="AP429" s="174" t="str">
        <f t="shared" ref="AP429" si="1464">IF(ISBLANK(AD424),(IFERROR(IF(AO429="","",IF(AO429&lt;=0.2,"Muy Baja",IF(AO429&lt;=0.4,"Baja",IF(AO429&lt;=0.6,"Media",IF(AO429&lt;=0.8,"Alta","Muy Alta"))))),""))," ")</f>
        <v/>
      </c>
      <c r="AQ429" s="237" t="str">
        <f t="shared" si="1382"/>
        <v/>
      </c>
      <c r="AR429" s="283" t="str">
        <f t="shared" si="1383"/>
        <v/>
      </c>
      <c r="AS429" s="237" t="str">
        <f t="shared" si="1458"/>
        <v/>
      </c>
      <c r="AT429" s="239" t="str">
        <f t="shared" si="1384"/>
        <v/>
      </c>
      <c r="AU429" s="458"/>
      <c r="AV429" s="461"/>
      <c r="AW429" s="455"/>
      <c r="AX429" s="464"/>
      <c r="AY429" s="343"/>
      <c r="AZ429" s="209"/>
      <c r="BA429" s="207"/>
      <c r="BB429" s="207"/>
      <c r="BC429" s="208"/>
      <c r="BD429" s="208"/>
      <c r="BE429" s="208"/>
      <c r="BF429" s="209"/>
      <c r="BG429" s="467"/>
      <c r="BH429" s="215"/>
      <c r="BI429" s="210"/>
      <c r="BJ429" s="210"/>
      <c r="BK429" s="210"/>
      <c r="BL429" s="207"/>
      <c r="BM429" s="207"/>
      <c r="BN429" s="207"/>
      <c r="BO429" s="282"/>
      <c r="BP429" s="282"/>
      <c r="BQ429" s="284"/>
      <c r="BR429" s="213"/>
      <c r="BS429" s="213" t="str">
        <f>IF(AND('MAPA DE RIESGOS'!$AP429="Muy Alta",'MAPA DE RIESGOS'!$AR429="Leve"),CONCATENATE("R",'MAPA DE RIESGOS'!$H429,"C",'MAPA DE RIESGOS'!$AF429),"")</f>
        <v/>
      </c>
      <c r="BT429" s="213"/>
      <c r="BU429" s="213"/>
      <c r="BV429" s="213"/>
      <c r="BW429" s="213"/>
      <c r="BX429" s="213"/>
      <c r="BY429" s="213"/>
      <c r="BZ429" s="213"/>
      <c r="CA429" s="213"/>
      <c r="CB429" s="213"/>
      <c r="CC429" s="213"/>
      <c r="CD429" s="213"/>
      <c r="CE429" s="213"/>
      <c r="CF429" s="213"/>
      <c r="CG429" s="213"/>
      <c r="CH429" s="213"/>
      <c r="CI429" s="213"/>
      <c r="CJ429" s="213"/>
      <c r="CK429" s="213"/>
    </row>
    <row r="430" spans="1:89" s="214" customFormat="1" ht="123" customHeight="1">
      <c r="A430" s="652"/>
      <c r="B430" s="634" t="s">
        <v>961</v>
      </c>
      <c r="C430" s="523"/>
      <c r="D430" s="523" t="str">
        <f>IFERROR((VLOOKUP($B430,'Listados Datos'!$D$3:$F$18,3,FALSE))," ")</f>
        <v>El proceso inicia con la identificación de necesidades de personal y finaliza con el seguimiento y evaluación de los mismos. Aplica a todos los procesos de la entidad.</v>
      </c>
      <c r="E430" s="472" t="s">
        <v>1228</v>
      </c>
      <c r="F430" s="472" t="s">
        <v>976</v>
      </c>
      <c r="G430" s="492">
        <v>70</v>
      </c>
      <c r="H430" s="384">
        <v>70</v>
      </c>
      <c r="I430" s="468" t="s">
        <v>1257</v>
      </c>
      <c r="J430" s="465" t="s">
        <v>243</v>
      </c>
      <c r="K430" s="465" t="s">
        <v>1257</v>
      </c>
      <c r="L430" s="465" t="s">
        <v>1443</v>
      </c>
      <c r="M430" s="471" t="str">
        <f t="shared" ref="M430" si="1465">+CONCATENATE("Posibilidad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471" t="s">
        <v>108</v>
      </c>
      <c r="O430" s="471" t="s">
        <v>836</v>
      </c>
      <c r="P430" s="474">
        <v>228</v>
      </c>
      <c r="Q430" s="477"/>
      <c r="R430" s="480"/>
      <c r="S430" s="480"/>
      <c r="T430" s="480"/>
      <c r="U430" s="480"/>
      <c r="V430" s="483" t="str">
        <f t="shared" ref="V430" si="1466">IF(ISBLANK(AC430),(IF(P430&lt;=0,"",IF(P430&lt;=2,"Muy Baja",IF(P430&lt;=24,"Baja",IF(P430&lt;=500,"Media",IF(P430&lt;=5000,"Alta","Muy Alta"))))))," ")</f>
        <v>Media</v>
      </c>
      <c r="W430" s="441">
        <f t="shared" ref="W430" si="1467">IF(ISBLANK(AC430),(IF(V430="","",IF(V430="Muy Baja",20%,IF(V430="Baja",40%,IF(V430="Media",60%,IF(V430="Alta",80%,IF(V430="Muy Alta",100%,0)))))))," ")</f>
        <v>0.6</v>
      </c>
      <c r="X430" s="486" t="s">
        <v>307</v>
      </c>
      <c r="Y430" s="489" t="str">
        <f>IF(X430&gt;0,IF(NOT(ISERROR(MATCH(X430,'Listados Datos'!$N$3:$N$4,0))),'Listados Datos'!$N$6&amp;"Por favor no seleccionar este criterios de impacto (Afectación Económica o presupuestal y/o Pérdida Reputacional)",'Listados Datos'!$N$7),"")</f>
        <v>✔</v>
      </c>
      <c r="Z430" s="438"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441">
        <f>IF(Z430="","",IF(Z430="Leve",20%,IF(Z430="Menor",40%,IF(Z430="Moderado",60%,IF(Z430="Mayor",80%,IF(Z430="Catastrófico",100%,0))))))</f>
        <v>0.6</v>
      </c>
      <c r="AB430" s="444"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447"/>
      <c r="AD430" s="450"/>
      <c r="AE430" s="453" t="str">
        <f t="shared" ref="AE430" si="1468">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206" t="s">
        <v>1496</v>
      </c>
      <c r="AH430" s="234" t="str">
        <f t="shared" ref="AH430:AH489" si="1469">IF(OR(AI430="Preventivo",AI430="Detectivo"),"Probabilidad",IF(AI430="Correctivo","Impacto",""))</f>
        <v>Probabilidad</v>
      </c>
      <c r="AI430" s="340" t="s">
        <v>314</v>
      </c>
      <c r="AJ430" s="340" t="s">
        <v>319</v>
      </c>
      <c r="AK430" s="235" t="str">
        <f t="shared" ref="AK430:AK489" si="1470">IF(AND(AI430="Preventivo",AJ430="Automático"),"50%",IF(AND(AI430="Preventivo",AJ430="Manual"),"40%",IF(AND(AI430="Detectivo",AJ430="Automático"),"40%",IF(AND(AI430="Detectivo",AJ430="Manual"),"30%",IF(AND(AI430="Correctivo",AJ430="Automático"),"35%",IF(AND(AI430="Correctivo",AJ430="Manual"),"25%",""))))))</f>
        <v>40%</v>
      </c>
      <c r="AL430" s="341" t="s">
        <v>323</v>
      </c>
      <c r="AM430" s="341" t="s">
        <v>327</v>
      </c>
      <c r="AN430" s="342" t="s">
        <v>330</v>
      </c>
      <c r="AO430" s="236">
        <f t="shared" ref="AO430" si="1471">IF(ISBLANK(AD430),(IFERROR(IF(AH430="Probabilidad",(W430-(+W430*AK430)),IF(AH430="Impacto",W430,"")),""))," ")</f>
        <v>0.36</v>
      </c>
      <c r="AP430" s="174" t="str">
        <f t="shared" ref="AP430" si="1472">IF(ISBLANK(AD430), (IFERROR(IF(AO430="","",IF(AO430&lt;=0.2,"Muy Baja",IF(AO430&lt;=0.4,"Baja",IF(AO430&lt;=0.6,"Media",IF(AO430&lt;=0.8,"Alta","Muy Alta"))))),""))," ")</f>
        <v>Baja</v>
      </c>
      <c r="AQ430" s="237">
        <f t="shared" si="1382"/>
        <v>0.36</v>
      </c>
      <c r="AR430" s="283" t="str">
        <f t="shared" si="1383"/>
        <v>Moderado</v>
      </c>
      <c r="AS430" s="237">
        <f t="shared" ref="AS430" si="1473">IFERROR(IF(AH430="Impacto",(AA430-(+AA430*AK430)),IF(AH430="Probabilidad",AA430,"")),"")</f>
        <v>0.6</v>
      </c>
      <c r="AT430" s="239" t="str">
        <f t="shared" si="1384"/>
        <v>Moderado</v>
      </c>
      <c r="AU430" s="456"/>
      <c r="AV430" s="459" t="str">
        <f>IF(ISBLANK(AD430), " ", AD430)</f>
        <v xml:space="preserve"> </v>
      </c>
      <c r="AW430" s="453" t="str">
        <f t="shared" ref="AW430" si="1474">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462" t="s">
        <v>337</v>
      </c>
      <c r="AY430" s="343" t="s">
        <v>1602</v>
      </c>
      <c r="AZ430" s="209" t="s">
        <v>1603</v>
      </c>
      <c r="BA430" s="207" t="s">
        <v>1245</v>
      </c>
      <c r="BB430" s="207" t="s">
        <v>1068</v>
      </c>
      <c r="BC430" s="208">
        <v>44562</v>
      </c>
      <c r="BD430" s="208">
        <v>44926</v>
      </c>
      <c r="BE430" s="208" t="s">
        <v>1333</v>
      </c>
      <c r="BF430" s="209" t="s">
        <v>1333</v>
      </c>
      <c r="BG430" s="465" t="s">
        <v>1334</v>
      </c>
      <c r="BH430" s="215"/>
      <c r="BI430" s="210"/>
      <c r="BJ430" s="210"/>
      <c r="BK430" s="210"/>
      <c r="BL430" s="207"/>
      <c r="BM430" s="207"/>
      <c r="BN430" s="207"/>
      <c r="BO430" s="282"/>
      <c r="BP430" s="282"/>
      <c r="BQ430" s="284"/>
      <c r="BR430" s="213"/>
      <c r="BS430" s="213" t="str">
        <f>IF(AND('MAPA DE RIESGOS'!$AP430="Muy Alta",'MAPA DE RIESGOS'!$AR430="Leve"),CONCATENATE("R",'MAPA DE RIESGOS'!$H430,"C",'MAPA DE RIESGOS'!$AF430),"")</f>
        <v/>
      </c>
      <c r="BT430" s="213"/>
      <c r="BU430" s="213"/>
      <c r="BV430" s="213"/>
      <c r="BW430" s="213"/>
      <c r="BX430" s="213"/>
      <c r="BY430" s="213"/>
      <c r="BZ430" s="213"/>
      <c r="CA430" s="213"/>
      <c r="CB430" s="213"/>
      <c r="CC430" s="213"/>
      <c r="CD430" s="213"/>
      <c r="CE430" s="213"/>
      <c r="CF430" s="213"/>
      <c r="CG430" s="213"/>
      <c r="CH430" s="213"/>
      <c r="CI430" s="213"/>
      <c r="CJ430" s="213"/>
      <c r="CK430" s="213"/>
    </row>
    <row r="431" spans="1:89" s="214" customFormat="1" ht="28.5" hidden="1" customHeight="1">
      <c r="A431" s="652"/>
      <c r="B431" s="634"/>
      <c r="C431" s="523"/>
      <c r="D431" s="523"/>
      <c r="E431" s="472"/>
      <c r="F431" s="472"/>
      <c r="G431" s="492"/>
      <c r="H431" s="384">
        <v>70</v>
      </c>
      <c r="I431" s="469"/>
      <c r="J431" s="466"/>
      <c r="K431" s="466"/>
      <c r="L431" s="466"/>
      <c r="M431" s="472"/>
      <c r="N431" s="472"/>
      <c r="O431" s="472"/>
      <c r="P431" s="475"/>
      <c r="Q431" s="478"/>
      <c r="R431" s="481"/>
      <c r="S431" s="481"/>
      <c r="T431" s="481"/>
      <c r="U431" s="481"/>
      <c r="V431" s="484"/>
      <c r="W431" s="442"/>
      <c r="X431" s="487"/>
      <c r="Y431" s="490"/>
      <c r="Z431" s="439"/>
      <c r="AA431" s="442"/>
      <c r="AB431" s="445"/>
      <c r="AC431" s="448"/>
      <c r="AD431" s="451"/>
      <c r="AE431" s="454"/>
      <c r="AF431" s="205">
        <v>2</v>
      </c>
      <c r="AG431" s="206"/>
      <c r="AH431" s="234" t="str">
        <f t="shared" si="1469"/>
        <v/>
      </c>
      <c r="AI431" s="340"/>
      <c r="AJ431" s="340"/>
      <c r="AK431" s="235" t="str">
        <f t="shared" si="1470"/>
        <v/>
      </c>
      <c r="AL431" s="341"/>
      <c r="AM431" s="341"/>
      <c r="AN431" s="342"/>
      <c r="AO431" s="236" t="str">
        <f t="shared" ref="AO431" si="1475">IF(ISBLANK(AD430),(IFERROR(IF(AND(AH430="Probabilidad",AH431="Probabilidad"),(AQ430-(+AQ430*AK431)),IF(AH431="Probabilidad",(W430-(+W430*AK431)),IF(AH431="Impacto",AQ430,""))),""))," ")</f>
        <v/>
      </c>
      <c r="AP431" s="174" t="str">
        <f t="shared" ref="AP431" si="1476">IF(ISBLANK(AD430),(IFERROR(IF(AO431="","",IF(AO431&lt;=0.2,"Muy Baja",IF(AO431&lt;=0.4,"Baja",IF(AO431&lt;=0.6,"Media",IF(AO431&lt;=0.8,"Alta","Muy Alta"))))),""))," ")</f>
        <v/>
      </c>
      <c r="AQ431" s="237" t="str">
        <f t="shared" si="1382"/>
        <v/>
      </c>
      <c r="AR431" s="283" t="str">
        <f t="shared" si="1383"/>
        <v/>
      </c>
      <c r="AS431" s="237" t="str">
        <f t="shared" ref="AS431" si="1477">IFERROR(IF(AND(AH430="Impacto",AH431="Impacto"),(AS430-(+AS430*AK431)),IF(AH431="Impacto",(AA430-(+AA430*AK431)),IF(AH431="Probabilidad",AS430,""))),"")</f>
        <v/>
      </c>
      <c r="AT431" s="239" t="str">
        <f t="shared" si="1384"/>
        <v/>
      </c>
      <c r="AU431" s="457"/>
      <c r="AV431" s="460"/>
      <c r="AW431" s="454"/>
      <c r="AX431" s="463"/>
      <c r="AY431" s="343"/>
      <c r="AZ431" s="209"/>
      <c r="BA431" s="207"/>
      <c r="BB431" s="207"/>
      <c r="BC431" s="208"/>
      <c r="BD431" s="208"/>
      <c r="BE431" s="208"/>
      <c r="BF431" s="209"/>
      <c r="BG431" s="466"/>
      <c r="BH431" s="215"/>
      <c r="BI431" s="210"/>
      <c r="BJ431" s="210"/>
      <c r="BK431" s="210"/>
      <c r="BL431" s="207"/>
      <c r="BM431" s="207"/>
      <c r="BN431" s="207"/>
      <c r="BO431" s="282"/>
      <c r="BP431" s="282"/>
      <c r="BQ431" s="284"/>
      <c r="BR431" s="213"/>
      <c r="BS431" s="213" t="str">
        <f>IF(AND('MAPA DE RIESGOS'!$AP431="Muy Alta",'MAPA DE RIESGOS'!$AR431="Leve"),CONCATENATE("R",'MAPA DE RIESGOS'!$H431,"C",'MAPA DE RIESGOS'!$AF431),"")</f>
        <v/>
      </c>
      <c r="BT431" s="213"/>
      <c r="BU431" s="213"/>
      <c r="BV431" s="213"/>
      <c r="BW431" s="213"/>
      <c r="BX431" s="213"/>
      <c r="BY431" s="213"/>
      <c r="BZ431" s="213"/>
      <c r="CA431" s="213"/>
      <c r="CB431" s="213"/>
      <c r="CC431" s="213"/>
      <c r="CD431" s="213"/>
      <c r="CE431" s="213"/>
      <c r="CF431" s="213"/>
      <c r="CG431" s="213"/>
      <c r="CH431" s="213"/>
      <c r="CI431" s="213"/>
      <c r="CJ431" s="213"/>
      <c r="CK431" s="213"/>
    </row>
    <row r="432" spans="1:89" s="214" customFormat="1" ht="28.5" hidden="1" customHeight="1">
      <c r="A432" s="652"/>
      <c r="B432" s="634"/>
      <c r="C432" s="523"/>
      <c r="D432" s="523"/>
      <c r="E432" s="472"/>
      <c r="F432" s="472"/>
      <c r="G432" s="492"/>
      <c r="H432" s="384">
        <v>70</v>
      </c>
      <c r="I432" s="469"/>
      <c r="J432" s="466"/>
      <c r="K432" s="466"/>
      <c r="L432" s="466"/>
      <c r="M432" s="472"/>
      <c r="N432" s="472"/>
      <c r="O432" s="472"/>
      <c r="P432" s="475"/>
      <c r="Q432" s="478"/>
      <c r="R432" s="481"/>
      <c r="S432" s="481"/>
      <c r="T432" s="481"/>
      <c r="U432" s="481"/>
      <c r="V432" s="484"/>
      <c r="W432" s="442"/>
      <c r="X432" s="487"/>
      <c r="Y432" s="490"/>
      <c r="Z432" s="439"/>
      <c r="AA432" s="442"/>
      <c r="AB432" s="445"/>
      <c r="AC432" s="448"/>
      <c r="AD432" s="451"/>
      <c r="AE432" s="454"/>
      <c r="AF432" s="205">
        <v>3</v>
      </c>
      <c r="AG432" s="206"/>
      <c r="AH432" s="234" t="str">
        <f t="shared" si="1469"/>
        <v/>
      </c>
      <c r="AI432" s="340"/>
      <c r="AJ432" s="340"/>
      <c r="AK432" s="235" t="str">
        <f t="shared" si="1470"/>
        <v/>
      </c>
      <c r="AL432" s="341"/>
      <c r="AM432" s="341"/>
      <c r="AN432" s="342"/>
      <c r="AO432" s="236" t="str">
        <f t="shared" ref="AO432" si="1478">IF(ISBLANK(AD430),(IFERROR(IF(AND(AH431="Probabilidad",AH432="Probabilidad"),(AQ431-(+AQ431*AK432)),IF(AND(AH431="Impacto",AH432="Probabilidad"),(AQ430-(+AQ430*AK432)),IF(AH432="Impacto",AQ431,""))),""))," ")</f>
        <v/>
      </c>
      <c r="AP432" s="174" t="str">
        <f t="shared" ref="AP432" si="1479">IF(ISBLANK(AD430),(IFERROR(IF(AO432="","",IF(AO432&lt;=0.2,"Muy Baja",IF(AO432&lt;=0.4,"Baja",IF(AO432&lt;=0.6,"Media",IF(AO432&lt;=0.8,"Alta","Muy Alta"))))),""))," ")</f>
        <v/>
      </c>
      <c r="AQ432" s="237" t="str">
        <f t="shared" si="1382"/>
        <v/>
      </c>
      <c r="AR432" s="283" t="str">
        <f t="shared" si="1383"/>
        <v/>
      </c>
      <c r="AS432" s="237" t="str">
        <f t="shared" ref="AS432:AS435" si="1480">IFERROR(IF(AND(AH431="Impacto",AH432="Impacto"),(AS431-(+AS431*AK432)),IF(AND(AH431="Probabilidad",AH432="Impacto"),(AS430-(+AS430*AK432)),IF(AH432="Probabilidad",AS431,""))),"")</f>
        <v/>
      </c>
      <c r="AT432" s="239" t="str">
        <f t="shared" si="1384"/>
        <v/>
      </c>
      <c r="AU432" s="457"/>
      <c r="AV432" s="460"/>
      <c r="AW432" s="454"/>
      <c r="AX432" s="463"/>
      <c r="AY432" s="343"/>
      <c r="AZ432" s="209"/>
      <c r="BA432" s="207"/>
      <c r="BB432" s="207"/>
      <c r="BC432" s="208"/>
      <c r="BD432" s="208"/>
      <c r="BE432" s="208"/>
      <c r="BF432" s="209"/>
      <c r="BG432" s="466"/>
      <c r="BH432" s="215"/>
      <c r="BI432" s="210"/>
      <c r="BJ432" s="210"/>
      <c r="BK432" s="210"/>
      <c r="BL432" s="207"/>
      <c r="BM432" s="207"/>
      <c r="BN432" s="207"/>
      <c r="BO432" s="282"/>
      <c r="BP432" s="282"/>
      <c r="BQ432" s="284"/>
      <c r="BR432" s="213"/>
      <c r="BS432" s="213" t="str">
        <f>IF(AND('MAPA DE RIESGOS'!$AP432="Muy Alta",'MAPA DE RIESGOS'!$AR432="Leve"),CONCATENATE("R",'MAPA DE RIESGOS'!$H432,"C",'MAPA DE RIESGOS'!$AF432),"")</f>
        <v/>
      </c>
      <c r="BT432" s="213"/>
      <c r="BU432" s="213"/>
      <c r="BV432" s="213"/>
      <c r="BW432" s="213"/>
      <c r="BX432" s="213"/>
      <c r="BY432" s="213"/>
      <c r="BZ432" s="213"/>
      <c r="CA432" s="213"/>
      <c r="CB432" s="213"/>
      <c r="CC432" s="213"/>
      <c r="CD432" s="213"/>
      <c r="CE432" s="213"/>
      <c r="CF432" s="213"/>
      <c r="CG432" s="213"/>
      <c r="CH432" s="213"/>
      <c r="CI432" s="213"/>
      <c r="CJ432" s="213"/>
      <c r="CK432" s="213"/>
    </row>
    <row r="433" spans="1:89" s="214" customFormat="1" ht="28.5" hidden="1" customHeight="1">
      <c r="A433" s="652"/>
      <c r="B433" s="634"/>
      <c r="C433" s="523"/>
      <c r="D433" s="523"/>
      <c r="E433" s="472"/>
      <c r="F433" s="472"/>
      <c r="G433" s="492"/>
      <c r="H433" s="384">
        <v>70</v>
      </c>
      <c r="I433" s="469"/>
      <c r="J433" s="466"/>
      <c r="K433" s="466"/>
      <c r="L433" s="466"/>
      <c r="M433" s="472"/>
      <c r="N433" s="472"/>
      <c r="O433" s="472"/>
      <c r="P433" s="475"/>
      <c r="Q433" s="478"/>
      <c r="R433" s="481"/>
      <c r="S433" s="481"/>
      <c r="T433" s="481"/>
      <c r="U433" s="481"/>
      <c r="V433" s="484"/>
      <c r="W433" s="442"/>
      <c r="X433" s="487"/>
      <c r="Y433" s="490"/>
      <c r="Z433" s="439"/>
      <c r="AA433" s="442"/>
      <c r="AB433" s="445"/>
      <c r="AC433" s="448"/>
      <c r="AD433" s="451"/>
      <c r="AE433" s="454"/>
      <c r="AF433" s="205">
        <v>4</v>
      </c>
      <c r="AG433" s="206"/>
      <c r="AH433" s="234" t="str">
        <f t="shared" si="1469"/>
        <v/>
      </c>
      <c r="AI433" s="340"/>
      <c r="AJ433" s="340"/>
      <c r="AK433" s="235" t="str">
        <f t="shared" si="1470"/>
        <v/>
      </c>
      <c r="AL433" s="341"/>
      <c r="AM433" s="341"/>
      <c r="AN433" s="342"/>
      <c r="AO433" s="236" t="str">
        <f t="shared" ref="AO433" si="1481">IF(ISBLANK(AD430),(IFERROR(IF(AND(AH432="Probabilidad",AH433="Probabilidad"),(AQ432-(+AQ432*AK433)),IF(AND(AH432="Impacto",AH433="Probabilidad"),(AQ431-(+AQ431*AK433)),IF(AH433="Impacto",AQ432,""))),""))," ")</f>
        <v/>
      </c>
      <c r="AP433" s="174" t="str">
        <f t="shared" ref="AP433" si="1482">IF(ISBLANK(AD430),(IFERROR(IF(AO433="","",IF(AO433&lt;=0.2,"Muy Baja",IF(AO433&lt;=0.4,"Baja",IF(AO433&lt;=0.6,"Media",IF(AO433&lt;=0.8,"Alta","Muy Alta"))))),""))," ")</f>
        <v/>
      </c>
      <c r="AQ433" s="237" t="str">
        <f t="shared" si="1382"/>
        <v/>
      </c>
      <c r="AR433" s="283" t="str">
        <f t="shared" si="1383"/>
        <v/>
      </c>
      <c r="AS433" s="237" t="str">
        <f t="shared" si="1480"/>
        <v/>
      </c>
      <c r="AT433" s="239" t="str">
        <f t="shared" si="1384"/>
        <v/>
      </c>
      <c r="AU433" s="457"/>
      <c r="AV433" s="460"/>
      <c r="AW433" s="454"/>
      <c r="AX433" s="463"/>
      <c r="AY433" s="343"/>
      <c r="AZ433" s="209"/>
      <c r="BA433" s="207"/>
      <c r="BB433" s="207"/>
      <c r="BC433" s="208"/>
      <c r="BD433" s="208"/>
      <c r="BE433" s="208"/>
      <c r="BF433" s="209"/>
      <c r="BG433" s="466"/>
      <c r="BH433" s="215"/>
      <c r="BI433" s="210"/>
      <c r="BJ433" s="210"/>
      <c r="BK433" s="210"/>
      <c r="BL433" s="207"/>
      <c r="BM433" s="207"/>
      <c r="BN433" s="207"/>
      <c r="BO433" s="282"/>
      <c r="BP433" s="282"/>
      <c r="BQ433" s="284"/>
      <c r="BR433" s="213"/>
      <c r="BS433" s="213" t="str">
        <f>IF(AND('MAPA DE RIESGOS'!$AP433="Muy Alta",'MAPA DE RIESGOS'!$AR433="Leve"),CONCATENATE("R",'MAPA DE RIESGOS'!$H433,"C",'MAPA DE RIESGOS'!$AF433),"")</f>
        <v/>
      </c>
      <c r="BT433" s="213"/>
      <c r="BU433" s="213"/>
      <c r="BV433" s="213"/>
      <c r="BW433" s="213"/>
      <c r="BX433" s="213"/>
      <c r="BY433" s="213"/>
      <c r="BZ433" s="213"/>
      <c r="CA433" s="213"/>
      <c r="CB433" s="213"/>
      <c r="CC433" s="213"/>
      <c r="CD433" s="213"/>
      <c r="CE433" s="213"/>
      <c r="CF433" s="213"/>
      <c r="CG433" s="213"/>
      <c r="CH433" s="213"/>
      <c r="CI433" s="213"/>
      <c r="CJ433" s="213"/>
      <c r="CK433" s="213"/>
    </row>
    <row r="434" spans="1:89" s="214" customFormat="1" ht="28.5" hidden="1" customHeight="1">
      <c r="A434" s="652"/>
      <c r="B434" s="634"/>
      <c r="C434" s="523"/>
      <c r="D434" s="523"/>
      <c r="E434" s="472"/>
      <c r="F434" s="472"/>
      <c r="G434" s="492"/>
      <c r="H434" s="384">
        <v>70</v>
      </c>
      <c r="I434" s="469"/>
      <c r="J434" s="466"/>
      <c r="K434" s="466"/>
      <c r="L434" s="466"/>
      <c r="M434" s="472"/>
      <c r="N434" s="472"/>
      <c r="O434" s="472"/>
      <c r="P434" s="475"/>
      <c r="Q434" s="478"/>
      <c r="R434" s="481"/>
      <c r="S434" s="481"/>
      <c r="T434" s="481"/>
      <c r="U434" s="481"/>
      <c r="V434" s="484"/>
      <c r="W434" s="442"/>
      <c r="X434" s="487"/>
      <c r="Y434" s="490"/>
      <c r="Z434" s="439"/>
      <c r="AA434" s="442"/>
      <c r="AB434" s="445"/>
      <c r="AC434" s="448"/>
      <c r="AD434" s="451"/>
      <c r="AE434" s="454"/>
      <c r="AF434" s="205">
        <v>5</v>
      </c>
      <c r="AG434" s="206"/>
      <c r="AH434" s="234" t="str">
        <f t="shared" si="1469"/>
        <v/>
      </c>
      <c r="AI434" s="340"/>
      <c r="AJ434" s="340"/>
      <c r="AK434" s="235" t="str">
        <f t="shared" si="1470"/>
        <v/>
      </c>
      <c r="AL434" s="341"/>
      <c r="AM434" s="341"/>
      <c r="AN434" s="342"/>
      <c r="AO434" s="236" t="str">
        <f t="shared" ref="AO434" si="1483">IF(ISBLANK(AD430),(IFERROR(IF(AND(AH433="Probabilidad",AH434="Probabilidad"),(AQ433-(+AQ433*AK434)),IF(AND(AH433="Impacto",AH434="Probabilidad"),(AQ432-(+AQ432*AK434)),IF(AH434="Impacto",AQ433,""))),""))," ")</f>
        <v/>
      </c>
      <c r="AP434" s="174" t="str">
        <f t="shared" ref="AP434" si="1484">IF(ISBLANK(AD430),(IFERROR(IF(AO434="","",IF(AO434&lt;=0.2,"Muy Baja",IF(AO434&lt;=0.4,"Baja",IF(AO434&lt;=0.6,"Media",IF(AO434&lt;=0.8,"Alta","Muy Alta"))))),""))," ")</f>
        <v/>
      </c>
      <c r="AQ434" s="237" t="str">
        <f t="shared" si="1382"/>
        <v/>
      </c>
      <c r="AR434" s="283" t="str">
        <f t="shared" si="1383"/>
        <v/>
      </c>
      <c r="AS434" s="237" t="str">
        <f t="shared" si="1480"/>
        <v/>
      </c>
      <c r="AT434" s="239" t="str">
        <f t="shared" si="1384"/>
        <v/>
      </c>
      <c r="AU434" s="457"/>
      <c r="AV434" s="460"/>
      <c r="AW434" s="454"/>
      <c r="AX434" s="463"/>
      <c r="AY434" s="343"/>
      <c r="AZ434" s="209"/>
      <c r="BA434" s="207"/>
      <c r="BB434" s="207"/>
      <c r="BC434" s="208"/>
      <c r="BD434" s="208"/>
      <c r="BE434" s="208"/>
      <c r="BF434" s="209"/>
      <c r="BG434" s="466"/>
      <c r="BH434" s="215"/>
      <c r="BI434" s="210"/>
      <c r="BJ434" s="210"/>
      <c r="BK434" s="210"/>
      <c r="BL434" s="207"/>
      <c r="BM434" s="207"/>
      <c r="BN434" s="207"/>
      <c r="BO434" s="282"/>
      <c r="BP434" s="282"/>
      <c r="BQ434" s="284"/>
      <c r="BR434" s="213"/>
      <c r="BS434" s="213" t="str">
        <f>IF(AND('MAPA DE RIESGOS'!$AP434="Muy Alta",'MAPA DE RIESGOS'!$AR434="Leve"),CONCATENATE("R",'MAPA DE RIESGOS'!$H434,"C",'MAPA DE RIESGOS'!$AF434),"")</f>
        <v/>
      </c>
      <c r="BT434" s="213"/>
      <c r="BU434" s="213"/>
      <c r="BV434" s="213"/>
      <c r="BW434" s="213"/>
      <c r="BX434" s="213"/>
      <c r="BY434" s="213"/>
      <c r="BZ434" s="213"/>
      <c r="CA434" s="213"/>
      <c r="CB434" s="213"/>
      <c r="CC434" s="213"/>
      <c r="CD434" s="213"/>
      <c r="CE434" s="213"/>
      <c r="CF434" s="213"/>
      <c r="CG434" s="213"/>
      <c r="CH434" s="213"/>
      <c r="CI434" s="213"/>
      <c r="CJ434" s="213"/>
      <c r="CK434" s="213"/>
    </row>
    <row r="435" spans="1:89" s="214" customFormat="1" ht="28.5" hidden="1" customHeight="1">
      <c r="A435" s="652"/>
      <c r="B435" s="634"/>
      <c r="C435" s="523"/>
      <c r="D435" s="523"/>
      <c r="E435" s="472"/>
      <c r="F435" s="472"/>
      <c r="G435" s="492"/>
      <c r="H435" s="384">
        <v>70</v>
      </c>
      <c r="I435" s="470"/>
      <c r="J435" s="467"/>
      <c r="K435" s="467"/>
      <c r="L435" s="467"/>
      <c r="M435" s="473"/>
      <c r="N435" s="473"/>
      <c r="O435" s="473"/>
      <c r="P435" s="476"/>
      <c r="Q435" s="479"/>
      <c r="R435" s="482"/>
      <c r="S435" s="482"/>
      <c r="T435" s="482"/>
      <c r="U435" s="482"/>
      <c r="V435" s="485"/>
      <c r="W435" s="443"/>
      <c r="X435" s="488"/>
      <c r="Y435" s="491"/>
      <c r="Z435" s="440"/>
      <c r="AA435" s="443"/>
      <c r="AB435" s="446"/>
      <c r="AC435" s="449"/>
      <c r="AD435" s="452"/>
      <c r="AE435" s="455"/>
      <c r="AF435" s="205">
        <v>6</v>
      </c>
      <c r="AG435" s="206"/>
      <c r="AH435" s="234" t="str">
        <f t="shared" si="1469"/>
        <v/>
      </c>
      <c r="AI435" s="340"/>
      <c r="AJ435" s="340"/>
      <c r="AK435" s="235" t="str">
        <f t="shared" si="1470"/>
        <v/>
      </c>
      <c r="AL435" s="341"/>
      <c r="AM435" s="341"/>
      <c r="AN435" s="342"/>
      <c r="AO435" s="236" t="str">
        <f t="shared" ref="AO435" si="1485">IF(ISBLANK(AD430),(IFERROR(IF(AND(AH434="Probabilidad",AH435="Probabilidad"),(AQ434-(+AQ434*AK435)),IF(AND(AH434="Impacto",AH435="Probabilidad"),(AQ433-(+AQ433*AK435)),IF(AH435="Impacto",AQ434,""))),""))," ")</f>
        <v/>
      </c>
      <c r="AP435" s="174" t="str">
        <f t="shared" ref="AP435" si="1486">IF(ISBLANK(AD430),(IFERROR(IF(AO435="","",IF(AO435&lt;=0.2,"Muy Baja",IF(AO435&lt;=0.4,"Baja",IF(AO435&lt;=0.6,"Media",IF(AO435&lt;=0.8,"Alta","Muy Alta"))))),""))," ")</f>
        <v/>
      </c>
      <c r="AQ435" s="237" t="str">
        <f t="shared" si="1382"/>
        <v/>
      </c>
      <c r="AR435" s="283" t="str">
        <f t="shared" si="1383"/>
        <v/>
      </c>
      <c r="AS435" s="237" t="str">
        <f t="shared" si="1480"/>
        <v/>
      </c>
      <c r="AT435" s="239" t="str">
        <f t="shared" si="1384"/>
        <v/>
      </c>
      <c r="AU435" s="458"/>
      <c r="AV435" s="461"/>
      <c r="AW435" s="455"/>
      <c r="AX435" s="464"/>
      <c r="AY435" s="343"/>
      <c r="AZ435" s="209"/>
      <c r="BA435" s="207"/>
      <c r="BB435" s="207"/>
      <c r="BC435" s="208"/>
      <c r="BD435" s="208"/>
      <c r="BE435" s="208"/>
      <c r="BF435" s="209"/>
      <c r="BG435" s="467"/>
      <c r="BH435" s="215"/>
      <c r="BI435" s="210"/>
      <c r="BJ435" s="210"/>
      <c r="BK435" s="210"/>
      <c r="BL435" s="207"/>
      <c r="BM435" s="207"/>
      <c r="BN435" s="207"/>
      <c r="BO435" s="282"/>
      <c r="BP435" s="282"/>
      <c r="BQ435" s="284"/>
      <c r="BR435" s="213"/>
      <c r="BS435" s="213" t="str">
        <f>IF(AND('MAPA DE RIESGOS'!$AP435="Muy Alta",'MAPA DE RIESGOS'!$AR435="Leve"),CONCATENATE("R",'MAPA DE RIESGOS'!$H435,"C",'MAPA DE RIESGOS'!$AF435),"")</f>
        <v/>
      </c>
      <c r="BT435" s="213"/>
      <c r="BU435" s="213"/>
      <c r="BV435" s="213"/>
      <c r="BW435" s="213"/>
      <c r="BX435" s="213"/>
      <c r="BY435" s="213"/>
      <c r="BZ435" s="213"/>
      <c r="CA435" s="213"/>
      <c r="CB435" s="213"/>
      <c r="CC435" s="213"/>
      <c r="CD435" s="213"/>
      <c r="CE435" s="213"/>
      <c r="CF435" s="213"/>
      <c r="CG435" s="213"/>
      <c r="CH435" s="213"/>
      <c r="CI435" s="213"/>
      <c r="CJ435" s="213"/>
      <c r="CK435" s="213"/>
    </row>
    <row r="436" spans="1:89" s="214" customFormat="1" ht="149" customHeight="1">
      <c r="A436" s="652"/>
      <c r="B436" s="634" t="s">
        <v>961</v>
      </c>
      <c r="C436" s="523"/>
      <c r="D436" s="523" t="str">
        <f>IFERROR((VLOOKUP($B436,'Listados Datos'!$D$3:$F$18,3,FALSE))," ")</f>
        <v>El proceso inicia con la identificación de necesidades de personal y finaliza con el seguimiento y evaluación de los mismos. Aplica a todos los procesos de la entidad.</v>
      </c>
      <c r="E436" s="472" t="s">
        <v>1228</v>
      </c>
      <c r="F436" s="472" t="s">
        <v>976</v>
      </c>
      <c r="G436" s="492">
        <v>71</v>
      </c>
      <c r="H436" s="384">
        <v>71</v>
      </c>
      <c r="I436" s="468" t="s">
        <v>1258</v>
      </c>
      <c r="J436" s="465" t="s">
        <v>244</v>
      </c>
      <c r="K436" s="465" t="s">
        <v>1258</v>
      </c>
      <c r="L436" s="465" t="s">
        <v>1444</v>
      </c>
      <c r="M436" s="471" t="str">
        <f t="shared" ref="M436" si="1487">+CONCATENATE("Posibilidad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471" t="s">
        <v>108</v>
      </c>
      <c r="O436" s="471" t="s">
        <v>836</v>
      </c>
      <c r="P436" s="474">
        <v>228</v>
      </c>
      <c r="Q436" s="477"/>
      <c r="R436" s="480"/>
      <c r="S436" s="480"/>
      <c r="T436" s="480"/>
      <c r="U436" s="480"/>
      <c r="V436" s="483" t="str">
        <f t="shared" ref="V436" si="1488">IF(ISBLANK(AC436),(IF(P436&lt;=0,"",IF(P436&lt;=2,"Muy Baja",IF(P436&lt;=24,"Baja",IF(P436&lt;=500,"Media",IF(P436&lt;=5000,"Alta","Muy Alta"))))))," ")</f>
        <v>Media</v>
      </c>
      <c r="W436" s="441">
        <f t="shared" ref="W436" si="1489">IF(ISBLANK(AC436),(IF(V436="","",IF(V436="Muy Baja",20%,IF(V436="Baja",40%,IF(V436="Media",60%,IF(V436="Alta",80%,IF(V436="Muy Alta",100%,0)))))))," ")</f>
        <v>0.6</v>
      </c>
      <c r="X436" s="486" t="s">
        <v>307</v>
      </c>
      <c r="Y436" s="489" t="str">
        <f>IF(X436&gt;0,IF(NOT(ISERROR(MATCH(X436,'Listados Datos'!$N$3:$N$4,0))),'Listados Datos'!$N$6&amp;"Por favor no seleccionar este criterios de impacto (Afectación Económica o presupuestal y/o Pérdida Reputacional)",'Listados Datos'!$N$7),"")</f>
        <v>✔</v>
      </c>
      <c r="Z436" s="438"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441">
        <f>IF(Z436="","",IF(Z436="Leve",20%,IF(Z436="Menor",40%,IF(Z436="Moderado",60%,IF(Z436="Mayor",80%,IF(Z436="Catastrófico",100%,0))))))</f>
        <v>0.6</v>
      </c>
      <c r="AB436" s="444"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447"/>
      <c r="AD436" s="450"/>
      <c r="AE436" s="453" t="str">
        <f t="shared" ref="AE436" si="1490">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206" t="s">
        <v>1497</v>
      </c>
      <c r="AH436" s="234" t="str">
        <f t="shared" si="1469"/>
        <v>Probabilidad</v>
      </c>
      <c r="AI436" s="340" t="s">
        <v>314</v>
      </c>
      <c r="AJ436" s="340" t="s">
        <v>319</v>
      </c>
      <c r="AK436" s="235" t="str">
        <f t="shared" si="1470"/>
        <v>40%</v>
      </c>
      <c r="AL436" s="341" t="s">
        <v>323</v>
      </c>
      <c r="AM436" s="341" t="s">
        <v>327</v>
      </c>
      <c r="AN436" s="342" t="s">
        <v>330</v>
      </c>
      <c r="AO436" s="236">
        <f t="shared" ref="AO436" si="1491">IF(ISBLANK(AD436),(IFERROR(IF(AH436="Probabilidad",(W436-(+W436*AK436)),IF(AH436="Impacto",W436,"")),""))," ")</f>
        <v>0.36</v>
      </c>
      <c r="AP436" s="174" t="str">
        <f t="shared" ref="AP436" si="1492">IF(ISBLANK(AD436), (IFERROR(IF(AO436="","",IF(AO436&lt;=0.2,"Muy Baja",IF(AO436&lt;=0.4,"Baja",IF(AO436&lt;=0.6,"Media",IF(AO436&lt;=0.8,"Alta","Muy Alta"))))),""))," ")</f>
        <v>Baja</v>
      </c>
      <c r="AQ436" s="237">
        <f t="shared" si="1382"/>
        <v>0.36</v>
      </c>
      <c r="AR436" s="283" t="str">
        <f t="shared" si="1383"/>
        <v>Moderado</v>
      </c>
      <c r="AS436" s="237">
        <f t="shared" ref="AS436" si="1493">IFERROR(IF(AH436="Impacto",(AA436-(+AA436*AK436)),IF(AH436="Probabilidad",AA436,"")),"")</f>
        <v>0.6</v>
      </c>
      <c r="AT436" s="239" t="str">
        <f t="shared" si="1384"/>
        <v>Moderado</v>
      </c>
      <c r="AU436" s="456"/>
      <c r="AV436" s="459" t="str">
        <f>IF(ISBLANK(AD436), " ", AD436)</f>
        <v xml:space="preserve"> </v>
      </c>
      <c r="AW436" s="453" t="str">
        <f t="shared" ref="AW436" si="1494">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462" t="s">
        <v>337</v>
      </c>
      <c r="AY436" s="343" t="s">
        <v>1611</v>
      </c>
      <c r="AZ436" s="209" t="s">
        <v>1612</v>
      </c>
      <c r="BA436" s="207" t="s">
        <v>1245</v>
      </c>
      <c r="BB436" s="207" t="s">
        <v>1068</v>
      </c>
      <c r="BC436" s="208">
        <v>44562</v>
      </c>
      <c r="BD436" s="208">
        <v>44926</v>
      </c>
      <c r="BE436" s="208" t="s">
        <v>1335</v>
      </c>
      <c r="BF436" s="208" t="s">
        <v>1335</v>
      </c>
      <c r="BG436" s="465" t="s">
        <v>1336</v>
      </c>
      <c r="BH436" s="215"/>
      <c r="BI436" s="210"/>
      <c r="BJ436" s="210"/>
      <c r="BK436" s="210"/>
      <c r="BL436" s="207"/>
      <c r="BM436" s="207"/>
      <c r="BN436" s="207"/>
      <c r="BO436" s="282"/>
      <c r="BP436" s="282"/>
      <c r="BQ436" s="284"/>
      <c r="BR436" s="213"/>
      <c r="BS436" s="213" t="str">
        <f>IF(AND('MAPA DE RIESGOS'!$AP436="Muy Alta",'MAPA DE RIESGOS'!$AR436="Leve"),CONCATENATE("R",'MAPA DE RIESGOS'!$H436,"C",'MAPA DE RIESGOS'!$AF436),"")</f>
        <v/>
      </c>
      <c r="BT436" s="213"/>
      <c r="BU436" s="213"/>
      <c r="BV436" s="213"/>
      <c r="BW436" s="213"/>
      <c r="BX436" s="213"/>
      <c r="BY436" s="213"/>
      <c r="BZ436" s="213"/>
      <c r="CA436" s="213"/>
      <c r="CB436" s="213"/>
      <c r="CC436" s="213"/>
      <c r="CD436" s="213"/>
      <c r="CE436" s="213"/>
      <c r="CF436" s="213"/>
      <c r="CG436" s="213"/>
      <c r="CH436" s="213"/>
      <c r="CI436" s="213"/>
      <c r="CJ436" s="213"/>
      <c r="CK436" s="213"/>
    </row>
    <row r="437" spans="1:89" s="214" customFormat="1" ht="28.5" hidden="1" customHeight="1">
      <c r="A437" s="652"/>
      <c r="B437" s="634"/>
      <c r="C437" s="523"/>
      <c r="D437" s="523"/>
      <c r="E437" s="472"/>
      <c r="F437" s="472"/>
      <c r="G437" s="492"/>
      <c r="H437" s="384">
        <v>71</v>
      </c>
      <c r="I437" s="469"/>
      <c r="J437" s="466"/>
      <c r="K437" s="466"/>
      <c r="L437" s="466"/>
      <c r="M437" s="472"/>
      <c r="N437" s="472"/>
      <c r="O437" s="472"/>
      <c r="P437" s="475"/>
      <c r="Q437" s="478"/>
      <c r="R437" s="481"/>
      <c r="S437" s="481"/>
      <c r="T437" s="481"/>
      <c r="U437" s="481"/>
      <c r="V437" s="484"/>
      <c r="W437" s="442"/>
      <c r="X437" s="487"/>
      <c r="Y437" s="490"/>
      <c r="Z437" s="439"/>
      <c r="AA437" s="442"/>
      <c r="AB437" s="445"/>
      <c r="AC437" s="448"/>
      <c r="AD437" s="451"/>
      <c r="AE437" s="454"/>
      <c r="AF437" s="205">
        <v>2</v>
      </c>
      <c r="AG437" s="206"/>
      <c r="AH437" s="234" t="str">
        <f t="shared" si="1469"/>
        <v/>
      </c>
      <c r="AI437" s="340"/>
      <c r="AJ437" s="340"/>
      <c r="AK437" s="235" t="str">
        <f t="shared" si="1470"/>
        <v/>
      </c>
      <c r="AL437" s="341"/>
      <c r="AM437" s="341"/>
      <c r="AN437" s="342"/>
      <c r="AO437" s="236" t="str">
        <f t="shared" ref="AO437" si="1495">IF(ISBLANK(AD436),(IFERROR(IF(AND(AH436="Probabilidad",AH437="Probabilidad"),(AQ436-(+AQ436*AK437)),IF(AH437="Probabilidad",(W436-(+W436*AK437)),IF(AH437="Impacto",AQ436,""))),""))," ")</f>
        <v/>
      </c>
      <c r="AP437" s="174" t="str">
        <f t="shared" ref="AP437" si="1496">IF(ISBLANK(AD436),(IFERROR(IF(AO437="","",IF(AO437&lt;=0.2,"Muy Baja",IF(AO437&lt;=0.4,"Baja",IF(AO437&lt;=0.6,"Media",IF(AO437&lt;=0.8,"Alta","Muy Alta"))))),""))," ")</f>
        <v/>
      </c>
      <c r="AQ437" s="237" t="str">
        <f t="shared" si="1382"/>
        <v/>
      </c>
      <c r="AR437" s="283" t="str">
        <f t="shared" si="1383"/>
        <v/>
      </c>
      <c r="AS437" s="237" t="str">
        <f t="shared" ref="AS437" si="1497">IFERROR(IF(AND(AH436="Impacto",AH437="Impacto"),(AS436-(+AS436*AK437)),IF(AH437="Impacto",(AA436-(+AA436*AK437)),IF(AH437="Probabilidad",AS436,""))),"")</f>
        <v/>
      </c>
      <c r="AT437" s="239" t="str">
        <f t="shared" si="1384"/>
        <v/>
      </c>
      <c r="AU437" s="457"/>
      <c r="AV437" s="460"/>
      <c r="AW437" s="454"/>
      <c r="AX437" s="463"/>
      <c r="AY437" s="343"/>
      <c r="AZ437" s="209"/>
      <c r="BA437" s="207"/>
      <c r="BB437" s="207"/>
      <c r="BC437" s="208"/>
      <c r="BD437" s="208"/>
      <c r="BE437" s="208"/>
      <c r="BF437" s="209"/>
      <c r="BG437" s="466"/>
      <c r="BH437" s="215"/>
      <c r="BI437" s="210"/>
      <c r="BJ437" s="210"/>
      <c r="BK437" s="210"/>
      <c r="BL437" s="207"/>
      <c r="BM437" s="207"/>
      <c r="BN437" s="207"/>
      <c r="BO437" s="282"/>
      <c r="BP437" s="282"/>
      <c r="BQ437" s="284"/>
      <c r="BR437" s="213"/>
      <c r="BS437" s="213" t="str">
        <f>IF(AND('MAPA DE RIESGOS'!$AP437="Muy Alta",'MAPA DE RIESGOS'!$AR437="Leve"),CONCATENATE("R",'MAPA DE RIESGOS'!$H437,"C",'MAPA DE RIESGOS'!$AF437),"")</f>
        <v/>
      </c>
      <c r="BT437" s="213"/>
      <c r="BU437" s="213"/>
      <c r="BV437" s="213"/>
      <c r="BW437" s="213"/>
      <c r="BX437" s="213"/>
      <c r="BY437" s="213"/>
      <c r="BZ437" s="213"/>
      <c r="CA437" s="213"/>
      <c r="CB437" s="213"/>
      <c r="CC437" s="213"/>
      <c r="CD437" s="213"/>
      <c r="CE437" s="213"/>
      <c r="CF437" s="213"/>
      <c r="CG437" s="213"/>
      <c r="CH437" s="213"/>
      <c r="CI437" s="213"/>
      <c r="CJ437" s="213"/>
      <c r="CK437" s="213"/>
    </row>
    <row r="438" spans="1:89" s="214" customFormat="1" ht="28.5" hidden="1" customHeight="1">
      <c r="A438" s="652"/>
      <c r="B438" s="634"/>
      <c r="C438" s="523"/>
      <c r="D438" s="523"/>
      <c r="E438" s="472"/>
      <c r="F438" s="472"/>
      <c r="G438" s="492"/>
      <c r="H438" s="384">
        <v>71</v>
      </c>
      <c r="I438" s="469"/>
      <c r="J438" s="466"/>
      <c r="K438" s="466"/>
      <c r="L438" s="466"/>
      <c r="M438" s="472"/>
      <c r="N438" s="472"/>
      <c r="O438" s="472"/>
      <c r="P438" s="475"/>
      <c r="Q438" s="478"/>
      <c r="R438" s="481"/>
      <c r="S438" s="481"/>
      <c r="T438" s="481"/>
      <c r="U438" s="481"/>
      <c r="V438" s="484"/>
      <c r="W438" s="442"/>
      <c r="X438" s="487"/>
      <c r="Y438" s="490"/>
      <c r="Z438" s="439"/>
      <c r="AA438" s="442"/>
      <c r="AB438" s="445"/>
      <c r="AC438" s="448"/>
      <c r="AD438" s="451"/>
      <c r="AE438" s="454"/>
      <c r="AF438" s="205">
        <v>3</v>
      </c>
      <c r="AG438" s="206"/>
      <c r="AH438" s="234" t="str">
        <f t="shared" si="1469"/>
        <v/>
      </c>
      <c r="AI438" s="340"/>
      <c r="AJ438" s="340"/>
      <c r="AK438" s="235" t="str">
        <f t="shared" si="1470"/>
        <v/>
      </c>
      <c r="AL438" s="341"/>
      <c r="AM438" s="341"/>
      <c r="AN438" s="342"/>
      <c r="AO438" s="236" t="str">
        <f t="shared" ref="AO438" si="1498">IF(ISBLANK(AD436),(IFERROR(IF(AND(AH437="Probabilidad",AH438="Probabilidad"),(AQ437-(+AQ437*AK438)),IF(AND(AH437="Impacto",AH438="Probabilidad"),(AQ436-(+AQ436*AK438)),IF(AH438="Impacto",AQ437,""))),""))," ")</f>
        <v/>
      </c>
      <c r="AP438" s="174" t="str">
        <f t="shared" ref="AP438" si="1499">IF(ISBLANK(AD436),(IFERROR(IF(AO438="","",IF(AO438&lt;=0.2,"Muy Baja",IF(AO438&lt;=0.4,"Baja",IF(AO438&lt;=0.6,"Media",IF(AO438&lt;=0.8,"Alta","Muy Alta"))))),""))," ")</f>
        <v/>
      </c>
      <c r="AQ438" s="237" t="str">
        <f t="shared" si="1382"/>
        <v/>
      </c>
      <c r="AR438" s="283" t="str">
        <f t="shared" si="1383"/>
        <v/>
      </c>
      <c r="AS438" s="237" t="str">
        <f t="shared" ref="AS438:AS441" si="1500">IFERROR(IF(AND(AH437="Impacto",AH438="Impacto"),(AS437-(+AS437*AK438)),IF(AND(AH437="Probabilidad",AH438="Impacto"),(AS436-(+AS436*AK438)),IF(AH438="Probabilidad",AS437,""))),"")</f>
        <v/>
      </c>
      <c r="AT438" s="239" t="str">
        <f t="shared" si="1384"/>
        <v/>
      </c>
      <c r="AU438" s="457"/>
      <c r="AV438" s="460"/>
      <c r="AW438" s="454"/>
      <c r="AX438" s="463"/>
      <c r="AY438" s="343"/>
      <c r="AZ438" s="209"/>
      <c r="BA438" s="207"/>
      <c r="BB438" s="207"/>
      <c r="BC438" s="208"/>
      <c r="BD438" s="208"/>
      <c r="BE438" s="208"/>
      <c r="BF438" s="209"/>
      <c r="BG438" s="466"/>
      <c r="BH438" s="215"/>
      <c r="BI438" s="210"/>
      <c r="BJ438" s="210"/>
      <c r="BK438" s="210"/>
      <c r="BL438" s="207"/>
      <c r="BM438" s="207"/>
      <c r="BN438" s="207"/>
      <c r="BO438" s="282"/>
      <c r="BP438" s="282"/>
      <c r="BQ438" s="284"/>
      <c r="BR438" s="213"/>
      <c r="BS438" s="213" t="str">
        <f>IF(AND('MAPA DE RIESGOS'!$AP438="Muy Alta",'MAPA DE RIESGOS'!$AR438="Leve"),CONCATENATE("R",'MAPA DE RIESGOS'!$H438,"C",'MAPA DE RIESGOS'!$AF438),"")</f>
        <v/>
      </c>
      <c r="BT438" s="213"/>
      <c r="BU438" s="213"/>
      <c r="BV438" s="213"/>
      <c r="BW438" s="213"/>
      <c r="BX438" s="213"/>
      <c r="BY438" s="213"/>
      <c r="BZ438" s="213"/>
      <c r="CA438" s="213"/>
      <c r="CB438" s="213"/>
      <c r="CC438" s="213"/>
      <c r="CD438" s="213"/>
      <c r="CE438" s="213"/>
      <c r="CF438" s="213"/>
      <c r="CG438" s="213"/>
      <c r="CH438" s="213"/>
      <c r="CI438" s="213"/>
      <c r="CJ438" s="213"/>
      <c r="CK438" s="213"/>
    </row>
    <row r="439" spans="1:89" s="214" customFormat="1" ht="28.5" hidden="1" customHeight="1">
      <c r="A439" s="652"/>
      <c r="B439" s="634"/>
      <c r="C439" s="523"/>
      <c r="D439" s="523"/>
      <c r="E439" s="472"/>
      <c r="F439" s="472"/>
      <c r="G439" s="492"/>
      <c r="H439" s="384">
        <v>71</v>
      </c>
      <c r="I439" s="469"/>
      <c r="J439" s="466"/>
      <c r="K439" s="466"/>
      <c r="L439" s="466"/>
      <c r="M439" s="472"/>
      <c r="N439" s="472"/>
      <c r="O439" s="472"/>
      <c r="P439" s="475"/>
      <c r="Q439" s="478"/>
      <c r="R439" s="481"/>
      <c r="S439" s="481"/>
      <c r="T439" s="481"/>
      <c r="U439" s="481"/>
      <c r="V439" s="484"/>
      <c r="W439" s="442"/>
      <c r="X439" s="487"/>
      <c r="Y439" s="490"/>
      <c r="Z439" s="439"/>
      <c r="AA439" s="442"/>
      <c r="AB439" s="445"/>
      <c r="AC439" s="448"/>
      <c r="AD439" s="451"/>
      <c r="AE439" s="454"/>
      <c r="AF439" s="205">
        <v>4</v>
      </c>
      <c r="AG439" s="206"/>
      <c r="AH439" s="234" t="str">
        <f t="shared" si="1469"/>
        <v/>
      </c>
      <c r="AI439" s="340"/>
      <c r="AJ439" s="340"/>
      <c r="AK439" s="235" t="str">
        <f t="shared" si="1470"/>
        <v/>
      </c>
      <c r="AL439" s="341"/>
      <c r="AM439" s="341"/>
      <c r="AN439" s="342"/>
      <c r="AO439" s="236" t="str">
        <f t="shared" ref="AO439" si="1501">IF(ISBLANK(AD436),(IFERROR(IF(AND(AH438="Probabilidad",AH439="Probabilidad"),(AQ438-(+AQ438*AK439)),IF(AND(AH438="Impacto",AH439="Probabilidad"),(AQ437-(+AQ437*AK439)),IF(AH439="Impacto",AQ438,""))),""))," ")</f>
        <v/>
      </c>
      <c r="AP439" s="174" t="str">
        <f t="shared" ref="AP439" si="1502">IF(ISBLANK(AD436),(IFERROR(IF(AO439="","",IF(AO439&lt;=0.2,"Muy Baja",IF(AO439&lt;=0.4,"Baja",IF(AO439&lt;=0.6,"Media",IF(AO439&lt;=0.8,"Alta","Muy Alta"))))),""))," ")</f>
        <v/>
      </c>
      <c r="AQ439" s="237" t="str">
        <f t="shared" si="1382"/>
        <v/>
      </c>
      <c r="AR439" s="283" t="str">
        <f t="shared" si="1383"/>
        <v/>
      </c>
      <c r="AS439" s="237" t="str">
        <f t="shared" si="1500"/>
        <v/>
      </c>
      <c r="AT439" s="239" t="str">
        <f t="shared" si="1384"/>
        <v/>
      </c>
      <c r="AU439" s="457"/>
      <c r="AV439" s="460"/>
      <c r="AW439" s="454"/>
      <c r="AX439" s="463"/>
      <c r="AY439" s="343"/>
      <c r="AZ439" s="209"/>
      <c r="BA439" s="207"/>
      <c r="BB439" s="207"/>
      <c r="BC439" s="208"/>
      <c r="BD439" s="208"/>
      <c r="BE439" s="208"/>
      <c r="BF439" s="209"/>
      <c r="BG439" s="466"/>
      <c r="BH439" s="215"/>
      <c r="BI439" s="210"/>
      <c r="BJ439" s="210"/>
      <c r="BK439" s="210"/>
      <c r="BL439" s="207"/>
      <c r="BM439" s="207"/>
      <c r="BN439" s="207"/>
      <c r="BO439" s="282"/>
      <c r="BP439" s="282"/>
      <c r="BQ439" s="284"/>
      <c r="BR439" s="213"/>
      <c r="BS439" s="213" t="str">
        <f>IF(AND('MAPA DE RIESGOS'!$AP439="Muy Alta",'MAPA DE RIESGOS'!$AR439="Leve"),CONCATENATE("R",'MAPA DE RIESGOS'!$H439,"C",'MAPA DE RIESGOS'!$AF439),"")</f>
        <v/>
      </c>
      <c r="BT439" s="213"/>
      <c r="BU439" s="213"/>
      <c r="BV439" s="213"/>
      <c r="BW439" s="213"/>
      <c r="BX439" s="213"/>
      <c r="BY439" s="213"/>
      <c r="BZ439" s="213"/>
      <c r="CA439" s="213"/>
      <c r="CB439" s="213"/>
      <c r="CC439" s="213"/>
      <c r="CD439" s="213"/>
      <c r="CE439" s="213"/>
      <c r="CF439" s="213"/>
      <c r="CG439" s="213"/>
      <c r="CH439" s="213"/>
      <c r="CI439" s="213"/>
      <c r="CJ439" s="213"/>
      <c r="CK439" s="213"/>
    </row>
    <row r="440" spans="1:89" s="214" customFormat="1" ht="28.5" hidden="1" customHeight="1">
      <c r="A440" s="652"/>
      <c r="B440" s="634"/>
      <c r="C440" s="523"/>
      <c r="D440" s="523"/>
      <c r="E440" s="472"/>
      <c r="F440" s="472"/>
      <c r="G440" s="492"/>
      <c r="H440" s="384">
        <v>71</v>
      </c>
      <c r="I440" s="469"/>
      <c r="J440" s="466"/>
      <c r="K440" s="466"/>
      <c r="L440" s="466"/>
      <c r="M440" s="472"/>
      <c r="N440" s="472"/>
      <c r="O440" s="472"/>
      <c r="P440" s="475"/>
      <c r="Q440" s="478"/>
      <c r="R440" s="481"/>
      <c r="S440" s="481"/>
      <c r="T440" s="481"/>
      <c r="U440" s="481"/>
      <c r="V440" s="484"/>
      <c r="W440" s="442"/>
      <c r="X440" s="487"/>
      <c r="Y440" s="490"/>
      <c r="Z440" s="439"/>
      <c r="AA440" s="442"/>
      <c r="AB440" s="445"/>
      <c r="AC440" s="448"/>
      <c r="AD440" s="451"/>
      <c r="AE440" s="454"/>
      <c r="AF440" s="205">
        <v>5</v>
      </c>
      <c r="AG440" s="206"/>
      <c r="AH440" s="234" t="str">
        <f t="shared" si="1469"/>
        <v/>
      </c>
      <c r="AI440" s="340"/>
      <c r="AJ440" s="340"/>
      <c r="AK440" s="235" t="str">
        <f t="shared" si="1470"/>
        <v/>
      </c>
      <c r="AL440" s="341"/>
      <c r="AM440" s="341"/>
      <c r="AN440" s="342"/>
      <c r="AO440" s="236" t="str">
        <f t="shared" ref="AO440" si="1503">IF(ISBLANK(AD436),(IFERROR(IF(AND(AH439="Probabilidad",AH440="Probabilidad"),(AQ439-(+AQ439*AK440)),IF(AND(AH439="Impacto",AH440="Probabilidad"),(AQ438-(+AQ438*AK440)),IF(AH440="Impacto",AQ439,""))),""))," ")</f>
        <v/>
      </c>
      <c r="AP440" s="174" t="str">
        <f t="shared" ref="AP440" si="1504">IF(ISBLANK(AD436),(IFERROR(IF(AO440="","",IF(AO440&lt;=0.2,"Muy Baja",IF(AO440&lt;=0.4,"Baja",IF(AO440&lt;=0.6,"Media",IF(AO440&lt;=0.8,"Alta","Muy Alta"))))),""))," ")</f>
        <v/>
      </c>
      <c r="AQ440" s="237" t="str">
        <f t="shared" si="1382"/>
        <v/>
      </c>
      <c r="AR440" s="283" t="str">
        <f t="shared" si="1383"/>
        <v/>
      </c>
      <c r="AS440" s="237" t="str">
        <f t="shared" si="1500"/>
        <v/>
      </c>
      <c r="AT440" s="239" t="str">
        <f t="shared" si="1384"/>
        <v/>
      </c>
      <c r="AU440" s="457"/>
      <c r="AV440" s="460"/>
      <c r="AW440" s="454"/>
      <c r="AX440" s="463"/>
      <c r="AY440" s="343"/>
      <c r="AZ440" s="209"/>
      <c r="BA440" s="207"/>
      <c r="BB440" s="207"/>
      <c r="BC440" s="208"/>
      <c r="BD440" s="208"/>
      <c r="BE440" s="208"/>
      <c r="BF440" s="209"/>
      <c r="BG440" s="466"/>
      <c r="BH440" s="215"/>
      <c r="BI440" s="210"/>
      <c r="BJ440" s="210"/>
      <c r="BK440" s="210"/>
      <c r="BL440" s="207"/>
      <c r="BM440" s="207"/>
      <c r="BN440" s="207"/>
      <c r="BO440" s="282"/>
      <c r="BP440" s="282"/>
      <c r="BQ440" s="284"/>
      <c r="BR440" s="213"/>
      <c r="BS440" s="213" t="str">
        <f>IF(AND('MAPA DE RIESGOS'!$AP440="Muy Alta",'MAPA DE RIESGOS'!$AR440="Leve"),CONCATENATE("R",'MAPA DE RIESGOS'!$H440,"C",'MAPA DE RIESGOS'!$AF440),"")</f>
        <v/>
      </c>
      <c r="BT440" s="213"/>
      <c r="BU440" s="213"/>
      <c r="BV440" s="213"/>
      <c r="BW440" s="213"/>
      <c r="BX440" s="213"/>
      <c r="BY440" s="213"/>
      <c r="BZ440" s="213"/>
      <c r="CA440" s="213"/>
      <c r="CB440" s="213"/>
      <c r="CC440" s="213"/>
      <c r="CD440" s="213"/>
      <c r="CE440" s="213"/>
      <c r="CF440" s="213"/>
      <c r="CG440" s="213"/>
      <c r="CH440" s="213"/>
      <c r="CI440" s="213"/>
      <c r="CJ440" s="213"/>
      <c r="CK440" s="213"/>
    </row>
    <row r="441" spans="1:89" s="214" customFormat="1" ht="28.5" hidden="1" customHeight="1">
      <c r="A441" s="652"/>
      <c r="B441" s="634"/>
      <c r="C441" s="523"/>
      <c r="D441" s="523"/>
      <c r="E441" s="472"/>
      <c r="F441" s="472"/>
      <c r="G441" s="492"/>
      <c r="H441" s="384">
        <v>71</v>
      </c>
      <c r="I441" s="470"/>
      <c r="J441" s="467"/>
      <c r="K441" s="467"/>
      <c r="L441" s="467"/>
      <c r="M441" s="473"/>
      <c r="N441" s="473"/>
      <c r="O441" s="473"/>
      <c r="P441" s="476"/>
      <c r="Q441" s="479"/>
      <c r="R441" s="482"/>
      <c r="S441" s="482"/>
      <c r="T441" s="482"/>
      <c r="U441" s="482"/>
      <c r="V441" s="485"/>
      <c r="W441" s="443"/>
      <c r="X441" s="488"/>
      <c r="Y441" s="491"/>
      <c r="Z441" s="440"/>
      <c r="AA441" s="443"/>
      <c r="AB441" s="446"/>
      <c r="AC441" s="449"/>
      <c r="AD441" s="452"/>
      <c r="AE441" s="455"/>
      <c r="AF441" s="205">
        <v>6</v>
      </c>
      <c r="AG441" s="206"/>
      <c r="AH441" s="234" t="str">
        <f t="shared" si="1469"/>
        <v/>
      </c>
      <c r="AI441" s="340"/>
      <c r="AJ441" s="340"/>
      <c r="AK441" s="235" t="str">
        <f t="shared" si="1470"/>
        <v/>
      </c>
      <c r="AL441" s="341"/>
      <c r="AM441" s="341"/>
      <c r="AN441" s="342"/>
      <c r="AO441" s="236" t="str">
        <f t="shared" ref="AO441" si="1505">IF(ISBLANK(AD436),(IFERROR(IF(AND(AH440="Probabilidad",AH441="Probabilidad"),(AQ440-(+AQ440*AK441)),IF(AND(AH440="Impacto",AH441="Probabilidad"),(AQ439-(+AQ439*AK441)),IF(AH441="Impacto",AQ440,""))),""))," ")</f>
        <v/>
      </c>
      <c r="AP441" s="174" t="str">
        <f t="shared" ref="AP441" si="1506">IF(ISBLANK(AD436),(IFERROR(IF(AO441="","",IF(AO441&lt;=0.2,"Muy Baja",IF(AO441&lt;=0.4,"Baja",IF(AO441&lt;=0.6,"Media",IF(AO441&lt;=0.8,"Alta","Muy Alta"))))),""))," ")</f>
        <v/>
      </c>
      <c r="AQ441" s="237" t="str">
        <f t="shared" si="1382"/>
        <v/>
      </c>
      <c r="AR441" s="283" t="str">
        <f t="shared" si="1383"/>
        <v/>
      </c>
      <c r="AS441" s="237" t="str">
        <f t="shared" si="1500"/>
        <v/>
      </c>
      <c r="AT441" s="239" t="str">
        <f t="shared" si="1384"/>
        <v/>
      </c>
      <c r="AU441" s="458"/>
      <c r="AV441" s="461"/>
      <c r="AW441" s="455"/>
      <c r="AX441" s="464"/>
      <c r="AY441" s="343"/>
      <c r="AZ441" s="209"/>
      <c r="BA441" s="207"/>
      <c r="BB441" s="207"/>
      <c r="BC441" s="208"/>
      <c r="BD441" s="208"/>
      <c r="BE441" s="208"/>
      <c r="BF441" s="209"/>
      <c r="BG441" s="467"/>
      <c r="BH441" s="215"/>
      <c r="BI441" s="210"/>
      <c r="BJ441" s="210"/>
      <c r="BK441" s="210"/>
      <c r="BL441" s="207"/>
      <c r="BM441" s="207"/>
      <c r="BN441" s="207"/>
      <c r="BO441" s="282"/>
      <c r="BP441" s="282"/>
      <c r="BQ441" s="284"/>
      <c r="BR441" s="213"/>
      <c r="BS441" s="213" t="str">
        <f>IF(AND('MAPA DE RIESGOS'!$AP441="Muy Alta",'MAPA DE RIESGOS'!$AR441="Leve"),CONCATENATE("R",'MAPA DE RIESGOS'!$H441,"C",'MAPA DE RIESGOS'!$AF441),"")</f>
        <v/>
      </c>
      <c r="BT441" s="213"/>
      <c r="BU441" s="213"/>
      <c r="BV441" s="213"/>
      <c r="BW441" s="213"/>
      <c r="BX441" s="213"/>
      <c r="BY441" s="213"/>
      <c r="BZ441" s="213"/>
      <c r="CA441" s="213"/>
      <c r="CB441" s="213"/>
      <c r="CC441" s="213"/>
      <c r="CD441" s="213"/>
      <c r="CE441" s="213"/>
      <c r="CF441" s="213"/>
      <c r="CG441" s="213"/>
      <c r="CH441" s="213"/>
      <c r="CI441" s="213"/>
      <c r="CJ441" s="213"/>
      <c r="CK441" s="213"/>
    </row>
    <row r="442" spans="1:89" s="214" customFormat="1" ht="74.5" customHeight="1">
      <c r="A442" s="652"/>
      <c r="B442" s="634" t="s">
        <v>961</v>
      </c>
      <c r="C442" s="523"/>
      <c r="D442" s="523" t="str">
        <f>IFERROR((VLOOKUP($B442,'Listados Datos'!$D$3:$F$18,3,FALSE))," ")</f>
        <v>El proceso inicia con la identificación de necesidades de personal y finaliza con el seguimiento y evaluación de los mismos. Aplica a todos los procesos de la entidad.</v>
      </c>
      <c r="E442" s="472" t="s">
        <v>1228</v>
      </c>
      <c r="F442" s="472" t="s">
        <v>976</v>
      </c>
      <c r="G442" s="492">
        <v>72</v>
      </c>
      <c r="H442" s="384">
        <v>72</v>
      </c>
      <c r="I442" s="468" t="s">
        <v>1260</v>
      </c>
      <c r="J442" s="465" t="s">
        <v>244</v>
      </c>
      <c r="K442" s="465" t="s">
        <v>1260</v>
      </c>
      <c r="L442" s="465" t="s">
        <v>1371</v>
      </c>
      <c r="M442" s="471" t="str">
        <f t="shared" ref="M442" si="1507">+CONCATENATE("Posibilidad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471" t="s">
        <v>108</v>
      </c>
      <c r="O442" s="471" t="s">
        <v>836</v>
      </c>
      <c r="P442" s="474">
        <v>12</v>
      </c>
      <c r="Q442" s="477"/>
      <c r="R442" s="480"/>
      <c r="S442" s="480"/>
      <c r="T442" s="480"/>
      <c r="U442" s="480"/>
      <c r="V442" s="483" t="str">
        <f t="shared" ref="V442" si="1508">IF(ISBLANK(AC442),(IF(P442&lt;=0,"",IF(P442&lt;=2,"Muy Baja",IF(P442&lt;=24,"Baja",IF(P442&lt;=500,"Media",IF(P442&lt;=5000,"Alta","Muy Alta"))))))," ")</f>
        <v>Baja</v>
      </c>
      <c r="W442" s="441">
        <f t="shared" ref="W442" si="1509">IF(ISBLANK(AC442),(IF(V442="","",IF(V442="Muy Baja",20%,IF(V442="Baja",40%,IF(V442="Media",60%,IF(V442="Alta",80%,IF(V442="Muy Alta",100%,0)))))))," ")</f>
        <v>0.4</v>
      </c>
      <c r="X442" s="486" t="s">
        <v>305</v>
      </c>
      <c r="Y442" s="489" t="str">
        <f>IF(X442&gt;0,IF(NOT(ISERROR(MATCH(X442,'Listados Datos'!$N$3:$N$4,0))),'Listados Datos'!$N$6&amp;"Por favor no seleccionar este criterios de impacto (Afectación Económica o presupuestal y/o Pérdida Reputacional)",'Listados Datos'!$N$7),"")</f>
        <v>✔</v>
      </c>
      <c r="Z442" s="438"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441">
        <f>IF(Z442="","",IF(Z442="Leve",20%,IF(Z442="Menor",40%,IF(Z442="Moderado",60%,IF(Z442="Mayor",80%,IF(Z442="Catastrófico",100%,0))))))</f>
        <v>0.2</v>
      </c>
      <c r="AB442" s="444"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447"/>
      <c r="AD442" s="450"/>
      <c r="AE442" s="453" t="str">
        <f t="shared" ref="AE442" si="1510">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206" t="s">
        <v>1372</v>
      </c>
      <c r="AH442" s="234" t="str">
        <f t="shared" si="1469"/>
        <v>Probabilidad</v>
      </c>
      <c r="AI442" s="340" t="s">
        <v>314</v>
      </c>
      <c r="AJ442" s="340" t="s">
        <v>320</v>
      </c>
      <c r="AK442" s="235" t="str">
        <f t="shared" si="1470"/>
        <v>50%</v>
      </c>
      <c r="AL442" s="341" t="s">
        <v>323</v>
      </c>
      <c r="AM442" s="341" t="s">
        <v>327</v>
      </c>
      <c r="AN442" s="342" t="s">
        <v>330</v>
      </c>
      <c r="AO442" s="236">
        <f t="shared" ref="AO442" si="1511">IF(ISBLANK(AD442),(IFERROR(IF(AH442="Probabilidad",(W442-(+W442*AK442)),IF(AH442="Impacto",W442,"")),""))," ")</f>
        <v>0.2</v>
      </c>
      <c r="AP442" s="174" t="str">
        <f t="shared" ref="AP442" si="1512">IF(ISBLANK(AD442), (IFERROR(IF(AO442="","",IF(AO442&lt;=0.2,"Muy Baja",IF(AO442&lt;=0.4,"Baja",IF(AO442&lt;=0.6,"Media",IF(AO442&lt;=0.8,"Alta","Muy Alta"))))),""))," ")</f>
        <v>Muy Baja</v>
      </c>
      <c r="AQ442" s="237">
        <f t="shared" si="1382"/>
        <v>0.2</v>
      </c>
      <c r="AR442" s="283" t="str">
        <f t="shared" si="1383"/>
        <v>Leve</v>
      </c>
      <c r="AS442" s="237">
        <f t="shared" ref="AS442" si="1513">IFERROR(IF(AH442="Impacto",(AA442-(+AA442*AK442)),IF(AH442="Probabilidad",AA442,"")),"")</f>
        <v>0.2</v>
      </c>
      <c r="AT442" s="239" t="str">
        <f t="shared" si="1384"/>
        <v>Bajo</v>
      </c>
      <c r="AU442" s="456"/>
      <c r="AV442" s="459" t="str">
        <f>IF(ISBLANK(AD442), " ", AD442)</f>
        <v xml:space="preserve"> </v>
      </c>
      <c r="AW442" s="453" t="str">
        <f t="shared" ref="AW442" si="1514">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462" t="s">
        <v>337</v>
      </c>
      <c r="AY442" s="497" t="s">
        <v>1374</v>
      </c>
      <c r="AZ442" s="500" t="s">
        <v>1338</v>
      </c>
      <c r="BA442" s="500" t="s">
        <v>976</v>
      </c>
      <c r="BB442" s="500" t="s">
        <v>1068</v>
      </c>
      <c r="BC442" s="503">
        <v>44562</v>
      </c>
      <c r="BD442" s="503">
        <v>44926</v>
      </c>
      <c r="BE442" s="500" t="s">
        <v>1338</v>
      </c>
      <c r="BF442" s="500" t="s">
        <v>1338</v>
      </c>
      <c r="BG442" s="465" t="s">
        <v>1332</v>
      </c>
      <c r="BH442" s="215"/>
      <c r="BI442" s="210"/>
      <c r="BJ442" s="210"/>
      <c r="BK442" s="210"/>
      <c r="BL442" s="207"/>
      <c r="BM442" s="207"/>
      <c r="BN442" s="207"/>
      <c r="BO442" s="282"/>
      <c r="BP442" s="282"/>
      <c r="BQ442" s="284"/>
      <c r="BR442" s="213"/>
      <c r="BS442" s="213" t="str">
        <f>IF(AND('MAPA DE RIESGOS'!$AP442="Muy Alta",'MAPA DE RIESGOS'!$AR442="Leve"),CONCATENATE("R",'MAPA DE RIESGOS'!$H442,"C",'MAPA DE RIESGOS'!$AF442),"")</f>
        <v/>
      </c>
      <c r="BT442" s="213"/>
      <c r="BU442" s="213"/>
      <c r="BV442" s="213"/>
      <c r="BW442" s="213"/>
      <c r="BX442" s="213"/>
      <c r="BY442" s="213"/>
      <c r="BZ442" s="213"/>
      <c r="CA442" s="213"/>
      <c r="CB442" s="213"/>
      <c r="CC442" s="213"/>
      <c r="CD442" s="213"/>
      <c r="CE442" s="213"/>
      <c r="CF442" s="213"/>
      <c r="CG442" s="213"/>
      <c r="CH442" s="213"/>
      <c r="CI442" s="213"/>
      <c r="CJ442" s="213"/>
      <c r="CK442" s="213"/>
    </row>
    <row r="443" spans="1:89" s="214" customFormat="1" ht="97" customHeight="1">
      <c r="A443" s="652"/>
      <c r="B443" s="634"/>
      <c r="C443" s="523"/>
      <c r="D443" s="523"/>
      <c r="E443" s="472"/>
      <c r="F443" s="472"/>
      <c r="G443" s="492"/>
      <c r="H443" s="384">
        <v>72</v>
      </c>
      <c r="I443" s="469"/>
      <c r="J443" s="466"/>
      <c r="K443" s="466"/>
      <c r="L443" s="466"/>
      <c r="M443" s="472"/>
      <c r="N443" s="472"/>
      <c r="O443" s="472"/>
      <c r="P443" s="475"/>
      <c r="Q443" s="478"/>
      <c r="R443" s="481"/>
      <c r="S443" s="481"/>
      <c r="T443" s="481"/>
      <c r="U443" s="481"/>
      <c r="V443" s="484"/>
      <c r="W443" s="442"/>
      <c r="X443" s="487"/>
      <c r="Y443" s="490"/>
      <c r="Z443" s="439"/>
      <c r="AA443" s="442"/>
      <c r="AB443" s="445"/>
      <c r="AC443" s="448"/>
      <c r="AD443" s="451"/>
      <c r="AE443" s="454"/>
      <c r="AF443" s="205">
        <v>2</v>
      </c>
      <c r="AG443" s="206" t="s">
        <v>1373</v>
      </c>
      <c r="AH443" s="234" t="str">
        <f t="shared" si="1469"/>
        <v>Probabilidad</v>
      </c>
      <c r="AI443" s="340" t="s">
        <v>314</v>
      </c>
      <c r="AJ443" s="340" t="s">
        <v>320</v>
      </c>
      <c r="AK443" s="235" t="str">
        <f t="shared" si="1470"/>
        <v>50%</v>
      </c>
      <c r="AL443" s="341" t="s">
        <v>323</v>
      </c>
      <c r="AM443" s="341" t="s">
        <v>327</v>
      </c>
      <c r="AN443" s="342" t="s">
        <v>330</v>
      </c>
      <c r="AO443" s="236">
        <f t="shared" ref="AO443" si="1515">IF(ISBLANK(AD442),(IFERROR(IF(AND(AH442="Probabilidad",AH443="Probabilidad"),(AQ442-(+AQ442*AK443)),IF(AH443="Probabilidad",(W442-(+W442*AK443)),IF(AH443="Impacto",AQ442,""))),""))," ")</f>
        <v>0.1</v>
      </c>
      <c r="AP443" s="174" t="str">
        <f t="shared" ref="AP443" si="1516">IF(ISBLANK(AD442),(IFERROR(IF(AO443="","",IF(AO443&lt;=0.2,"Muy Baja",IF(AO443&lt;=0.4,"Baja",IF(AO443&lt;=0.6,"Media",IF(AO443&lt;=0.8,"Alta","Muy Alta"))))),""))," ")</f>
        <v>Muy Baja</v>
      </c>
      <c r="AQ443" s="237">
        <f t="shared" si="1382"/>
        <v>0.1</v>
      </c>
      <c r="AR443" s="283" t="str">
        <f t="shared" si="1383"/>
        <v>Leve</v>
      </c>
      <c r="AS443" s="237">
        <f t="shared" ref="AS443" si="1517">IFERROR(IF(AND(AH442="Impacto",AH443="Impacto"),(AS442-(+AS442*AK443)),IF(AH443="Impacto",(AA442-(+AA442*AK443)),IF(AH443="Probabilidad",AS442,""))),"")</f>
        <v>0.2</v>
      </c>
      <c r="AT443" s="239" t="str">
        <f t="shared" si="1384"/>
        <v>Bajo</v>
      </c>
      <c r="AU443" s="457"/>
      <c r="AV443" s="460"/>
      <c r="AW443" s="454"/>
      <c r="AX443" s="463"/>
      <c r="AY443" s="499"/>
      <c r="AZ443" s="502"/>
      <c r="BA443" s="502"/>
      <c r="BB443" s="502"/>
      <c r="BC443" s="505"/>
      <c r="BD443" s="505"/>
      <c r="BE443" s="502"/>
      <c r="BF443" s="502"/>
      <c r="BG443" s="466"/>
      <c r="BH443" s="215"/>
      <c r="BI443" s="210"/>
      <c r="BJ443" s="210"/>
      <c r="BK443" s="210"/>
      <c r="BL443" s="207"/>
      <c r="BM443" s="207"/>
      <c r="BN443" s="207"/>
      <c r="BO443" s="282"/>
      <c r="BP443" s="282"/>
      <c r="BQ443" s="284"/>
      <c r="BR443" s="213"/>
      <c r="BS443" s="213" t="str">
        <f>IF(AND('MAPA DE RIESGOS'!$AP443="Muy Alta",'MAPA DE RIESGOS'!$AR443="Leve"),CONCATENATE("R",'MAPA DE RIESGOS'!$H443,"C",'MAPA DE RIESGOS'!$AF443),"")</f>
        <v/>
      </c>
      <c r="BT443" s="213"/>
      <c r="BU443" s="213"/>
      <c r="BV443" s="213"/>
      <c r="BW443" s="213"/>
      <c r="BX443" s="213"/>
      <c r="BY443" s="213"/>
      <c r="BZ443" s="213"/>
      <c r="CA443" s="213"/>
      <c r="CB443" s="213"/>
      <c r="CC443" s="213"/>
      <c r="CD443" s="213"/>
      <c r="CE443" s="213"/>
      <c r="CF443" s="213"/>
      <c r="CG443" s="213"/>
      <c r="CH443" s="213"/>
      <c r="CI443" s="213"/>
      <c r="CJ443" s="213"/>
      <c r="CK443" s="213"/>
    </row>
    <row r="444" spans="1:89" s="214" customFormat="1" ht="28.5" hidden="1" customHeight="1">
      <c r="A444" s="652"/>
      <c r="B444" s="634"/>
      <c r="C444" s="523"/>
      <c r="D444" s="523"/>
      <c r="E444" s="472"/>
      <c r="F444" s="472"/>
      <c r="G444" s="492"/>
      <c r="H444" s="384">
        <v>72</v>
      </c>
      <c r="I444" s="469"/>
      <c r="J444" s="466"/>
      <c r="K444" s="466"/>
      <c r="L444" s="466"/>
      <c r="M444" s="472"/>
      <c r="N444" s="472"/>
      <c r="O444" s="472"/>
      <c r="P444" s="475"/>
      <c r="Q444" s="478"/>
      <c r="R444" s="481"/>
      <c r="S444" s="481"/>
      <c r="T444" s="481"/>
      <c r="U444" s="481"/>
      <c r="V444" s="484"/>
      <c r="W444" s="442"/>
      <c r="X444" s="487"/>
      <c r="Y444" s="490"/>
      <c r="Z444" s="439"/>
      <c r="AA444" s="442"/>
      <c r="AB444" s="445"/>
      <c r="AC444" s="448"/>
      <c r="AD444" s="451"/>
      <c r="AE444" s="454"/>
      <c r="AF444" s="205">
        <v>3</v>
      </c>
      <c r="AG444" s="206"/>
      <c r="AH444" s="234" t="str">
        <f t="shared" si="1469"/>
        <v/>
      </c>
      <c r="AI444" s="340"/>
      <c r="AJ444" s="340"/>
      <c r="AK444" s="235" t="str">
        <f t="shared" si="1470"/>
        <v/>
      </c>
      <c r="AL444" s="341"/>
      <c r="AM444" s="341"/>
      <c r="AN444" s="342"/>
      <c r="AO444" s="236" t="str">
        <f t="shared" ref="AO444" si="1518">IF(ISBLANK(AD442),(IFERROR(IF(AND(AH443="Probabilidad",AH444="Probabilidad"),(AQ443-(+AQ443*AK444)),IF(AND(AH443="Impacto",AH444="Probabilidad"),(AQ442-(+AQ442*AK444)),IF(AH444="Impacto",AQ443,""))),""))," ")</f>
        <v/>
      </c>
      <c r="AP444" s="174" t="str">
        <f t="shared" ref="AP444" si="1519">IF(ISBLANK(AD442),(IFERROR(IF(AO444="","",IF(AO444&lt;=0.2,"Muy Baja",IF(AO444&lt;=0.4,"Baja",IF(AO444&lt;=0.6,"Media",IF(AO444&lt;=0.8,"Alta","Muy Alta"))))),""))," ")</f>
        <v/>
      </c>
      <c r="AQ444" s="237" t="str">
        <f t="shared" si="1382"/>
        <v/>
      </c>
      <c r="AR444" s="283" t="str">
        <f t="shared" si="1383"/>
        <v/>
      </c>
      <c r="AS444" s="237" t="str">
        <f t="shared" ref="AS444:AS447" si="1520">IFERROR(IF(AND(AH443="Impacto",AH444="Impacto"),(AS443-(+AS443*AK444)),IF(AND(AH443="Probabilidad",AH444="Impacto"),(AS442-(+AS442*AK444)),IF(AH444="Probabilidad",AS443,""))),"")</f>
        <v/>
      </c>
      <c r="AT444" s="239" t="str">
        <f t="shared" si="1384"/>
        <v/>
      </c>
      <c r="AU444" s="457"/>
      <c r="AV444" s="460"/>
      <c r="AW444" s="454"/>
      <c r="AX444" s="463"/>
      <c r="AY444" s="343"/>
      <c r="AZ444" s="209"/>
      <c r="BA444" s="207"/>
      <c r="BB444" s="207"/>
      <c r="BC444" s="208"/>
      <c r="BD444" s="208"/>
      <c r="BE444" s="208"/>
      <c r="BF444" s="209"/>
      <c r="BG444" s="466"/>
      <c r="BH444" s="215"/>
      <c r="BI444" s="210"/>
      <c r="BJ444" s="210"/>
      <c r="BK444" s="210"/>
      <c r="BL444" s="207"/>
      <c r="BM444" s="207"/>
      <c r="BN444" s="207"/>
      <c r="BO444" s="282"/>
      <c r="BP444" s="282"/>
      <c r="BQ444" s="284"/>
      <c r="BR444" s="213"/>
      <c r="BS444" s="213" t="str">
        <f>IF(AND('MAPA DE RIESGOS'!$AP444="Muy Alta",'MAPA DE RIESGOS'!$AR444="Leve"),CONCATENATE("R",'MAPA DE RIESGOS'!$H444,"C",'MAPA DE RIESGOS'!$AF444),"")</f>
        <v/>
      </c>
      <c r="BT444" s="213"/>
      <c r="BU444" s="213"/>
      <c r="BV444" s="213"/>
      <c r="BW444" s="213"/>
      <c r="BX444" s="213"/>
      <c r="BY444" s="213"/>
      <c r="BZ444" s="213"/>
      <c r="CA444" s="213"/>
      <c r="CB444" s="213"/>
      <c r="CC444" s="213"/>
      <c r="CD444" s="213"/>
      <c r="CE444" s="213"/>
      <c r="CF444" s="213"/>
      <c r="CG444" s="213"/>
      <c r="CH444" s="213"/>
      <c r="CI444" s="213"/>
      <c r="CJ444" s="213"/>
      <c r="CK444" s="213"/>
    </row>
    <row r="445" spans="1:89" s="214" customFormat="1" ht="28.5" hidden="1" customHeight="1">
      <c r="A445" s="652"/>
      <c r="B445" s="634"/>
      <c r="C445" s="523"/>
      <c r="D445" s="523"/>
      <c r="E445" s="472"/>
      <c r="F445" s="472"/>
      <c r="G445" s="492"/>
      <c r="H445" s="384">
        <v>72</v>
      </c>
      <c r="I445" s="469"/>
      <c r="J445" s="466"/>
      <c r="K445" s="466"/>
      <c r="L445" s="466"/>
      <c r="M445" s="472"/>
      <c r="N445" s="472"/>
      <c r="O445" s="472"/>
      <c r="P445" s="475"/>
      <c r="Q445" s="478"/>
      <c r="R445" s="481"/>
      <c r="S445" s="481"/>
      <c r="T445" s="481"/>
      <c r="U445" s="481"/>
      <c r="V445" s="484"/>
      <c r="W445" s="442"/>
      <c r="X445" s="487"/>
      <c r="Y445" s="490"/>
      <c r="Z445" s="439"/>
      <c r="AA445" s="442"/>
      <c r="AB445" s="445"/>
      <c r="AC445" s="448"/>
      <c r="AD445" s="451"/>
      <c r="AE445" s="454"/>
      <c r="AF445" s="205">
        <v>4</v>
      </c>
      <c r="AG445" s="206"/>
      <c r="AH445" s="234" t="str">
        <f t="shared" si="1469"/>
        <v/>
      </c>
      <c r="AI445" s="340"/>
      <c r="AJ445" s="340"/>
      <c r="AK445" s="235" t="str">
        <f t="shared" si="1470"/>
        <v/>
      </c>
      <c r="AL445" s="341"/>
      <c r="AM445" s="341"/>
      <c r="AN445" s="342"/>
      <c r="AO445" s="236" t="str">
        <f t="shared" ref="AO445" si="1521">IF(ISBLANK(AD442),(IFERROR(IF(AND(AH444="Probabilidad",AH445="Probabilidad"),(AQ444-(+AQ444*AK445)),IF(AND(AH444="Impacto",AH445="Probabilidad"),(AQ443-(+AQ443*AK445)),IF(AH445="Impacto",AQ444,""))),""))," ")</f>
        <v/>
      </c>
      <c r="AP445" s="174" t="str">
        <f t="shared" ref="AP445" si="1522">IF(ISBLANK(AD442),(IFERROR(IF(AO445="","",IF(AO445&lt;=0.2,"Muy Baja",IF(AO445&lt;=0.4,"Baja",IF(AO445&lt;=0.6,"Media",IF(AO445&lt;=0.8,"Alta","Muy Alta"))))),""))," ")</f>
        <v/>
      </c>
      <c r="AQ445" s="237" t="str">
        <f t="shared" si="1382"/>
        <v/>
      </c>
      <c r="AR445" s="283" t="str">
        <f t="shared" si="1383"/>
        <v/>
      </c>
      <c r="AS445" s="237" t="str">
        <f t="shared" si="1520"/>
        <v/>
      </c>
      <c r="AT445" s="239" t="str">
        <f t="shared" si="1384"/>
        <v/>
      </c>
      <c r="AU445" s="457"/>
      <c r="AV445" s="460"/>
      <c r="AW445" s="454"/>
      <c r="AX445" s="463"/>
      <c r="AY445" s="343"/>
      <c r="AZ445" s="209"/>
      <c r="BA445" s="207"/>
      <c r="BB445" s="207"/>
      <c r="BC445" s="208"/>
      <c r="BD445" s="208"/>
      <c r="BE445" s="208"/>
      <c r="BF445" s="209"/>
      <c r="BG445" s="466"/>
      <c r="BH445" s="215"/>
      <c r="BI445" s="210"/>
      <c r="BJ445" s="210"/>
      <c r="BK445" s="210"/>
      <c r="BL445" s="207"/>
      <c r="BM445" s="207"/>
      <c r="BN445" s="207"/>
      <c r="BO445" s="282"/>
      <c r="BP445" s="282"/>
      <c r="BQ445" s="284"/>
      <c r="BR445" s="213"/>
      <c r="BS445" s="213" t="str">
        <f>IF(AND('MAPA DE RIESGOS'!$AP445="Muy Alta",'MAPA DE RIESGOS'!$AR445="Leve"),CONCATENATE("R",'MAPA DE RIESGOS'!$H445,"C",'MAPA DE RIESGOS'!$AF445),"")</f>
        <v/>
      </c>
      <c r="BT445" s="213"/>
      <c r="BU445" s="213"/>
      <c r="BV445" s="213"/>
      <c r="BW445" s="213"/>
      <c r="BX445" s="213"/>
      <c r="BY445" s="213"/>
      <c r="BZ445" s="213"/>
      <c r="CA445" s="213"/>
      <c r="CB445" s="213"/>
      <c r="CC445" s="213"/>
      <c r="CD445" s="213"/>
      <c r="CE445" s="213"/>
      <c r="CF445" s="213"/>
      <c r="CG445" s="213"/>
      <c r="CH445" s="213"/>
      <c r="CI445" s="213"/>
      <c r="CJ445" s="213"/>
      <c r="CK445" s="213"/>
    </row>
    <row r="446" spans="1:89" s="214" customFormat="1" ht="28.5" hidden="1" customHeight="1">
      <c r="A446" s="652"/>
      <c r="B446" s="634"/>
      <c r="C446" s="523"/>
      <c r="D446" s="523"/>
      <c r="E446" s="472"/>
      <c r="F446" s="472"/>
      <c r="G446" s="492"/>
      <c r="H446" s="384">
        <v>72</v>
      </c>
      <c r="I446" s="469"/>
      <c r="J446" s="466"/>
      <c r="K446" s="466"/>
      <c r="L446" s="466"/>
      <c r="M446" s="472"/>
      <c r="N446" s="472"/>
      <c r="O446" s="472"/>
      <c r="P446" s="475"/>
      <c r="Q446" s="478"/>
      <c r="R446" s="481"/>
      <c r="S446" s="481"/>
      <c r="T446" s="481"/>
      <c r="U446" s="481"/>
      <c r="V446" s="484"/>
      <c r="W446" s="442"/>
      <c r="X446" s="487"/>
      <c r="Y446" s="490"/>
      <c r="Z446" s="439"/>
      <c r="AA446" s="442"/>
      <c r="AB446" s="445"/>
      <c r="AC446" s="448"/>
      <c r="AD446" s="451"/>
      <c r="AE446" s="454"/>
      <c r="AF446" s="205">
        <v>5</v>
      </c>
      <c r="AG446" s="206"/>
      <c r="AH446" s="234" t="str">
        <f t="shared" si="1469"/>
        <v/>
      </c>
      <c r="AI446" s="340"/>
      <c r="AJ446" s="340"/>
      <c r="AK446" s="235" t="str">
        <f t="shared" si="1470"/>
        <v/>
      </c>
      <c r="AL446" s="341"/>
      <c r="AM446" s="341"/>
      <c r="AN446" s="342"/>
      <c r="AO446" s="236" t="str">
        <f t="shared" ref="AO446" si="1523">IF(ISBLANK(AD442),(IFERROR(IF(AND(AH445="Probabilidad",AH446="Probabilidad"),(AQ445-(+AQ445*AK446)),IF(AND(AH445="Impacto",AH446="Probabilidad"),(AQ444-(+AQ444*AK446)),IF(AH446="Impacto",AQ445,""))),""))," ")</f>
        <v/>
      </c>
      <c r="AP446" s="174" t="str">
        <f t="shared" ref="AP446" si="1524">IF(ISBLANK(AD442),(IFERROR(IF(AO446="","",IF(AO446&lt;=0.2,"Muy Baja",IF(AO446&lt;=0.4,"Baja",IF(AO446&lt;=0.6,"Media",IF(AO446&lt;=0.8,"Alta","Muy Alta"))))),""))," ")</f>
        <v/>
      </c>
      <c r="AQ446" s="237" t="str">
        <f t="shared" si="1382"/>
        <v/>
      </c>
      <c r="AR446" s="283" t="str">
        <f t="shared" si="1383"/>
        <v/>
      </c>
      <c r="AS446" s="237" t="str">
        <f t="shared" si="1520"/>
        <v/>
      </c>
      <c r="AT446" s="239" t="str">
        <f t="shared" si="1384"/>
        <v/>
      </c>
      <c r="AU446" s="457"/>
      <c r="AV446" s="460"/>
      <c r="AW446" s="454"/>
      <c r="AX446" s="463"/>
      <c r="AY446" s="343"/>
      <c r="AZ446" s="209"/>
      <c r="BA446" s="207"/>
      <c r="BB446" s="207"/>
      <c r="BC446" s="208"/>
      <c r="BD446" s="208"/>
      <c r="BE446" s="208"/>
      <c r="BF446" s="209"/>
      <c r="BG446" s="466"/>
      <c r="BH446" s="215"/>
      <c r="BI446" s="210"/>
      <c r="BJ446" s="210"/>
      <c r="BK446" s="210"/>
      <c r="BL446" s="207"/>
      <c r="BM446" s="207"/>
      <c r="BN446" s="207"/>
      <c r="BO446" s="282"/>
      <c r="BP446" s="282"/>
      <c r="BQ446" s="284"/>
      <c r="BR446" s="213"/>
      <c r="BS446" s="213" t="str">
        <f>IF(AND('MAPA DE RIESGOS'!$AP446="Muy Alta",'MAPA DE RIESGOS'!$AR446="Leve"),CONCATENATE("R",'MAPA DE RIESGOS'!$H446,"C",'MAPA DE RIESGOS'!$AF446),"")</f>
        <v/>
      </c>
      <c r="BT446" s="213"/>
      <c r="BU446" s="213"/>
      <c r="BV446" s="213"/>
      <c r="BW446" s="213"/>
      <c r="BX446" s="213"/>
      <c r="BY446" s="213"/>
      <c r="BZ446" s="213"/>
      <c r="CA446" s="213"/>
      <c r="CB446" s="213"/>
      <c r="CC446" s="213"/>
      <c r="CD446" s="213"/>
      <c r="CE446" s="213"/>
      <c r="CF446" s="213"/>
      <c r="CG446" s="213"/>
      <c r="CH446" s="213"/>
      <c r="CI446" s="213"/>
      <c r="CJ446" s="213"/>
      <c r="CK446" s="213"/>
    </row>
    <row r="447" spans="1:89" s="214" customFormat="1" ht="28.5" hidden="1" customHeight="1">
      <c r="A447" s="652"/>
      <c r="B447" s="634"/>
      <c r="C447" s="523"/>
      <c r="D447" s="523"/>
      <c r="E447" s="472"/>
      <c r="F447" s="472"/>
      <c r="G447" s="492"/>
      <c r="H447" s="384">
        <v>72</v>
      </c>
      <c r="I447" s="470"/>
      <c r="J447" s="467"/>
      <c r="K447" s="467"/>
      <c r="L447" s="467"/>
      <c r="M447" s="473"/>
      <c r="N447" s="473"/>
      <c r="O447" s="473"/>
      <c r="P447" s="476"/>
      <c r="Q447" s="479"/>
      <c r="R447" s="482"/>
      <c r="S447" s="482"/>
      <c r="T447" s="482"/>
      <c r="U447" s="482"/>
      <c r="V447" s="485"/>
      <c r="W447" s="443"/>
      <c r="X447" s="488"/>
      <c r="Y447" s="491"/>
      <c r="Z447" s="440"/>
      <c r="AA447" s="443"/>
      <c r="AB447" s="446"/>
      <c r="AC447" s="449"/>
      <c r="AD447" s="452"/>
      <c r="AE447" s="455"/>
      <c r="AF447" s="205">
        <v>6</v>
      </c>
      <c r="AG447" s="206"/>
      <c r="AH447" s="234" t="str">
        <f t="shared" si="1469"/>
        <v/>
      </c>
      <c r="AI447" s="340"/>
      <c r="AJ447" s="340"/>
      <c r="AK447" s="235" t="str">
        <f t="shared" si="1470"/>
        <v/>
      </c>
      <c r="AL447" s="341"/>
      <c r="AM447" s="341"/>
      <c r="AN447" s="342"/>
      <c r="AO447" s="236" t="str">
        <f t="shared" ref="AO447" si="1525">IF(ISBLANK(AD442),(IFERROR(IF(AND(AH446="Probabilidad",AH447="Probabilidad"),(AQ446-(+AQ446*AK447)),IF(AND(AH446="Impacto",AH447="Probabilidad"),(AQ445-(+AQ445*AK447)),IF(AH447="Impacto",AQ446,""))),""))," ")</f>
        <v/>
      </c>
      <c r="AP447" s="174" t="str">
        <f t="shared" ref="AP447" si="1526">IF(ISBLANK(AD442),(IFERROR(IF(AO447="","",IF(AO447&lt;=0.2,"Muy Baja",IF(AO447&lt;=0.4,"Baja",IF(AO447&lt;=0.6,"Media",IF(AO447&lt;=0.8,"Alta","Muy Alta"))))),""))," ")</f>
        <v/>
      </c>
      <c r="AQ447" s="237" t="str">
        <f t="shared" si="1382"/>
        <v/>
      </c>
      <c r="AR447" s="283" t="str">
        <f t="shared" si="1383"/>
        <v/>
      </c>
      <c r="AS447" s="237" t="str">
        <f t="shared" si="1520"/>
        <v/>
      </c>
      <c r="AT447" s="239" t="str">
        <f t="shared" si="1384"/>
        <v/>
      </c>
      <c r="AU447" s="458"/>
      <c r="AV447" s="461"/>
      <c r="AW447" s="455"/>
      <c r="AX447" s="464"/>
      <c r="AY447" s="343"/>
      <c r="AZ447" s="209"/>
      <c r="BA447" s="207"/>
      <c r="BB447" s="207"/>
      <c r="BC447" s="208"/>
      <c r="BD447" s="208"/>
      <c r="BE447" s="208"/>
      <c r="BF447" s="209"/>
      <c r="BG447" s="467"/>
      <c r="BH447" s="215"/>
      <c r="BI447" s="210"/>
      <c r="BJ447" s="210"/>
      <c r="BK447" s="210"/>
      <c r="BL447" s="207"/>
      <c r="BM447" s="207"/>
      <c r="BN447" s="207"/>
      <c r="BO447" s="282"/>
      <c r="BP447" s="282"/>
      <c r="BQ447" s="284"/>
      <c r="BR447" s="213"/>
      <c r="BS447" s="213" t="str">
        <f>IF(AND('MAPA DE RIESGOS'!$AP447="Muy Alta",'MAPA DE RIESGOS'!$AR447="Leve"),CONCATENATE("R",'MAPA DE RIESGOS'!$H447,"C",'MAPA DE RIESGOS'!$AF447),"")</f>
        <v/>
      </c>
      <c r="BT447" s="213"/>
      <c r="BU447" s="213"/>
      <c r="BV447" s="213"/>
      <c r="BW447" s="213"/>
      <c r="BX447" s="213"/>
      <c r="BY447" s="213"/>
      <c r="BZ447" s="213"/>
      <c r="CA447" s="213"/>
      <c r="CB447" s="213"/>
      <c r="CC447" s="213"/>
      <c r="CD447" s="213"/>
      <c r="CE447" s="213"/>
      <c r="CF447" s="213"/>
      <c r="CG447" s="213"/>
      <c r="CH447" s="213"/>
      <c r="CI447" s="213"/>
      <c r="CJ447" s="213"/>
      <c r="CK447" s="213"/>
    </row>
    <row r="448" spans="1:89" s="214" customFormat="1" ht="203" customHeight="1">
      <c r="A448" s="652"/>
      <c r="B448" s="634" t="s">
        <v>961</v>
      </c>
      <c r="C448" s="523"/>
      <c r="D448" s="523" t="str">
        <f>IFERROR((VLOOKUP($B448,'Listados Datos'!$D$3:$F$18,3,FALSE))," ")</f>
        <v>El proceso inicia con la identificación de necesidades de personal y finaliza con el seguimiento y evaluación de los mismos. Aplica a todos los procesos de la entidad.</v>
      </c>
      <c r="E448" s="472" t="s">
        <v>1228</v>
      </c>
      <c r="F448" s="472" t="s">
        <v>976</v>
      </c>
      <c r="G448" s="492">
        <v>73</v>
      </c>
      <c r="H448" s="384">
        <v>73</v>
      </c>
      <c r="I448" s="468" t="s">
        <v>1647</v>
      </c>
      <c r="J448" s="465" t="s">
        <v>243</v>
      </c>
      <c r="K448" s="465" t="s">
        <v>1445</v>
      </c>
      <c r="L448" s="465" t="s">
        <v>1637</v>
      </c>
      <c r="M448" s="471" t="str">
        <f t="shared" ref="M448:M453" si="1527">+I448</f>
        <v>Posibilidad de recibir o solicitar cualquier dádiva o beneficio a nombre propio o de terceros con el fin de generar el nombramiento de una persona que no cumpla con los requisitos funcionales -comportamentales buscando beneficio propio o de un tercero.</v>
      </c>
      <c r="N448" s="471" t="s">
        <v>109</v>
      </c>
      <c r="O448" s="471" t="s">
        <v>837</v>
      </c>
      <c r="P448" s="474">
        <v>228</v>
      </c>
      <c r="Q448" s="477"/>
      <c r="R448" s="480"/>
      <c r="S448" s="480"/>
      <c r="T448" s="480"/>
      <c r="U448" s="480"/>
      <c r="V448" s="483" t="str">
        <f t="shared" ref="V448" si="1528">IF(ISBLANK(AC448),(IF(P448&lt;=0,"",IF(P448&lt;=2,"Muy Baja",IF(P448&lt;=24,"Baja",IF(P448&lt;=500,"Media",IF(P448&lt;=5000,"Alta","Muy Alta"))))))," ")</f>
        <v xml:space="preserve"> </v>
      </c>
      <c r="W448" s="441" t="str">
        <f t="shared" ref="W448" si="1529">IF(ISBLANK(AC448),(IF(V448="","",IF(V448="Muy Baja",20%,IF(V448="Baja",40%,IF(V448="Media",60%,IF(V448="Alta",80%,IF(V448="Muy Alta",100%,0)))))))," ")</f>
        <v xml:space="preserve"> </v>
      </c>
      <c r="X448" s="486"/>
      <c r="Y448" s="489" t="str">
        <f>IF(X448&gt;0,IF(NOT(ISERROR(MATCH(X448,'Listados Datos'!$N$3:$N$4,0))),'Listados Datos'!$N$6&amp;"Por favor no seleccionar este criterios de impacto (Afectación Económica o presupuestal y/o Pérdida Reputacional)",'Listados Datos'!$N$7),"")</f>
        <v/>
      </c>
      <c r="Z448" s="438" t="str">
        <f>IF(OR(X448='Listados Datos'!$R$3,X448='Listados Datos'!$S$3),"Leve",IF(OR(X448='Listados Datos'!$R$4,X448='Listados Datos'!$S$4),"Menor",IF(OR(X448='Listados Datos'!$R$5,X448='Listados Datos'!$S$5),"Moderado",IF(OR(X448='Listados Datos'!$R$6,X448='Listados Datos'!$S$6),"Mayor",IF(OR(X448='Listados Datos'!$R$7,X448='Listados Datos'!$S$7),"Catastrófico","")))))</f>
        <v/>
      </c>
      <c r="AA448" s="441" t="str">
        <f>IF(Z448="","",IF(Z448="Leve",20%,IF(Z448="Menor",40%,IF(Z448="Moderado",60%,IF(Z448="Mayor",80%,IF(Z448="Catastrófico",100%,0))))))</f>
        <v/>
      </c>
      <c r="AB448" s="444"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447" t="s">
        <v>348</v>
      </c>
      <c r="AD448" s="450" t="s">
        <v>12</v>
      </c>
      <c r="AE448" s="453" t="str">
        <f t="shared" ref="AE448" si="1530">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5">
        <v>1</v>
      </c>
      <c r="AG448" s="206" t="s">
        <v>1498</v>
      </c>
      <c r="AH448" s="234" t="str">
        <f t="shared" si="1469"/>
        <v>Probabilidad</v>
      </c>
      <c r="AI448" s="340" t="s">
        <v>314</v>
      </c>
      <c r="AJ448" s="340" t="s">
        <v>319</v>
      </c>
      <c r="AK448" s="235" t="str">
        <f t="shared" si="1470"/>
        <v>40%</v>
      </c>
      <c r="AL448" s="341" t="s">
        <v>323</v>
      </c>
      <c r="AM448" s="341" t="s">
        <v>327</v>
      </c>
      <c r="AN448" s="342" t="s">
        <v>330</v>
      </c>
      <c r="AO448" s="236" t="str">
        <f t="shared" ref="AO448" si="1531">IF(ISBLANK(AD448),(IFERROR(IF(AH448="Probabilidad",(W448-(+W448*AK448)),IF(AH448="Impacto",W448,"")),""))," ")</f>
        <v xml:space="preserve"> </v>
      </c>
      <c r="AP448" s="174" t="str">
        <f t="shared" ref="AP448" si="1532">IF(ISBLANK(AD448), (IFERROR(IF(AO448="","",IF(AO448&lt;=0.2,"Muy Baja",IF(AO448&lt;=0.4,"Baja",IF(AO448&lt;=0.6,"Media",IF(AO448&lt;=0.8,"Alta","Muy Alta"))))),""))," ")</f>
        <v xml:space="preserve"> </v>
      </c>
      <c r="AQ448" s="237" t="str">
        <f t="shared" si="1382"/>
        <v xml:space="preserve"> </v>
      </c>
      <c r="AR448" s="283" t="str">
        <f t="shared" si="1383"/>
        <v/>
      </c>
      <c r="AS448" s="237" t="str">
        <f t="shared" ref="AS448" si="1533">IFERROR(IF(AH448="Impacto",(AA448-(+AA448*AK448)),IF(AH448="Probabilidad",AA448,"")),"")</f>
        <v/>
      </c>
      <c r="AT448" s="239" t="str">
        <f t="shared" si="1384"/>
        <v/>
      </c>
      <c r="AU448" s="456"/>
      <c r="AV448" s="459" t="str">
        <f>IF(ISBLANK(AD448), " ", AD448)</f>
        <v>Moderado</v>
      </c>
      <c r="AW448" s="453" t="str">
        <f t="shared" ref="AW448" si="1534">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462" t="s">
        <v>337</v>
      </c>
      <c r="AY448" s="343" t="s">
        <v>1604</v>
      </c>
      <c r="AZ448" s="209" t="s">
        <v>1604</v>
      </c>
      <c r="BA448" s="207" t="s">
        <v>976</v>
      </c>
      <c r="BB448" s="207" t="s">
        <v>1068</v>
      </c>
      <c r="BC448" s="208">
        <v>44562</v>
      </c>
      <c r="BD448" s="208">
        <v>44926</v>
      </c>
      <c r="BE448" s="208" t="s">
        <v>1337</v>
      </c>
      <c r="BF448" s="209" t="s">
        <v>1337</v>
      </c>
      <c r="BG448" s="465" t="s">
        <v>1332</v>
      </c>
      <c r="BH448" s="215"/>
      <c r="BI448" s="210"/>
      <c r="BJ448" s="210"/>
      <c r="BK448" s="210"/>
      <c r="BL448" s="207"/>
      <c r="BM448" s="207"/>
      <c r="BN448" s="207"/>
      <c r="BO448" s="282"/>
      <c r="BP448" s="282"/>
      <c r="BQ448" s="284"/>
      <c r="BR448" s="213"/>
      <c r="BS448" s="213" t="str">
        <f>IF(AND('MAPA DE RIESGOS'!$AP448="Muy Alta",'MAPA DE RIESGOS'!$AR448="Leve"),CONCATENATE("R",'MAPA DE RIESGOS'!$H448,"C",'MAPA DE RIESGOS'!$AF448),"")</f>
        <v/>
      </c>
      <c r="BT448" s="213"/>
      <c r="BU448" s="213"/>
      <c r="BV448" s="213"/>
      <c r="BW448" s="213"/>
      <c r="BX448" s="213"/>
      <c r="BY448" s="213"/>
      <c r="BZ448" s="213"/>
      <c r="CA448" s="213"/>
      <c r="CB448" s="213"/>
      <c r="CC448" s="213"/>
      <c r="CD448" s="213"/>
      <c r="CE448" s="213"/>
      <c r="CF448" s="213"/>
      <c r="CG448" s="213"/>
      <c r="CH448" s="213"/>
      <c r="CI448" s="213"/>
      <c r="CJ448" s="213"/>
      <c r="CK448" s="213"/>
    </row>
    <row r="449" spans="1:89" s="214" customFormat="1" ht="28.5" hidden="1" customHeight="1">
      <c r="A449" s="652"/>
      <c r="B449" s="634"/>
      <c r="C449" s="523"/>
      <c r="D449" s="523"/>
      <c r="E449" s="472"/>
      <c r="F449" s="472"/>
      <c r="G449" s="492"/>
      <c r="H449" s="384">
        <v>73</v>
      </c>
      <c r="I449" s="469"/>
      <c r="J449" s="466"/>
      <c r="K449" s="466"/>
      <c r="L449" s="466"/>
      <c r="M449" s="472">
        <f t="shared" si="1527"/>
        <v>0</v>
      </c>
      <c r="N449" s="472"/>
      <c r="O449" s="472"/>
      <c r="P449" s="475"/>
      <c r="Q449" s="478"/>
      <c r="R449" s="481"/>
      <c r="S449" s="481"/>
      <c r="T449" s="481"/>
      <c r="U449" s="481"/>
      <c r="V449" s="484"/>
      <c r="W449" s="442"/>
      <c r="X449" s="487"/>
      <c r="Y449" s="490"/>
      <c r="Z449" s="439"/>
      <c r="AA449" s="442"/>
      <c r="AB449" s="445"/>
      <c r="AC449" s="448"/>
      <c r="AD449" s="451"/>
      <c r="AE449" s="454"/>
      <c r="AF449" s="205">
        <v>2</v>
      </c>
      <c r="AG449" s="206"/>
      <c r="AH449" s="234" t="str">
        <f t="shared" si="1469"/>
        <v/>
      </c>
      <c r="AI449" s="340"/>
      <c r="AJ449" s="340"/>
      <c r="AK449" s="235" t="str">
        <f t="shared" si="1470"/>
        <v/>
      </c>
      <c r="AL449" s="341"/>
      <c r="AM449" s="341"/>
      <c r="AN449" s="342"/>
      <c r="AO449" s="236" t="str">
        <f t="shared" ref="AO449" si="1535">IF(ISBLANK(AD448),(IFERROR(IF(AND(AH448="Probabilidad",AH449="Probabilidad"),(AQ448-(+AQ448*AK449)),IF(AH449="Probabilidad",(W448-(+W448*AK449)),IF(AH449="Impacto",AQ448,""))),""))," ")</f>
        <v xml:space="preserve"> </v>
      </c>
      <c r="AP449" s="174" t="str">
        <f t="shared" ref="AP449" si="1536">IF(ISBLANK(AD448),(IFERROR(IF(AO449="","",IF(AO449&lt;=0.2,"Muy Baja",IF(AO449&lt;=0.4,"Baja",IF(AO449&lt;=0.6,"Media",IF(AO449&lt;=0.8,"Alta","Muy Alta"))))),""))," ")</f>
        <v xml:space="preserve"> </v>
      </c>
      <c r="AQ449" s="237" t="str">
        <f t="shared" si="1382"/>
        <v xml:space="preserve"> </v>
      </c>
      <c r="AR449" s="283" t="str">
        <f t="shared" si="1383"/>
        <v/>
      </c>
      <c r="AS449" s="237" t="str">
        <f t="shared" ref="AS449" si="1537">IFERROR(IF(AND(AH448="Impacto",AH449="Impacto"),(AS448-(+AS448*AK449)),IF(AH449="Impacto",(AA448-(+AA448*AK449)),IF(AH449="Probabilidad",AS448,""))),"")</f>
        <v/>
      </c>
      <c r="AT449" s="239" t="str">
        <f t="shared" si="1384"/>
        <v/>
      </c>
      <c r="AU449" s="457"/>
      <c r="AV449" s="460"/>
      <c r="AW449" s="454"/>
      <c r="AX449" s="463"/>
      <c r="AY449" s="343"/>
      <c r="AZ449" s="209"/>
      <c r="BA449" s="207"/>
      <c r="BB449" s="207"/>
      <c r="BC449" s="208"/>
      <c r="BD449" s="208"/>
      <c r="BE449" s="208"/>
      <c r="BF449" s="209"/>
      <c r="BG449" s="466"/>
      <c r="BH449" s="215"/>
      <c r="BI449" s="210"/>
      <c r="BJ449" s="210"/>
      <c r="BK449" s="210"/>
      <c r="BL449" s="207"/>
      <c r="BM449" s="207"/>
      <c r="BN449" s="207"/>
      <c r="BO449" s="282"/>
      <c r="BP449" s="282"/>
      <c r="BQ449" s="284"/>
      <c r="BR449" s="213"/>
      <c r="BS449" s="213" t="str">
        <f>IF(AND('MAPA DE RIESGOS'!$AP449="Muy Alta",'MAPA DE RIESGOS'!$AR449="Leve"),CONCATENATE("R",'MAPA DE RIESGOS'!$H449,"C",'MAPA DE RIESGOS'!$AF449),"")</f>
        <v/>
      </c>
      <c r="BT449" s="213"/>
      <c r="BU449" s="213"/>
      <c r="BV449" s="213"/>
      <c r="BW449" s="213"/>
      <c r="BX449" s="213"/>
      <c r="BY449" s="213"/>
      <c r="BZ449" s="213"/>
      <c r="CA449" s="213"/>
      <c r="CB449" s="213"/>
      <c r="CC449" s="213"/>
      <c r="CD449" s="213"/>
      <c r="CE449" s="213"/>
      <c r="CF449" s="213"/>
      <c r="CG449" s="213"/>
      <c r="CH449" s="213"/>
      <c r="CI449" s="213"/>
      <c r="CJ449" s="213"/>
      <c r="CK449" s="213"/>
    </row>
    <row r="450" spans="1:89" s="214" customFormat="1" ht="28.5" hidden="1" customHeight="1">
      <c r="A450" s="652"/>
      <c r="B450" s="634"/>
      <c r="C450" s="523"/>
      <c r="D450" s="523"/>
      <c r="E450" s="472"/>
      <c r="F450" s="472"/>
      <c r="G450" s="492"/>
      <c r="H450" s="384">
        <v>73</v>
      </c>
      <c r="I450" s="469"/>
      <c r="J450" s="466"/>
      <c r="K450" s="466"/>
      <c r="L450" s="466"/>
      <c r="M450" s="472">
        <f t="shared" si="1527"/>
        <v>0</v>
      </c>
      <c r="N450" s="472"/>
      <c r="O450" s="472"/>
      <c r="P450" s="475"/>
      <c r="Q450" s="478"/>
      <c r="R450" s="481"/>
      <c r="S450" s="481"/>
      <c r="T450" s="481"/>
      <c r="U450" s="481"/>
      <c r="V450" s="484"/>
      <c r="W450" s="442"/>
      <c r="X450" s="487"/>
      <c r="Y450" s="490"/>
      <c r="Z450" s="439"/>
      <c r="AA450" s="442"/>
      <c r="AB450" s="445"/>
      <c r="AC450" s="448"/>
      <c r="AD450" s="451"/>
      <c r="AE450" s="454"/>
      <c r="AF450" s="205">
        <v>3</v>
      </c>
      <c r="AG450" s="206"/>
      <c r="AH450" s="234" t="str">
        <f t="shared" si="1469"/>
        <v/>
      </c>
      <c r="AI450" s="340"/>
      <c r="AJ450" s="340"/>
      <c r="AK450" s="235" t="str">
        <f t="shared" si="1470"/>
        <v/>
      </c>
      <c r="AL450" s="341"/>
      <c r="AM450" s="341"/>
      <c r="AN450" s="342"/>
      <c r="AO450" s="236" t="str">
        <f t="shared" ref="AO450" si="1538">IF(ISBLANK(AD448),(IFERROR(IF(AND(AH449="Probabilidad",AH450="Probabilidad"),(AQ449-(+AQ449*AK450)),IF(AND(AH449="Impacto",AH450="Probabilidad"),(AQ448-(+AQ448*AK450)),IF(AH450="Impacto",AQ449,""))),""))," ")</f>
        <v xml:space="preserve"> </v>
      </c>
      <c r="AP450" s="174" t="str">
        <f t="shared" ref="AP450" si="1539">IF(ISBLANK(AD448),(IFERROR(IF(AO450="","",IF(AO450&lt;=0.2,"Muy Baja",IF(AO450&lt;=0.4,"Baja",IF(AO450&lt;=0.6,"Media",IF(AO450&lt;=0.8,"Alta","Muy Alta"))))),""))," ")</f>
        <v xml:space="preserve"> </v>
      </c>
      <c r="AQ450" s="237" t="str">
        <f t="shared" si="1382"/>
        <v xml:space="preserve"> </v>
      </c>
      <c r="AR450" s="283" t="str">
        <f t="shared" si="1383"/>
        <v/>
      </c>
      <c r="AS450" s="237" t="str">
        <f t="shared" ref="AS450:AS453" si="1540">IFERROR(IF(AND(AH449="Impacto",AH450="Impacto"),(AS449-(+AS449*AK450)),IF(AND(AH449="Probabilidad",AH450="Impacto"),(AS448-(+AS448*AK450)),IF(AH450="Probabilidad",AS449,""))),"")</f>
        <v/>
      </c>
      <c r="AT450" s="239" t="str">
        <f t="shared" si="1384"/>
        <v/>
      </c>
      <c r="AU450" s="457"/>
      <c r="AV450" s="460"/>
      <c r="AW450" s="454"/>
      <c r="AX450" s="463"/>
      <c r="AY450" s="343"/>
      <c r="AZ450" s="209"/>
      <c r="BA450" s="207"/>
      <c r="BB450" s="207"/>
      <c r="BC450" s="208"/>
      <c r="BD450" s="208"/>
      <c r="BE450" s="208"/>
      <c r="BF450" s="209"/>
      <c r="BG450" s="466"/>
      <c r="BH450" s="215"/>
      <c r="BI450" s="210"/>
      <c r="BJ450" s="210"/>
      <c r="BK450" s="210"/>
      <c r="BL450" s="207"/>
      <c r="BM450" s="207"/>
      <c r="BN450" s="207"/>
      <c r="BO450" s="282"/>
      <c r="BP450" s="282"/>
      <c r="BQ450" s="284"/>
      <c r="BR450" s="213"/>
      <c r="BS450" s="213" t="str">
        <f>IF(AND('MAPA DE RIESGOS'!$AP450="Muy Alta",'MAPA DE RIESGOS'!$AR450="Leve"),CONCATENATE("R",'MAPA DE RIESGOS'!$H450,"C",'MAPA DE RIESGOS'!$AF450),"")</f>
        <v/>
      </c>
      <c r="BT450" s="213"/>
      <c r="BU450" s="213"/>
      <c r="BV450" s="213"/>
      <c r="BW450" s="213"/>
      <c r="BX450" s="213"/>
      <c r="BY450" s="213"/>
      <c r="BZ450" s="213"/>
      <c r="CA450" s="213"/>
      <c r="CB450" s="213"/>
      <c r="CC450" s="213"/>
      <c r="CD450" s="213"/>
      <c r="CE450" s="213"/>
      <c r="CF450" s="213"/>
      <c r="CG450" s="213"/>
      <c r="CH450" s="213"/>
      <c r="CI450" s="213"/>
      <c r="CJ450" s="213"/>
      <c r="CK450" s="213"/>
    </row>
    <row r="451" spans="1:89" s="214" customFormat="1" ht="28.5" hidden="1" customHeight="1">
      <c r="A451" s="652"/>
      <c r="B451" s="634"/>
      <c r="C451" s="523"/>
      <c r="D451" s="523"/>
      <c r="E451" s="472"/>
      <c r="F451" s="472"/>
      <c r="G451" s="492"/>
      <c r="H451" s="384">
        <v>73</v>
      </c>
      <c r="I451" s="469"/>
      <c r="J451" s="466"/>
      <c r="K451" s="466"/>
      <c r="L451" s="466"/>
      <c r="M451" s="472">
        <f t="shared" si="1527"/>
        <v>0</v>
      </c>
      <c r="N451" s="472"/>
      <c r="O451" s="472"/>
      <c r="P451" s="475"/>
      <c r="Q451" s="478"/>
      <c r="R451" s="481"/>
      <c r="S451" s="481"/>
      <c r="T451" s="481"/>
      <c r="U451" s="481"/>
      <c r="V451" s="484"/>
      <c r="W451" s="442"/>
      <c r="X451" s="487"/>
      <c r="Y451" s="490"/>
      <c r="Z451" s="439"/>
      <c r="AA451" s="442"/>
      <c r="AB451" s="445"/>
      <c r="AC451" s="448"/>
      <c r="AD451" s="451"/>
      <c r="AE451" s="454"/>
      <c r="AF451" s="205">
        <v>4</v>
      </c>
      <c r="AG451" s="206"/>
      <c r="AH451" s="234" t="str">
        <f t="shared" si="1469"/>
        <v/>
      </c>
      <c r="AI451" s="340"/>
      <c r="AJ451" s="340"/>
      <c r="AK451" s="235" t="str">
        <f t="shared" si="1470"/>
        <v/>
      </c>
      <c r="AL451" s="341"/>
      <c r="AM451" s="341"/>
      <c r="AN451" s="342"/>
      <c r="AO451" s="236" t="str">
        <f t="shared" ref="AO451" si="1541">IF(ISBLANK(AD448),(IFERROR(IF(AND(AH450="Probabilidad",AH451="Probabilidad"),(AQ450-(+AQ450*AK451)),IF(AND(AH450="Impacto",AH451="Probabilidad"),(AQ449-(+AQ449*AK451)),IF(AH451="Impacto",AQ450,""))),""))," ")</f>
        <v xml:space="preserve"> </v>
      </c>
      <c r="AP451" s="174" t="str">
        <f t="shared" ref="AP451" si="1542">IF(ISBLANK(AD448),(IFERROR(IF(AO451="","",IF(AO451&lt;=0.2,"Muy Baja",IF(AO451&lt;=0.4,"Baja",IF(AO451&lt;=0.6,"Media",IF(AO451&lt;=0.8,"Alta","Muy Alta"))))),""))," ")</f>
        <v xml:space="preserve"> </v>
      </c>
      <c r="AQ451" s="237" t="str">
        <f t="shared" si="1382"/>
        <v xml:space="preserve"> </v>
      </c>
      <c r="AR451" s="283" t="str">
        <f t="shared" si="1383"/>
        <v/>
      </c>
      <c r="AS451" s="237" t="str">
        <f t="shared" si="1540"/>
        <v/>
      </c>
      <c r="AT451" s="239" t="str">
        <f t="shared" si="1384"/>
        <v/>
      </c>
      <c r="AU451" s="457"/>
      <c r="AV451" s="460"/>
      <c r="AW451" s="454"/>
      <c r="AX451" s="463"/>
      <c r="AY451" s="343"/>
      <c r="AZ451" s="209"/>
      <c r="BA451" s="207"/>
      <c r="BB451" s="207"/>
      <c r="BC451" s="208"/>
      <c r="BD451" s="208"/>
      <c r="BE451" s="208"/>
      <c r="BF451" s="209"/>
      <c r="BG451" s="466"/>
      <c r="BH451" s="215"/>
      <c r="BI451" s="210"/>
      <c r="BJ451" s="210"/>
      <c r="BK451" s="210"/>
      <c r="BL451" s="207"/>
      <c r="BM451" s="207"/>
      <c r="BN451" s="207"/>
      <c r="BO451" s="282"/>
      <c r="BP451" s="282"/>
      <c r="BQ451" s="284"/>
      <c r="BR451" s="213"/>
      <c r="BS451" s="213" t="str">
        <f>IF(AND('MAPA DE RIESGOS'!$AP451="Muy Alta",'MAPA DE RIESGOS'!$AR451="Leve"),CONCATENATE("R",'MAPA DE RIESGOS'!$H451,"C",'MAPA DE RIESGOS'!$AF451),"")</f>
        <v/>
      </c>
      <c r="BT451" s="213"/>
      <c r="BU451" s="213"/>
      <c r="BV451" s="213"/>
      <c r="BW451" s="213"/>
      <c r="BX451" s="213"/>
      <c r="BY451" s="213"/>
      <c r="BZ451" s="213"/>
      <c r="CA451" s="213"/>
      <c r="CB451" s="213"/>
      <c r="CC451" s="213"/>
      <c r="CD451" s="213"/>
      <c r="CE451" s="213"/>
      <c r="CF451" s="213"/>
      <c r="CG451" s="213"/>
      <c r="CH451" s="213"/>
      <c r="CI451" s="213"/>
      <c r="CJ451" s="213"/>
      <c r="CK451" s="213"/>
    </row>
    <row r="452" spans="1:89" s="214" customFormat="1" ht="28.5" hidden="1" customHeight="1">
      <c r="A452" s="652"/>
      <c r="B452" s="634"/>
      <c r="C452" s="523"/>
      <c r="D452" s="523"/>
      <c r="E452" s="472"/>
      <c r="F452" s="472"/>
      <c r="G452" s="492"/>
      <c r="H452" s="384">
        <v>73</v>
      </c>
      <c r="I452" s="469"/>
      <c r="J452" s="466"/>
      <c r="K452" s="466"/>
      <c r="L452" s="466"/>
      <c r="M452" s="472">
        <f t="shared" si="1527"/>
        <v>0</v>
      </c>
      <c r="N452" s="472"/>
      <c r="O452" s="472"/>
      <c r="P452" s="475"/>
      <c r="Q452" s="478"/>
      <c r="R452" s="481"/>
      <c r="S452" s="481"/>
      <c r="T452" s="481"/>
      <c r="U452" s="481"/>
      <c r="V452" s="484"/>
      <c r="W452" s="442"/>
      <c r="X452" s="487"/>
      <c r="Y452" s="490"/>
      <c r="Z452" s="439"/>
      <c r="AA452" s="442"/>
      <c r="AB452" s="445"/>
      <c r="AC452" s="448"/>
      <c r="AD452" s="451"/>
      <c r="AE452" s="454"/>
      <c r="AF452" s="205">
        <v>5</v>
      </c>
      <c r="AG452" s="206"/>
      <c r="AH452" s="234" t="str">
        <f t="shared" si="1469"/>
        <v/>
      </c>
      <c r="AI452" s="340"/>
      <c r="AJ452" s="340"/>
      <c r="AK452" s="235" t="str">
        <f t="shared" si="1470"/>
        <v/>
      </c>
      <c r="AL452" s="341"/>
      <c r="AM452" s="341"/>
      <c r="AN452" s="342"/>
      <c r="AO452" s="236" t="str">
        <f t="shared" ref="AO452" si="1543">IF(ISBLANK(AD448),(IFERROR(IF(AND(AH451="Probabilidad",AH452="Probabilidad"),(AQ451-(+AQ451*AK452)),IF(AND(AH451="Impacto",AH452="Probabilidad"),(AQ450-(+AQ450*AK452)),IF(AH452="Impacto",AQ451,""))),""))," ")</f>
        <v xml:space="preserve"> </v>
      </c>
      <c r="AP452" s="174" t="str">
        <f t="shared" ref="AP452" si="1544">IF(ISBLANK(AD448),(IFERROR(IF(AO452="","",IF(AO452&lt;=0.2,"Muy Baja",IF(AO452&lt;=0.4,"Baja",IF(AO452&lt;=0.6,"Media",IF(AO452&lt;=0.8,"Alta","Muy Alta"))))),""))," ")</f>
        <v xml:space="preserve"> </v>
      </c>
      <c r="AQ452" s="237" t="str">
        <f t="shared" si="1382"/>
        <v xml:space="preserve"> </v>
      </c>
      <c r="AR452" s="283" t="str">
        <f t="shared" si="1383"/>
        <v/>
      </c>
      <c r="AS452" s="237" t="str">
        <f t="shared" si="1540"/>
        <v/>
      </c>
      <c r="AT452" s="239" t="str">
        <f t="shared" si="1384"/>
        <v/>
      </c>
      <c r="AU452" s="457"/>
      <c r="AV452" s="460"/>
      <c r="AW452" s="454"/>
      <c r="AX452" s="463"/>
      <c r="AY452" s="343"/>
      <c r="AZ452" s="209"/>
      <c r="BA452" s="207"/>
      <c r="BB452" s="207"/>
      <c r="BC452" s="208"/>
      <c r="BD452" s="208"/>
      <c r="BE452" s="208"/>
      <c r="BF452" s="209"/>
      <c r="BG452" s="466"/>
      <c r="BH452" s="215"/>
      <c r="BI452" s="210"/>
      <c r="BJ452" s="210"/>
      <c r="BK452" s="210"/>
      <c r="BL452" s="207"/>
      <c r="BM452" s="207"/>
      <c r="BN452" s="207"/>
      <c r="BO452" s="282"/>
      <c r="BP452" s="282"/>
      <c r="BQ452" s="284"/>
      <c r="BR452" s="213"/>
      <c r="BS452" s="213" t="str">
        <f>IF(AND('MAPA DE RIESGOS'!$AP452="Muy Alta",'MAPA DE RIESGOS'!$AR452="Leve"),CONCATENATE("R",'MAPA DE RIESGOS'!$H452,"C",'MAPA DE RIESGOS'!$AF452),"")</f>
        <v/>
      </c>
      <c r="BT452" s="213"/>
      <c r="BU452" s="213"/>
      <c r="BV452" s="213"/>
      <c r="BW452" s="213"/>
      <c r="BX452" s="213"/>
      <c r="BY452" s="213"/>
      <c r="BZ452" s="213"/>
      <c r="CA452" s="213"/>
      <c r="CB452" s="213"/>
      <c r="CC452" s="213"/>
      <c r="CD452" s="213"/>
      <c r="CE452" s="213"/>
      <c r="CF452" s="213"/>
      <c r="CG452" s="213"/>
      <c r="CH452" s="213"/>
      <c r="CI452" s="213"/>
      <c r="CJ452" s="213"/>
      <c r="CK452" s="213"/>
    </row>
    <row r="453" spans="1:89" s="214" customFormat="1" ht="28.5" hidden="1" customHeight="1">
      <c r="A453" s="652"/>
      <c r="B453" s="634"/>
      <c r="C453" s="523"/>
      <c r="D453" s="523"/>
      <c r="E453" s="472"/>
      <c r="F453" s="472"/>
      <c r="G453" s="492"/>
      <c r="H453" s="384">
        <v>73</v>
      </c>
      <c r="I453" s="470"/>
      <c r="J453" s="467"/>
      <c r="K453" s="467"/>
      <c r="L453" s="467"/>
      <c r="M453" s="473">
        <f t="shared" si="1527"/>
        <v>0</v>
      </c>
      <c r="N453" s="473"/>
      <c r="O453" s="473"/>
      <c r="P453" s="476"/>
      <c r="Q453" s="479"/>
      <c r="R453" s="482"/>
      <c r="S453" s="482"/>
      <c r="T453" s="482"/>
      <c r="U453" s="482"/>
      <c r="V453" s="485"/>
      <c r="W453" s="443"/>
      <c r="X453" s="488"/>
      <c r="Y453" s="491"/>
      <c r="Z453" s="440"/>
      <c r="AA453" s="443"/>
      <c r="AB453" s="446"/>
      <c r="AC453" s="449"/>
      <c r="AD453" s="452"/>
      <c r="AE453" s="455"/>
      <c r="AF453" s="205">
        <v>6</v>
      </c>
      <c r="AG453" s="206"/>
      <c r="AH453" s="234" t="str">
        <f t="shared" si="1469"/>
        <v/>
      </c>
      <c r="AI453" s="340"/>
      <c r="AJ453" s="340"/>
      <c r="AK453" s="235" t="str">
        <f t="shared" si="1470"/>
        <v/>
      </c>
      <c r="AL453" s="341"/>
      <c r="AM453" s="341"/>
      <c r="AN453" s="342"/>
      <c r="AO453" s="236" t="str">
        <f t="shared" ref="AO453" si="1545">IF(ISBLANK(AD448),(IFERROR(IF(AND(AH452="Probabilidad",AH453="Probabilidad"),(AQ452-(+AQ452*AK453)),IF(AND(AH452="Impacto",AH453="Probabilidad"),(AQ451-(+AQ451*AK453)),IF(AH453="Impacto",AQ452,""))),""))," ")</f>
        <v xml:space="preserve"> </v>
      </c>
      <c r="AP453" s="174" t="str">
        <f t="shared" ref="AP453" si="1546">IF(ISBLANK(AD448),(IFERROR(IF(AO453="","",IF(AO453&lt;=0.2,"Muy Baja",IF(AO453&lt;=0.4,"Baja",IF(AO453&lt;=0.6,"Media",IF(AO453&lt;=0.8,"Alta","Muy Alta"))))),""))," ")</f>
        <v xml:space="preserve"> </v>
      </c>
      <c r="AQ453" s="237" t="str">
        <f t="shared" si="1382"/>
        <v xml:space="preserve"> </v>
      </c>
      <c r="AR453" s="283" t="str">
        <f t="shared" si="1383"/>
        <v/>
      </c>
      <c r="AS453" s="237" t="str">
        <f t="shared" si="1540"/>
        <v/>
      </c>
      <c r="AT453" s="239" t="str">
        <f t="shared" si="1384"/>
        <v/>
      </c>
      <c r="AU453" s="458"/>
      <c r="AV453" s="461"/>
      <c r="AW453" s="455"/>
      <c r="AX453" s="464"/>
      <c r="AY453" s="343"/>
      <c r="AZ453" s="209"/>
      <c r="BA453" s="207"/>
      <c r="BB453" s="207"/>
      <c r="BC453" s="208"/>
      <c r="BD453" s="208"/>
      <c r="BE453" s="208"/>
      <c r="BF453" s="209"/>
      <c r="BG453" s="467"/>
      <c r="BH453" s="215"/>
      <c r="BI453" s="210"/>
      <c r="BJ453" s="210"/>
      <c r="BK453" s="210"/>
      <c r="BL453" s="207"/>
      <c r="BM453" s="207"/>
      <c r="BN453" s="207"/>
      <c r="BO453" s="282"/>
      <c r="BP453" s="282"/>
      <c r="BQ453" s="284"/>
      <c r="BR453" s="213"/>
      <c r="BS453" s="213" t="str">
        <f>IF(AND('MAPA DE RIESGOS'!$AP453="Muy Alta",'MAPA DE RIESGOS'!$AR453="Leve"),CONCATENATE("R",'MAPA DE RIESGOS'!$H453,"C",'MAPA DE RIESGOS'!$AF453),"")</f>
        <v/>
      </c>
      <c r="BT453" s="213"/>
      <c r="BU453" s="213"/>
      <c r="BV453" s="213"/>
      <c r="BW453" s="213"/>
      <c r="BX453" s="213"/>
      <c r="BY453" s="213"/>
      <c r="BZ453" s="213"/>
      <c r="CA453" s="213"/>
      <c r="CB453" s="213"/>
      <c r="CC453" s="213"/>
      <c r="CD453" s="213"/>
      <c r="CE453" s="213"/>
      <c r="CF453" s="213"/>
      <c r="CG453" s="213"/>
      <c r="CH453" s="213"/>
      <c r="CI453" s="213"/>
      <c r="CJ453" s="213"/>
      <c r="CK453" s="213"/>
    </row>
    <row r="454" spans="1:89" s="214" customFormat="1" ht="94" customHeight="1">
      <c r="A454" s="652"/>
      <c r="B454" s="634" t="s">
        <v>961</v>
      </c>
      <c r="C454" s="523"/>
      <c r="D454" s="523" t="str">
        <f>IFERROR((VLOOKUP($B454,'Listados Datos'!$D$3:$F$18,3,FALSE))," ")</f>
        <v>El proceso inicia con la identificación de necesidades de personal y finaliza con el seguimiento y evaluación de los mismos. Aplica a todos los procesos de la entidad.</v>
      </c>
      <c r="E454" s="472" t="s">
        <v>1228</v>
      </c>
      <c r="F454" s="472" t="s">
        <v>976</v>
      </c>
      <c r="G454" s="492">
        <v>74</v>
      </c>
      <c r="H454" s="384">
        <v>74</v>
      </c>
      <c r="I454" s="468" t="s">
        <v>1261</v>
      </c>
      <c r="J454" s="465" t="s">
        <v>244</v>
      </c>
      <c r="K454" s="465" t="s">
        <v>1261</v>
      </c>
      <c r="L454" s="465" t="s">
        <v>1446</v>
      </c>
      <c r="M454" s="471" t="str">
        <f t="shared" ref="M454:M459" si="1547">+CONCATENATE("Posibilidad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471" t="s">
        <v>932</v>
      </c>
      <c r="O454" s="471" t="s">
        <v>247</v>
      </c>
      <c r="P454" s="474">
        <v>228</v>
      </c>
      <c r="Q454" s="477" t="s">
        <v>91</v>
      </c>
      <c r="R454" s="480" t="s">
        <v>1520</v>
      </c>
      <c r="S454" s="480" t="s">
        <v>1162</v>
      </c>
      <c r="T454" s="480"/>
      <c r="U454" s="480"/>
      <c r="V454" s="483" t="str">
        <f t="shared" ref="V454" si="1548">IF(ISBLANK(AC454),(IF(P454&lt;=0,"",IF(P454&lt;=2,"Muy Baja",IF(P454&lt;=24,"Baja",IF(P454&lt;=500,"Media",IF(P454&lt;=5000,"Alta","Muy Alta"))))))," ")</f>
        <v>Media</v>
      </c>
      <c r="W454" s="441">
        <f t="shared" ref="W454" si="1549">IF(ISBLANK(AC454),(IF(V454="","",IF(V454="Muy Baja",20%,IF(V454="Baja",40%,IF(V454="Media",60%,IF(V454="Alta",80%,IF(V454="Muy Alta",100%,0)))))))," ")</f>
        <v>0.6</v>
      </c>
      <c r="X454" s="486" t="s">
        <v>307</v>
      </c>
      <c r="Y454" s="489" t="str">
        <f>IF(X454&gt;0,IF(NOT(ISERROR(MATCH(X454,'Listados Datos'!$N$3:$N$4,0))),'Listados Datos'!$N$6&amp;"Por favor no seleccionar este criterios de impacto (Afectación Económica o presupuestal y/o Pérdida Reputacional)",'Listados Datos'!$N$7),"")</f>
        <v>✔</v>
      </c>
      <c r="Z454" s="438"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441">
        <f>IF(Z454="","",IF(Z454="Leve",20%,IF(Z454="Menor",40%,IF(Z454="Moderado",60%,IF(Z454="Mayor",80%,IF(Z454="Catastrófico",100%,0))))))</f>
        <v>0.6</v>
      </c>
      <c r="AB454" s="444"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447"/>
      <c r="AD454" s="450"/>
      <c r="AE454" s="453" t="str">
        <f t="shared" ref="AE454" si="1550">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5">
        <v>1</v>
      </c>
      <c r="AG454" s="206" t="s">
        <v>1499</v>
      </c>
      <c r="AH454" s="234" t="str">
        <f t="shared" si="1469"/>
        <v>Probabilidad</v>
      </c>
      <c r="AI454" s="340" t="s">
        <v>314</v>
      </c>
      <c r="AJ454" s="340" t="s">
        <v>319</v>
      </c>
      <c r="AK454" s="235" t="str">
        <f t="shared" si="1470"/>
        <v>40%</v>
      </c>
      <c r="AL454" s="341" t="s">
        <v>323</v>
      </c>
      <c r="AM454" s="341" t="s">
        <v>327</v>
      </c>
      <c r="AN454" s="342" t="s">
        <v>330</v>
      </c>
      <c r="AO454" s="236">
        <f t="shared" ref="AO454" si="1551">IF(ISBLANK(AD454),(IFERROR(IF(AH454="Probabilidad",(W454-(+W454*AK454)),IF(AH454="Impacto",W454,"")),""))," ")</f>
        <v>0.36</v>
      </c>
      <c r="AP454" s="174" t="str">
        <f t="shared" ref="AP454" si="1552">IF(ISBLANK(AD454), (IFERROR(IF(AO454="","",IF(AO454&lt;=0.2,"Muy Baja",IF(AO454&lt;=0.4,"Baja",IF(AO454&lt;=0.6,"Media",IF(AO454&lt;=0.8,"Alta","Muy Alta"))))),""))," ")</f>
        <v>Baja</v>
      </c>
      <c r="AQ454" s="237">
        <f t="shared" si="1382"/>
        <v>0.36</v>
      </c>
      <c r="AR454" s="283" t="str">
        <f t="shared" si="1383"/>
        <v>Moderado</v>
      </c>
      <c r="AS454" s="237">
        <f t="shared" ref="AS454" si="1553">IFERROR(IF(AH454="Impacto",(AA454-(+AA454*AK454)),IF(AH454="Probabilidad",AA454,"")),"")</f>
        <v>0.6</v>
      </c>
      <c r="AT454" s="239" t="str">
        <f t="shared" si="1384"/>
        <v>Moderado</v>
      </c>
      <c r="AU454" s="456"/>
      <c r="AV454" s="459" t="str">
        <f>IF(ISBLANK(AD454), " ", AD454)</f>
        <v xml:space="preserve"> </v>
      </c>
      <c r="AW454" s="453" t="str">
        <f t="shared" ref="AW454" si="1554">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462" t="s">
        <v>337</v>
      </c>
      <c r="AY454" s="497" t="s">
        <v>1613</v>
      </c>
      <c r="AZ454" s="500" t="s">
        <v>1614</v>
      </c>
      <c r="BA454" s="500" t="s">
        <v>976</v>
      </c>
      <c r="BB454" s="500" t="s">
        <v>1068</v>
      </c>
      <c r="BC454" s="503">
        <v>44562</v>
      </c>
      <c r="BD454" s="503">
        <v>44926</v>
      </c>
      <c r="BE454" s="500" t="s">
        <v>1339</v>
      </c>
      <c r="BF454" s="500" t="s">
        <v>1339</v>
      </c>
      <c r="BG454" s="465" t="s">
        <v>1340</v>
      </c>
      <c r="BH454" s="215"/>
      <c r="BI454" s="210"/>
      <c r="BJ454" s="210"/>
      <c r="BK454" s="210"/>
      <c r="BL454" s="207"/>
      <c r="BM454" s="207"/>
      <c r="BN454" s="207"/>
      <c r="BO454" s="282"/>
      <c r="BP454" s="282"/>
      <c r="BQ454" s="284"/>
      <c r="BR454" s="213"/>
      <c r="BS454" s="213" t="str">
        <f>IF(AND('MAPA DE RIESGOS'!$AP454="Muy Alta",'MAPA DE RIESGOS'!$AR454="Leve"),CONCATENATE("R",'MAPA DE RIESGOS'!$H454,"C",'MAPA DE RIESGOS'!$AF454),"")</f>
        <v/>
      </c>
      <c r="BT454" s="213"/>
      <c r="BU454" s="213"/>
      <c r="BV454" s="213"/>
      <c r="BW454" s="213"/>
      <c r="BX454" s="213"/>
      <c r="BY454" s="213"/>
      <c r="BZ454" s="213"/>
      <c r="CA454" s="213"/>
      <c r="CB454" s="213"/>
      <c r="CC454" s="213"/>
      <c r="CD454" s="213"/>
      <c r="CE454" s="213"/>
      <c r="CF454" s="213"/>
      <c r="CG454" s="213"/>
      <c r="CH454" s="213"/>
      <c r="CI454" s="213"/>
      <c r="CJ454" s="213"/>
      <c r="CK454" s="213"/>
    </row>
    <row r="455" spans="1:89" s="214" customFormat="1" ht="67.5" customHeight="1">
      <c r="A455" s="652"/>
      <c r="B455" s="634"/>
      <c r="C455" s="523"/>
      <c r="D455" s="523"/>
      <c r="E455" s="472"/>
      <c r="F455" s="472"/>
      <c r="G455" s="492"/>
      <c r="H455" s="384">
        <v>74</v>
      </c>
      <c r="I455" s="469"/>
      <c r="J455" s="466"/>
      <c r="K455" s="466"/>
      <c r="L455" s="466"/>
      <c r="M455" s="472" t="str">
        <f t="shared" si="1547"/>
        <v xml:space="preserve">Posibilidad de perdida de  debido a amenazas como y vulderabilidades, afectando a los activos de información de </v>
      </c>
      <c r="N455" s="472"/>
      <c r="O455" s="472"/>
      <c r="P455" s="475"/>
      <c r="Q455" s="478"/>
      <c r="R455" s="481"/>
      <c r="S455" s="481"/>
      <c r="T455" s="481"/>
      <c r="U455" s="481"/>
      <c r="V455" s="484"/>
      <c r="W455" s="442"/>
      <c r="X455" s="487"/>
      <c r="Y455" s="490"/>
      <c r="Z455" s="439"/>
      <c r="AA455" s="442"/>
      <c r="AB455" s="445"/>
      <c r="AC455" s="448"/>
      <c r="AD455" s="451"/>
      <c r="AE455" s="454"/>
      <c r="AF455" s="205">
        <v>2</v>
      </c>
      <c r="AG455" s="206" t="s">
        <v>1500</v>
      </c>
      <c r="AH455" s="234" t="str">
        <f t="shared" si="1469"/>
        <v>Probabilidad</v>
      </c>
      <c r="AI455" s="340" t="s">
        <v>314</v>
      </c>
      <c r="AJ455" s="340" t="s">
        <v>319</v>
      </c>
      <c r="AK455" s="235" t="str">
        <f t="shared" si="1470"/>
        <v>40%</v>
      </c>
      <c r="AL455" s="341" t="s">
        <v>323</v>
      </c>
      <c r="AM455" s="341" t="s">
        <v>327</v>
      </c>
      <c r="AN455" s="342" t="s">
        <v>330</v>
      </c>
      <c r="AO455" s="236">
        <f t="shared" ref="AO455" si="1555">IF(ISBLANK(AD454),(IFERROR(IF(AND(AH454="Probabilidad",AH455="Probabilidad"),(AQ454-(+AQ454*AK455)),IF(AH455="Probabilidad",(W454-(+W454*AK455)),IF(AH455="Impacto",AQ454,""))),""))," ")</f>
        <v>0.216</v>
      </c>
      <c r="AP455" s="174" t="str">
        <f t="shared" ref="AP455" si="1556">IF(ISBLANK(AD454),(IFERROR(IF(AO455="","",IF(AO455&lt;=0.2,"Muy Baja",IF(AO455&lt;=0.4,"Baja",IF(AO455&lt;=0.6,"Media",IF(AO455&lt;=0.8,"Alta","Muy Alta"))))),""))," ")</f>
        <v>Baja</v>
      </c>
      <c r="AQ455" s="237">
        <f t="shared" si="1382"/>
        <v>0.216</v>
      </c>
      <c r="AR455" s="283" t="str">
        <f t="shared" si="1383"/>
        <v>Moderado</v>
      </c>
      <c r="AS455" s="237">
        <f t="shared" ref="AS455" si="1557">IFERROR(IF(AND(AH454="Impacto",AH455="Impacto"),(AS454-(+AS454*AK455)),IF(AH455="Impacto",(AA454-(+AA454*AK455)),IF(AH455="Probabilidad",AS454,""))),"")</f>
        <v>0.6</v>
      </c>
      <c r="AT455" s="239" t="str">
        <f t="shared" si="1384"/>
        <v>Moderado</v>
      </c>
      <c r="AU455" s="457"/>
      <c r="AV455" s="460"/>
      <c r="AW455" s="454"/>
      <c r="AX455" s="463"/>
      <c r="AY455" s="499"/>
      <c r="AZ455" s="502"/>
      <c r="BA455" s="502"/>
      <c r="BB455" s="502"/>
      <c r="BC455" s="505"/>
      <c r="BD455" s="505"/>
      <c r="BE455" s="502"/>
      <c r="BF455" s="502"/>
      <c r="BG455" s="466"/>
      <c r="BH455" s="215"/>
      <c r="BI455" s="210"/>
      <c r="BJ455" s="210"/>
      <c r="BK455" s="210"/>
      <c r="BL455" s="207"/>
      <c r="BM455" s="207"/>
      <c r="BN455" s="207"/>
      <c r="BO455" s="282"/>
      <c r="BP455" s="282"/>
      <c r="BQ455" s="284"/>
      <c r="BR455" s="213"/>
      <c r="BS455" s="213" t="str">
        <f>IF(AND('MAPA DE RIESGOS'!$AP455="Muy Alta",'MAPA DE RIESGOS'!$AR455="Leve"),CONCATENATE("R",'MAPA DE RIESGOS'!$H455,"C",'MAPA DE RIESGOS'!$AF455),"")</f>
        <v/>
      </c>
      <c r="BT455" s="213"/>
      <c r="BU455" s="213"/>
      <c r="BV455" s="213"/>
      <c r="BW455" s="213"/>
      <c r="BX455" s="213"/>
      <c r="BY455" s="213"/>
      <c r="BZ455" s="213"/>
      <c r="CA455" s="213"/>
      <c r="CB455" s="213"/>
      <c r="CC455" s="213"/>
      <c r="CD455" s="213"/>
      <c r="CE455" s="213"/>
      <c r="CF455" s="213"/>
      <c r="CG455" s="213"/>
      <c r="CH455" s="213"/>
      <c r="CI455" s="213"/>
      <c r="CJ455" s="213"/>
      <c r="CK455" s="213"/>
    </row>
    <row r="456" spans="1:89" s="214" customFormat="1" ht="28.5" hidden="1" customHeight="1">
      <c r="A456" s="652"/>
      <c r="B456" s="634"/>
      <c r="C456" s="523"/>
      <c r="D456" s="523"/>
      <c r="E456" s="472"/>
      <c r="F456" s="472"/>
      <c r="G456" s="492"/>
      <c r="H456" s="384">
        <v>74</v>
      </c>
      <c r="I456" s="469"/>
      <c r="J456" s="466"/>
      <c r="K456" s="466"/>
      <c r="L456" s="466"/>
      <c r="M456" s="472" t="str">
        <f t="shared" si="1547"/>
        <v xml:space="preserve">Posibilidad de perdida de  debido a amenazas como y vulderabilidades, afectando a los activos de información de </v>
      </c>
      <c r="N456" s="472"/>
      <c r="O456" s="472"/>
      <c r="P456" s="475"/>
      <c r="Q456" s="478"/>
      <c r="R456" s="481"/>
      <c r="S456" s="481"/>
      <c r="T456" s="481"/>
      <c r="U456" s="481"/>
      <c r="V456" s="484"/>
      <c r="W456" s="442"/>
      <c r="X456" s="487"/>
      <c r="Y456" s="490"/>
      <c r="Z456" s="439"/>
      <c r="AA456" s="442"/>
      <c r="AB456" s="445"/>
      <c r="AC456" s="448"/>
      <c r="AD456" s="451"/>
      <c r="AE456" s="454"/>
      <c r="AF456" s="205">
        <v>3</v>
      </c>
      <c r="AG456" s="206"/>
      <c r="AH456" s="234" t="str">
        <f t="shared" si="1469"/>
        <v/>
      </c>
      <c r="AI456" s="340"/>
      <c r="AJ456" s="340"/>
      <c r="AK456" s="235" t="str">
        <f t="shared" si="1470"/>
        <v/>
      </c>
      <c r="AL456" s="341"/>
      <c r="AM456" s="341"/>
      <c r="AN456" s="342"/>
      <c r="AO456" s="236" t="str">
        <f t="shared" ref="AO456" si="1558">IF(ISBLANK(AD454),(IFERROR(IF(AND(AH455="Probabilidad",AH456="Probabilidad"),(AQ455-(+AQ455*AK456)),IF(AND(AH455="Impacto",AH456="Probabilidad"),(AQ454-(+AQ454*AK456)),IF(AH456="Impacto",AQ455,""))),""))," ")</f>
        <v/>
      </c>
      <c r="AP456" s="174" t="str">
        <f t="shared" ref="AP456" si="1559">IF(ISBLANK(AD454),(IFERROR(IF(AO456="","",IF(AO456&lt;=0.2,"Muy Baja",IF(AO456&lt;=0.4,"Baja",IF(AO456&lt;=0.6,"Media",IF(AO456&lt;=0.8,"Alta","Muy Alta"))))),""))," ")</f>
        <v/>
      </c>
      <c r="AQ456" s="237" t="str">
        <f t="shared" si="1382"/>
        <v/>
      </c>
      <c r="AR456" s="283" t="str">
        <f t="shared" si="1383"/>
        <v/>
      </c>
      <c r="AS456" s="237" t="str">
        <f t="shared" ref="AS456:AS459" si="1560">IFERROR(IF(AND(AH455="Impacto",AH456="Impacto"),(AS455-(+AS455*AK456)),IF(AND(AH455="Probabilidad",AH456="Impacto"),(AS454-(+AS454*AK456)),IF(AH456="Probabilidad",AS455,""))),"")</f>
        <v/>
      </c>
      <c r="AT456" s="239" t="str">
        <f t="shared" si="1384"/>
        <v/>
      </c>
      <c r="AU456" s="457"/>
      <c r="AV456" s="460"/>
      <c r="AW456" s="454"/>
      <c r="AX456" s="463"/>
      <c r="AY456" s="343"/>
      <c r="AZ456" s="209"/>
      <c r="BA456" s="207"/>
      <c r="BB456" s="207"/>
      <c r="BC456" s="208"/>
      <c r="BD456" s="208"/>
      <c r="BE456" s="208"/>
      <c r="BF456" s="209"/>
      <c r="BG456" s="466"/>
      <c r="BH456" s="215"/>
      <c r="BI456" s="210"/>
      <c r="BJ456" s="210"/>
      <c r="BK456" s="210"/>
      <c r="BL456" s="207"/>
      <c r="BM456" s="207"/>
      <c r="BN456" s="207"/>
      <c r="BO456" s="282"/>
      <c r="BP456" s="282"/>
      <c r="BQ456" s="284"/>
      <c r="BR456" s="213"/>
      <c r="BS456" s="213" t="str">
        <f>IF(AND('MAPA DE RIESGOS'!$AP456="Muy Alta",'MAPA DE RIESGOS'!$AR456="Leve"),CONCATENATE("R",'MAPA DE RIESGOS'!$H456,"C",'MAPA DE RIESGOS'!$AF456),"")</f>
        <v/>
      </c>
      <c r="BT456" s="213"/>
      <c r="BU456" s="213"/>
      <c r="BV456" s="213"/>
      <c r="BW456" s="213"/>
      <c r="BX456" s="213"/>
      <c r="BY456" s="213"/>
      <c r="BZ456" s="213"/>
      <c r="CA456" s="213"/>
      <c r="CB456" s="213"/>
      <c r="CC456" s="213"/>
      <c r="CD456" s="213"/>
      <c r="CE456" s="213"/>
      <c r="CF456" s="213"/>
      <c r="CG456" s="213"/>
      <c r="CH456" s="213"/>
      <c r="CI456" s="213"/>
      <c r="CJ456" s="213"/>
      <c r="CK456" s="213"/>
    </row>
    <row r="457" spans="1:89" s="214" customFormat="1" ht="28.5" hidden="1" customHeight="1">
      <c r="A457" s="652"/>
      <c r="B457" s="634"/>
      <c r="C457" s="523"/>
      <c r="D457" s="523"/>
      <c r="E457" s="472"/>
      <c r="F457" s="472"/>
      <c r="G457" s="492"/>
      <c r="H457" s="384">
        <v>74</v>
      </c>
      <c r="I457" s="469"/>
      <c r="J457" s="466"/>
      <c r="K457" s="466"/>
      <c r="L457" s="466"/>
      <c r="M457" s="472" t="str">
        <f t="shared" si="1547"/>
        <v xml:space="preserve">Posibilidad de perdida de  debido a amenazas como y vulderabilidades, afectando a los activos de información de </v>
      </c>
      <c r="N457" s="472"/>
      <c r="O457" s="472"/>
      <c r="P457" s="475"/>
      <c r="Q457" s="478"/>
      <c r="R457" s="481"/>
      <c r="S457" s="481"/>
      <c r="T457" s="481"/>
      <c r="U457" s="481"/>
      <c r="V457" s="484"/>
      <c r="W457" s="442"/>
      <c r="X457" s="487"/>
      <c r="Y457" s="490"/>
      <c r="Z457" s="439"/>
      <c r="AA457" s="442"/>
      <c r="AB457" s="445"/>
      <c r="AC457" s="448"/>
      <c r="AD457" s="451"/>
      <c r="AE457" s="454"/>
      <c r="AF457" s="205">
        <v>4</v>
      </c>
      <c r="AG457" s="206"/>
      <c r="AH457" s="234" t="str">
        <f t="shared" si="1469"/>
        <v/>
      </c>
      <c r="AI457" s="340"/>
      <c r="AJ457" s="340"/>
      <c r="AK457" s="235" t="str">
        <f t="shared" si="1470"/>
        <v/>
      </c>
      <c r="AL457" s="341"/>
      <c r="AM457" s="341"/>
      <c r="AN457" s="342"/>
      <c r="AO457" s="236" t="str">
        <f t="shared" ref="AO457" si="1561">IF(ISBLANK(AD454),(IFERROR(IF(AND(AH456="Probabilidad",AH457="Probabilidad"),(AQ456-(+AQ456*AK457)),IF(AND(AH456="Impacto",AH457="Probabilidad"),(AQ455-(+AQ455*AK457)),IF(AH457="Impacto",AQ456,""))),""))," ")</f>
        <v/>
      </c>
      <c r="AP457" s="174" t="str">
        <f t="shared" ref="AP457" si="1562">IF(ISBLANK(AD454),(IFERROR(IF(AO457="","",IF(AO457&lt;=0.2,"Muy Baja",IF(AO457&lt;=0.4,"Baja",IF(AO457&lt;=0.6,"Media",IF(AO457&lt;=0.8,"Alta","Muy Alta"))))),""))," ")</f>
        <v/>
      </c>
      <c r="AQ457" s="237" t="str">
        <f t="shared" si="1382"/>
        <v/>
      </c>
      <c r="AR457" s="283" t="str">
        <f t="shared" si="1383"/>
        <v/>
      </c>
      <c r="AS457" s="237" t="str">
        <f t="shared" si="1560"/>
        <v/>
      </c>
      <c r="AT457" s="239" t="str">
        <f t="shared" si="1384"/>
        <v/>
      </c>
      <c r="AU457" s="457"/>
      <c r="AV457" s="460"/>
      <c r="AW457" s="454"/>
      <c r="AX457" s="463"/>
      <c r="AY457" s="343"/>
      <c r="AZ457" s="209"/>
      <c r="BA457" s="207"/>
      <c r="BB457" s="207"/>
      <c r="BC457" s="208"/>
      <c r="BD457" s="208"/>
      <c r="BE457" s="208"/>
      <c r="BF457" s="209"/>
      <c r="BG457" s="466"/>
      <c r="BH457" s="215"/>
      <c r="BI457" s="210"/>
      <c r="BJ457" s="210"/>
      <c r="BK457" s="210"/>
      <c r="BL457" s="207"/>
      <c r="BM457" s="207"/>
      <c r="BN457" s="207"/>
      <c r="BO457" s="282"/>
      <c r="BP457" s="282"/>
      <c r="BQ457" s="284"/>
      <c r="BR457" s="213"/>
      <c r="BS457" s="213" t="str">
        <f>IF(AND('MAPA DE RIESGOS'!$AP457="Muy Alta",'MAPA DE RIESGOS'!$AR457="Leve"),CONCATENATE("R",'MAPA DE RIESGOS'!$H457,"C",'MAPA DE RIESGOS'!$AF457),"")</f>
        <v/>
      </c>
      <c r="BT457" s="213"/>
      <c r="BU457" s="213"/>
      <c r="BV457" s="213"/>
      <c r="BW457" s="213"/>
      <c r="BX457" s="213"/>
      <c r="BY457" s="213"/>
      <c r="BZ457" s="213"/>
      <c r="CA457" s="213"/>
      <c r="CB457" s="213"/>
      <c r="CC457" s="213"/>
      <c r="CD457" s="213"/>
      <c r="CE457" s="213"/>
      <c r="CF457" s="213"/>
      <c r="CG457" s="213"/>
      <c r="CH457" s="213"/>
      <c r="CI457" s="213"/>
      <c r="CJ457" s="213"/>
      <c r="CK457" s="213"/>
    </row>
    <row r="458" spans="1:89" s="214" customFormat="1" ht="28.5" hidden="1" customHeight="1">
      <c r="A458" s="652"/>
      <c r="B458" s="634"/>
      <c r="C458" s="523"/>
      <c r="D458" s="523"/>
      <c r="E458" s="472"/>
      <c r="F458" s="472"/>
      <c r="G458" s="492"/>
      <c r="H458" s="384">
        <v>74</v>
      </c>
      <c r="I458" s="469"/>
      <c r="J458" s="466"/>
      <c r="K458" s="466"/>
      <c r="L458" s="466"/>
      <c r="M458" s="472" t="str">
        <f t="shared" si="1547"/>
        <v xml:space="preserve">Posibilidad de perdida de  debido a amenazas como y vulderabilidades, afectando a los activos de información de </v>
      </c>
      <c r="N458" s="472"/>
      <c r="O458" s="472"/>
      <c r="P458" s="475"/>
      <c r="Q458" s="478"/>
      <c r="R458" s="481"/>
      <c r="S458" s="481"/>
      <c r="T458" s="481"/>
      <c r="U458" s="481"/>
      <c r="V458" s="484"/>
      <c r="W458" s="442"/>
      <c r="X458" s="487"/>
      <c r="Y458" s="490"/>
      <c r="Z458" s="439"/>
      <c r="AA458" s="442"/>
      <c r="AB458" s="445"/>
      <c r="AC458" s="448"/>
      <c r="AD458" s="451"/>
      <c r="AE458" s="454"/>
      <c r="AF458" s="205">
        <v>5</v>
      </c>
      <c r="AG458" s="206"/>
      <c r="AH458" s="234" t="str">
        <f t="shared" si="1469"/>
        <v/>
      </c>
      <c r="AI458" s="340"/>
      <c r="AJ458" s="340"/>
      <c r="AK458" s="235" t="str">
        <f t="shared" si="1470"/>
        <v/>
      </c>
      <c r="AL458" s="341"/>
      <c r="AM458" s="341"/>
      <c r="AN458" s="342"/>
      <c r="AO458" s="236" t="str">
        <f t="shared" ref="AO458" si="1563">IF(ISBLANK(AD454),(IFERROR(IF(AND(AH457="Probabilidad",AH458="Probabilidad"),(AQ457-(+AQ457*AK458)),IF(AND(AH457="Impacto",AH458="Probabilidad"),(AQ456-(+AQ456*AK458)),IF(AH458="Impacto",AQ457,""))),""))," ")</f>
        <v/>
      </c>
      <c r="AP458" s="174" t="str">
        <f t="shared" ref="AP458" si="1564">IF(ISBLANK(AD454),(IFERROR(IF(AO458="","",IF(AO458&lt;=0.2,"Muy Baja",IF(AO458&lt;=0.4,"Baja",IF(AO458&lt;=0.6,"Media",IF(AO458&lt;=0.8,"Alta","Muy Alta"))))),""))," ")</f>
        <v/>
      </c>
      <c r="AQ458" s="237" t="str">
        <f t="shared" si="1382"/>
        <v/>
      </c>
      <c r="AR458" s="283" t="str">
        <f t="shared" si="1383"/>
        <v/>
      </c>
      <c r="AS458" s="237" t="str">
        <f t="shared" si="1560"/>
        <v/>
      </c>
      <c r="AT458" s="239" t="str">
        <f t="shared" si="1384"/>
        <v/>
      </c>
      <c r="AU458" s="457"/>
      <c r="AV458" s="460"/>
      <c r="AW458" s="454"/>
      <c r="AX458" s="463"/>
      <c r="AY458" s="343"/>
      <c r="AZ458" s="209"/>
      <c r="BA458" s="207"/>
      <c r="BB458" s="207"/>
      <c r="BC458" s="208"/>
      <c r="BD458" s="208"/>
      <c r="BE458" s="208"/>
      <c r="BF458" s="209"/>
      <c r="BG458" s="466"/>
      <c r="BH458" s="215"/>
      <c r="BI458" s="210"/>
      <c r="BJ458" s="210"/>
      <c r="BK458" s="210"/>
      <c r="BL458" s="207"/>
      <c r="BM458" s="207"/>
      <c r="BN458" s="207"/>
      <c r="BO458" s="282"/>
      <c r="BP458" s="282"/>
      <c r="BQ458" s="284"/>
      <c r="BR458" s="213"/>
      <c r="BS458" s="213" t="str">
        <f>IF(AND('MAPA DE RIESGOS'!$AP458="Muy Alta",'MAPA DE RIESGOS'!$AR458="Leve"),CONCATENATE("R",'MAPA DE RIESGOS'!$H458,"C",'MAPA DE RIESGOS'!$AF458),"")</f>
        <v/>
      </c>
      <c r="BT458" s="213"/>
      <c r="BU458" s="213"/>
      <c r="BV458" s="213"/>
      <c r="BW458" s="213"/>
      <c r="BX458" s="213"/>
      <c r="BY458" s="213"/>
      <c r="BZ458" s="213"/>
      <c r="CA458" s="213"/>
      <c r="CB458" s="213"/>
      <c r="CC458" s="213"/>
      <c r="CD458" s="213"/>
      <c r="CE458" s="213"/>
      <c r="CF458" s="213"/>
      <c r="CG458" s="213"/>
      <c r="CH458" s="213"/>
      <c r="CI458" s="213"/>
      <c r="CJ458" s="213"/>
      <c r="CK458" s="213"/>
    </row>
    <row r="459" spans="1:89" s="214" customFormat="1" ht="28.5" hidden="1" customHeight="1">
      <c r="A459" s="653"/>
      <c r="B459" s="635"/>
      <c r="C459" s="524"/>
      <c r="D459" s="524"/>
      <c r="E459" s="473"/>
      <c r="F459" s="473"/>
      <c r="G459" s="492"/>
      <c r="H459" s="384">
        <v>74</v>
      </c>
      <c r="I459" s="470"/>
      <c r="J459" s="467"/>
      <c r="K459" s="467"/>
      <c r="L459" s="467"/>
      <c r="M459" s="473" t="str">
        <f t="shared" si="1547"/>
        <v xml:space="preserve">Posibilidad de perdida de  debido a amenazas como y vulderabilidades, afectando a los activos de información de </v>
      </c>
      <c r="N459" s="473"/>
      <c r="O459" s="473"/>
      <c r="P459" s="476"/>
      <c r="Q459" s="479"/>
      <c r="R459" s="482"/>
      <c r="S459" s="482"/>
      <c r="T459" s="482"/>
      <c r="U459" s="482"/>
      <c r="V459" s="485"/>
      <c r="W459" s="443"/>
      <c r="X459" s="488"/>
      <c r="Y459" s="491"/>
      <c r="Z459" s="440"/>
      <c r="AA459" s="443"/>
      <c r="AB459" s="446"/>
      <c r="AC459" s="449"/>
      <c r="AD459" s="452"/>
      <c r="AE459" s="455"/>
      <c r="AF459" s="205">
        <v>6</v>
      </c>
      <c r="AG459" s="206"/>
      <c r="AH459" s="234" t="str">
        <f t="shared" si="1469"/>
        <v/>
      </c>
      <c r="AI459" s="340"/>
      <c r="AJ459" s="340"/>
      <c r="AK459" s="235" t="str">
        <f t="shared" si="1470"/>
        <v/>
      </c>
      <c r="AL459" s="341"/>
      <c r="AM459" s="341"/>
      <c r="AN459" s="342"/>
      <c r="AO459" s="236" t="str">
        <f t="shared" ref="AO459" si="1565">IF(ISBLANK(AD454),(IFERROR(IF(AND(AH458="Probabilidad",AH459="Probabilidad"),(AQ458-(+AQ458*AK459)),IF(AND(AH458="Impacto",AH459="Probabilidad"),(AQ457-(+AQ457*AK459)),IF(AH459="Impacto",AQ458,""))),""))," ")</f>
        <v/>
      </c>
      <c r="AP459" s="174" t="str">
        <f t="shared" ref="AP459" si="1566">IF(ISBLANK(AD454),(IFERROR(IF(AO459="","",IF(AO459&lt;=0.2,"Muy Baja",IF(AO459&lt;=0.4,"Baja",IF(AO459&lt;=0.6,"Media",IF(AO459&lt;=0.8,"Alta","Muy Alta"))))),""))," ")</f>
        <v/>
      </c>
      <c r="AQ459" s="237" t="str">
        <f t="shared" si="1382"/>
        <v/>
      </c>
      <c r="AR459" s="283" t="str">
        <f t="shared" si="1383"/>
        <v/>
      </c>
      <c r="AS459" s="237" t="str">
        <f t="shared" si="1560"/>
        <v/>
      </c>
      <c r="AT459" s="239" t="str">
        <f t="shared" si="1384"/>
        <v/>
      </c>
      <c r="AU459" s="458"/>
      <c r="AV459" s="461"/>
      <c r="AW459" s="455"/>
      <c r="AX459" s="464"/>
      <c r="AY459" s="343"/>
      <c r="AZ459" s="209"/>
      <c r="BA459" s="207"/>
      <c r="BB459" s="207"/>
      <c r="BC459" s="208"/>
      <c r="BD459" s="208"/>
      <c r="BE459" s="208"/>
      <c r="BF459" s="209"/>
      <c r="BG459" s="467"/>
      <c r="BH459" s="215"/>
      <c r="BI459" s="210"/>
      <c r="BJ459" s="210"/>
      <c r="BK459" s="210"/>
      <c r="BL459" s="207"/>
      <c r="BM459" s="207"/>
      <c r="BN459" s="207"/>
      <c r="BO459" s="282"/>
      <c r="BP459" s="282"/>
      <c r="BQ459" s="284"/>
      <c r="BR459" s="213"/>
      <c r="BS459" s="213" t="str">
        <f>IF(AND('MAPA DE RIESGOS'!$AP459="Muy Alta",'MAPA DE RIESGOS'!$AR459="Leve"),CONCATENATE("R",'MAPA DE RIESGOS'!$H459,"C",'MAPA DE RIESGOS'!$AF459),"")</f>
        <v/>
      </c>
      <c r="BT459" s="213"/>
      <c r="BU459" s="213"/>
      <c r="BV459" s="213"/>
      <c r="BW459" s="213"/>
      <c r="BX459" s="213"/>
      <c r="BY459" s="213"/>
      <c r="BZ459" s="213"/>
      <c r="CA459" s="213"/>
      <c r="CB459" s="213"/>
      <c r="CC459" s="213"/>
      <c r="CD459" s="213"/>
      <c r="CE459" s="213"/>
      <c r="CF459" s="213"/>
      <c r="CG459" s="213"/>
      <c r="CH459" s="213"/>
      <c r="CI459" s="213"/>
      <c r="CJ459" s="213"/>
      <c r="CK459" s="213"/>
    </row>
    <row r="460" spans="1:89" s="214" customFormat="1" ht="89" customHeight="1">
      <c r="A460" s="654">
        <v>12</v>
      </c>
      <c r="B460" s="636" t="s">
        <v>963</v>
      </c>
      <c r="C460" s="522" t="str">
        <f>IFERROR((VLOOKUP($B460,'Listados Datos'!$D$3:$E$18,2,FALSE))," ")</f>
        <v>Brindar acompañamiento a los diferentes procesos de la Entidad con el fin de fomentar el autocontrol, y determinar oportunidades de mejoramiento continuo a partir de las evaluaciones y seguimientos.</v>
      </c>
      <c r="D460" s="522"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471" t="s">
        <v>1228</v>
      </c>
      <c r="F460" s="471" t="s">
        <v>970</v>
      </c>
      <c r="G460" s="492">
        <v>75</v>
      </c>
      <c r="H460" s="384">
        <v>75</v>
      </c>
      <c r="I460" s="468" t="s">
        <v>1263</v>
      </c>
      <c r="J460" s="465" t="s">
        <v>243</v>
      </c>
      <c r="K460" s="465" t="s">
        <v>1263</v>
      </c>
      <c r="L460" s="465" t="s">
        <v>1447</v>
      </c>
      <c r="M460" s="471" t="str">
        <f t="shared" ref="M460" si="1567">+CONCATENATE("Posibilidad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471" t="s">
        <v>108</v>
      </c>
      <c r="O460" s="471" t="s">
        <v>836</v>
      </c>
      <c r="P460" s="474">
        <v>228</v>
      </c>
      <c r="Q460" s="477"/>
      <c r="R460" s="480"/>
      <c r="S460" s="480"/>
      <c r="T460" s="480"/>
      <c r="U460" s="480"/>
      <c r="V460" s="483" t="str">
        <f t="shared" ref="V460" si="1568">IF(ISBLANK(AC460),(IF(P460&lt;=0,"",IF(P460&lt;=2,"Muy Baja",IF(P460&lt;=24,"Baja",IF(P460&lt;=500,"Media",IF(P460&lt;=5000,"Alta","Muy Alta"))))))," ")</f>
        <v>Media</v>
      </c>
      <c r="W460" s="441">
        <f t="shared" ref="W460" si="1569">IF(ISBLANK(AC460),(IF(V460="","",IF(V460="Muy Baja",20%,IF(V460="Baja",40%,IF(V460="Media",60%,IF(V460="Alta",80%,IF(V460="Muy Alta",100%,0)))))))," ")</f>
        <v>0.6</v>
      </c>
      <c r="X460" s="486" t="s">
        <v>307</v>
      </c>
      <c r="Y460" s="489" t="str">
        <f>IF(X460&gt;0,IF(NOT(ISERROR(MATCH(X460,'Listados Datos'!$N$3:$N$4,0))),'Listados Datos'!$N$6&amp;"Por favor no seleccionar este criterios de impacto (Afectación Económica o presupuestal y/o Pérdida Reputacional)",'Listados Datos'!$N$7),"")</f>
        <v>✔</v>
      </c>
      <c r="Z460" s="438"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441">
        <f>IF(Z460="","",IF(Z460="Leve",20%,IF(Z460="Menor",40%,IF(Z460="Moderado",60%,IF(Z460="Mayor",80%,IF(Z460="Catastrófico",100%,0))))))</f>
        <v>0.6</v>
      </c>
      <c r="AB460" s="444"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447"/>
      <c r="AD460" s="450"/>
      <c r="AE460" s="453" t="str">
        <f t="shared" ref="AE460" si="1570">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206" t="s">
        <v>1501</v>
      </c>
      <c r="AH460" s="234" t="str">
        <f t="shared" si="1469"/>
        <v>Probabilidad</v>
      </c>
      <c r="AI460" s="340" t="s">
        <v>314</v>
      </c>
      <c r="AJ460" s="340" t="s">
        <v>319</v>
      </c>
      <c r="AK460" s="235" t="str">
        <f t="shared" si="1470"/>
        <v>40%</v>
      </c>
      <c r="AL460" s="341" t="s">
        <v>323</v>
      </c>
      <c r="AM460" s="341" t="s">
        <v>327</v>
      </c>
      <c r="AN460" s="342" t="s">
        <v>330</v>
      </c>
      <c r="AO460" s="236">
        <f t="shared" ref="AO460" si="1571">IF(ISBLANK(AD460),(IFERROR(IF(AH460="Probabilidad",(W460-(+W460*AK460)),IF(AH460="Impacto",W460,"")),""))," ")</f>
        <v>0.36</v>
      </c>
      <c r="AP460" s="174" t="str">
        <f t="shared" ref="AP460" si="1572">IF(ISBLANK(AD460), (IFERROR(IF(AO460="","",IF(AO460&lt;=0.2,"Muy Baja",IF(AO460&lt;=0.4,"Baja",IF(AO460&lt;=0.6,"Media",IF(AO460&lt;=0.8,"Alta","Muy Alta"))))),""))," ")</f>
        <v>Baja</v>
      </c>
      <c r="AQ460" s="237">
        <f t="shared" si="1382"/>
        <v>0.36</v>
      </c>
      <c r="AR460" s="283" t="str">
        <f t="shared" si="1383"/>
        <v>Moderado</v>
      </c>
      <c r="AS460" s="237">
        <f t="shared" ref="AS460" si="1573">IFERROR(IF(AH460="Impacto",(AA460-(+AA460*AK460)),IF(AH460="Probabilidad",AA460,"")),"")</f>
        <v>0.6</v>
      </c>
      <c r="AT460" s="239" t="str">
        <f t="shared" si="1384"/>
        <v>Moderado</v>
      </c>
      <c r="AU460" s="456"/>
      <c r="AV460" s="459" t="str">
        <f>IF(ISBLANK(AD460), " ", AD460)</f>
        <v xml:space="preserve"> </v>
      </c>
      <c r="AW460" s="453" t="str">
        <f t="shared" ref="AW460" si="1574">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462" t="s">
        <v>337</v>
      </c>
      <c r="AY460" s="343" t="s">
        <v>1615</v>
      </c>
      <c r="AZ460" s="209" t="s">
        <v>1341</v>
      </c>
      <c r="BA460" s="207" t="s">
        <v>970</v>
      </c>
      <c r="BB460" s="207" t="s">
        <v>1063</v>
      </c>
      <c r="BC460" s="208">
        <v>44562</v>
      </c>
      <c r="BD460" s="208">
        <v>44926</v>
      </c>
      <c r="BE460" s="208" t="s">
        <v>1341</v>
      </c>
      <c r="BF460" s="209" t="s">
        <v>1341</v>
      </c>
      <c r="BG460" s="465" t="s">
        <v>1342</v>
      </c>
      <c r="BH460" s="215"/>
      <c r="BI460" s="210"/>
      <c r="BJ460" s="210"/>
      <c r="BK460" s="210"/>
      <c r="BL460" s="207"/>
      <c r="BM460" s="207"/>
      <c r="BN460" s="207"/>
      <c r="BO460" s="282"/>
      <c r="BP460" s="282"/>
      <c r="BQ460" s="284"/>
      <c r="BR460" s="213"/>
      <c r="BS460" s="213" t="str">
        <f>IF(AND('MAPA DE RIESGOS'!$AP460="Muy Alta",'MAPA DE RIESGOS'!$AR460="Leve"),CONCATENATE("R",'MAPA DE RIESGOS'!$H460,"C",'MAPA DE RIESGOS'!$AF460),"")</f>
        <v/>
      </c>
      <c r="BT460" s="213"/>
      <c r="BU460" s="213"/>
      <c r="BV460" s="213"/>
      <c r="BW460" s="213"/>
      <c r="BX460" s="213"/>
      <c r="BY460" s="213"/>
      <c r="BZ460" s="213"/>
      <c r="CA460" s="213"/>
      <c r="CB460" s="213"/>
      <c r="CC460" s="213"/>
      <c r="CD460" s="213"/>
      <c r="CE460" s="213"/>
      <c r="CF460" s="213"/>
      <c r="CG460" s="213"/>
      <c r="CH460" s="213"/>
      <c r="CI460" s="213"/>
      <c r="CJ460" s="213"/>
      <c r="CK460" s="213"/>
    </row>
    <row r="461" spans="1:89" s="214" customFormat="1" ht="28.5" hidden="1" customHeight="1">
      <c r="A461" s="655"/>
      <c r="B461" s="637"/>
      <c r="C461" s="523"/>
      <c r="D461" s="523"/>
      <c r="E461" s="472"/>
      <c r="F461" s="472"/>
      <c r="G461" s="492"/>
      <c r="H461" s="384">
        <v>75</v>
      </c>
      <c r="I461" s="469"/>
      <c r="J461" s="466"/>
      <c r="K461" s="466"/>
      <c r="L461" s="466"/>
      <c r="M461" s="472"/>
      <c r="N461" s="472"/>
      <c r="O461" s="472"/>
      <c r="P461" s="475"/>
      <c r="Q461" s="478"/>
      <c r="R461" s="481"/>
      <c r="S461" s="481"/>
      <c r="T461" s="481"/>
      <c r="U461" s="481"/>
      <c r="V461" s="484"/>
      <c r="W461" s="442"/>
      <c r="X461" s="487"/>
      <c r="Y461" s="490"/>
      <c r="Z461" s="439"/>
      <c r="AA461" s="442"/>
      <c r="AB461" s="445"/>
      <c r="AC461" s="448"/>
      <c r="AD461" s="451"/>
      <c r="AE461" s="454"/>
      <c r="AF461" s="205">
        <v>2</v>
      </c>
      <c r="AG461" s="206"/>
      <c r="AH461" s="234" t="str">
        <f t="shared" si="1469"/>
        <v/>
      </c>
      <c r="AI461" s="340"/>
      <c r="AJ461" s="340"/>
      <c r="AK461" s="235" t="str">
        <f t="shared" si="1470"/>
        <v/>
      </c>
      <c r="AL461" s="341"/>
      <c r="AM461" s="341"/>
      <c r="AN461" s="342"/>
      <c r="AO461" s="236" t="str">
        <f t="shared" ref="AO461" si="1575">IF(ISBLANK(AD460),(IFERROR(IF(AND(AH460="Probabilidad",AH461="Probabilidad"),(AQ460-(+AQ460*AK461)),IF(AH461="Probabilidad",(W460-(+W460*AK461)),IF(AH461="Impacto",AQ460,""))),""))," ")</f>
        <v/>
      </c>
      <c r="AP461" s="174" t="str">
        <f t="shared" ref="AP461" si="1576">IF(ISBLANK(AD460),(IFERROR(IF(AO461="","",IF(AO461&lt;=0.2,"Muy Baja",IF(AO461&lt;=0.4,"Baja",IF(AO461&lt;=0.6,"Media",IF(AO461&lt;=0.8,"Alta","Muy Alta"))))),""))," ")</f>
        <v/>
      </c>
      <c r="AQ461" s="237" t="str">
        <f t="shared" si="1382"/>
        <v/>
      </c>
      <c r="AR461" s="283" t="str">
        <f t="shared" si="1383"/>
        <v/>
      </c>
      <c r="AS461" s="237" t="str">
        <f t="shared" ref="AS461" si="1577">IFERROR(IF(AND(AH460="Impacto",AH461="Impacto"),(AS460-(+AS460*AK461)),IF(AH461="Impacto",(AA460-(+AA460*AK461)),IF(AH461="Probabilidad",AS460,""))),"")</f>
        <v/>
      </c>
      <c r="AT461" s="239" t="str">
        <f t="shared" si="1384"/>
        <v/>
      </c>
      <c r="AU461" s="457"/>
      <c r="AV461" s="460"/>
      <c r="AW461" s="454"/>
      <c r="AX461" s="463"/>
      <c r="AY461" s="343"/>
      <c r="AZ461" s="209"/>
      <c r="BA461" s="207"/>
      <c r="BB461" s="207"/>
      <c r="BC461" s="208"/>
      <c r="BD461" s="208"/>
      <c r="BE461" s="208"/>
      <c r="BF461" s="209"/>
      <c r="BG461" s="466"/>
      <c r="BH461" s="215"/>
      <c r="BI461" s="210"/>
      <c r="BJ461" s="210"/>
      <c r="BK461" s="210"/>
      <c r="BL461" s="207"/>
      <c r="BM461" s="207"/>
      <c r="BN461" s="207"/>
      <c r="BO461" s="282"/>
      <c r="BP461" s="282"/>
      <c r="BQ461" s="284"/>
      <c r="BR461" s="213"/>
      <c r="BS461" s="213" t="str">
        <f>IF(AND('MAPA DE RIESGOS'!$AP461="Muy Alta",'MAPA DE RIESGOS'!$AR461="Leve"),CONCATENATE("R",'MAPA DE RIESGOS'!$H461,"C",'MAPA DE RIESGOS'!$AF461),"")</f>
        <v/>
      </c>
      <c r="BT461" s="213"/>
      <c r="BU461" s="213"/>
      <c r="BV461" s="213"/>
      <c r="BW461" s="213"/>
      <c r="BX461" s="213"/>
      <c r="BY461" s="213"/>
      <c r="BZ461" s="213"/>
      <c r="CA461" s="213"/>
      <c r="CB461" s="213"/>
      <c r="CC461" s="213"/>
      <c r="CD461" s="213"/>
      <c r="CE461" s="213"/>
      <c r="CF461" s="213"/>
      <c r="CG461" s="213"/>
      <c r="CH461" s="213"/>
      <c r="CI461" s="213"/>
      <c r="CJ461" s="213"/>
      <c r="CK461" s="213"/>
    </row>
    <row r="462" spans="1:89" s="214" customFormat="1" ht="28.5" hidden="1" customHeight="1">
      <c r="A462" s="655"/>
      <c r="B462" s="637"/>
      <c r="C462" s="523"/>
      <c r="D462" s="523"/>
      <c r="E462" s="472"/>
      <c r="F462" s="472"/>
      <c r="G462" s="492"/>
      <c r="H462" s="384">
        <v>75</v>
      </c>
      <c r="I462" s="469"/>
      <c r="J462" s="466"/>
      <c r="K462" s="466"/>
      <c r="L462" s="466"/>
      <c r="M462" s="472"/>
      <c r="N462" s="472"/>
      <c r="O462" s="472"/>
      <c r="P462" s="475"/>
      <c r="Q462" s="478"/>
      <c r="R462" s="481"/>
      <c r="S462" s="481"/>
      <c r="T462" s="481"/>
      <c r="U462" s="481"/>
      <c r="V462" s="484"/>
      <c r="W462" s="442"/>
      <c r="X462" s="487"/>
      <c r="Y462" s="490"/>
      <c r="Z462" s="439"/>
      <c r="AA462" s="442"/>
      <c r="AB462" s="445"/>
      <c r="AC462" s="448"/>
      <c r="AD462" s="451"/>
      <c r="AE462" s="454"/>
      <c r="AF462" s="205">
        <v>3</v>
      </c>
      <c r="AG462" s="206"/>
      <c r="AH462" s="234" t="str">
        <f t="shared" si="1469"/>
        <v/>
      </c>
      <c r="AI462" s="340"/>
      <c r="AJ462" s="340"/>
      <c r="AK462" s="235" t="str">
        <f t="shared" si="1470"/>
        <v/>
      </c>
      <c r="AL462" s="341"/>
      <c r="AM462" s="341"/>
      <c r="AN462" s="342"/>
      <c r="AO462" s="236" t="str">
        <f t="shared" ref="AO462" si="1578">IF(ISBLANK(AD460),(IFERROR(IF(AND(AH461="Probabilidad",AH462="Probabilidad"),(AQ461-(+AQ461*AK462)),IF(AND(AH461="Impacto",AH462="Probabilidad"),(AQ460-(+AQ460*AK462)),IF(AH462="Impacto",AQ461,""))),""))," ")</f>
        <v/>
      </c>
      <c r="AP462" s="174" t="str">
        <f t="shared" ref="AP462" si="1579">IF(ISBLANK(AD460),(IFERROR(IF(AO462="","",IF(AO462&lt;=0.2,"Muy Baja",IF(AO462&lt;=0.4,"Baja",IF(AO462&lt;=0.6,"Media",IF(AO462&lt;=0.8,"Alta","Muy Alta"))))),""))," ")</f>
        <v/>
      </c>
      <c r="AQ462" s="237" t="str">
        <f t="shared" si="1382"/>
        <v/>
      </c>
      <c r="AR462" s="283" t="str">
        <f t="shared" si="1383"/>
        <v/>
      </c>
      <c r="AS462" s="237" t="str">
        <f t="shared" ref="AS462:AS465" si="1580">IFERROR(IF(AND(AH461="Impacto",AH462="Impacto"),(AS461-(+AS461*AK462)),IF(AND(AH461="Probabilidad",AH462="Impacto"),(AS460-(+AS460*AK462)),IF(AH462="Probabilidad",AS461,""))),"")</f>
        <v/>
      </c>
      <c r="AT462" s="239" t="str">
        <f t="shared" si="1384"/>
        <v/>
      </c>
      <c r="AU462" s="457"/>
      <c r="AV462" s="460"/>
      <c r="AW462" s="454"/>
      <c r="AX462" s="463"/>
      <c r="AY462" s="343"/>
      <c r="AZ462" s="209"/>
      <c r="BA462" s="207"/>
      <c r="BB462" s="207"/>
      <c r="BC462" s="208"/>
      <c r="BD462" s="208"/>
      <c r="BE462" s="208"/>
      <c r="BF462" s="209"/>
      <c r="BG462" s="466"/>
      <c r="BH462" s="215"/>
      <c r="BI462" s="210"/>
      <c r="BJ462" s="210"/>
      <c r="BK462" s="210"/>
      <c r="BL462" s="207"/>
      <c r="BM462" s="207"/>
      <c r="BN462" s="207"/>
      <c r="BO462" s="282"/>
      <c r="BP462" s="282"/>
      <c r="BQ462" s="284"/>
      <c r="BR462" s="213"/>
      <c r="BS462" s="213" t="str">
        <f>IF(AND('MAPA DE RIESGOS'!$AP462="Muy Alta",'MAPA DE RIESGOS'!$AR462="Leve"),CONCATENATE("R",'MAPA DE RIESGOS'!$H462,"C",'MAPA DE RIESGOS'!$AF462),"")</f>
        <v/>
      </c>
      <c r="BT462" s="213"/>
      <c r="BU462" s="213"/>
      <c r="BV462" s="213"/>
      <c r="BW462" s="213"/>
      <c r="BX462" s="213"/>
      <c r="BY462" s="213"/>
      <c r="BZ462" s="213"/>
      <c r="CA462" s="213"/>
      <c r="CB462" s="213"/>
      <c r="CC462" s="213"/>
      <c r="CD462" s="213"/>
      <c r="CE462" s="213"/>
      <c r="CF462" s="213"/>
      <c r="CG462" s="213"/>
      <c r="CH462" s="213"/>
      <c r="CI462" s="213"/>
      <c r="CJ462" s="213"/>
      <c r="CK462" s="213"/>
    </row>
    <row r="463" spans="1:89" s="214" customFormat="1" ht="28.5" hidden="1" customHeight="1">
      <c r="A463" s="655"/>
      <c r="B463" s="637"/>
      <c r="C463" s="523"/>
      <c r="D463" s="523"/>
      <c r="E463" s="472"/>
      <c r="F463" s="472"/>
      <c r="G463" s="492"/>
      <c r="H463" s="384">
        <v>75</v>
      </c>
      <c r="I463" s="469"/>
      <c r="J463" s="466"/>
      <c r="K463" s="466"/>
      <c r="L463" s="466"/>
      <c r="M463" s="472"/>
      <c r="N463" s="472"/>
      <c r="O463" s="472"/>
      <c r="P463" s="475"/>
      <c r="Q463" s="478"/>
      <c r="R463" s="481"/>
      <c r="S463" s="481"/>
      <c r="T463" s="481"/>
      <c r="U463" s="481"/>
      <c r="V463" s="484"/>
      <c r="W463" s="442"/>
      <c r="X463" s="487"/>
      <c r="Y463" s="490"/>
      <c r="Z463" s="439"/>
      <c r="AA463" s="442"/>
      <c r="AB463" s="445"/>
      <c r="AC463" s="448"/>
      <c r="AD463" s="451"/>
      <c r="AE463" s="454"/>
      <c r="AF463" s="205">
        <v>4</v>
      </c>
      <c r="AG463" s="206"/>
      <c r="AH463" s="234" t="str">
        <f t="shared" si="1469"/>
        <v/>
      </c>
      <c r="AI463" s="340"/>
      <c r="AJ463" s="340"/>
      <c r="AK463" s="235" t="str">
        <f t="shared" si="1470"/>
        <v/>
      </c>
      <c r="AL463" s="341"/>
      <c r="AM463" s="341"/>
      <c r="AN463" s="342"/>
      <c r="AO463" s="236" t="str">
        <f t="shared" ref="AO463" si="1581">IF(ISBLANK(AD460),(IFERROR(IF(AND(AH462="Probabilidad",AH463="Probabilidad"),(AQ462-(+AQ462*AK463)),IF(AND(AH462="Impacto",AH463="Probabilidad"),(AQ461-(+AQ461*AK463)),IF(AH463="Impacto",AQ462,""))),""))," ")</f>
        <v/>
      </c>
      <c r="AP463" s="174" t="str">
        <f t="shared" ref="AP463" si="1582">IF(ISBLANK(AD460),(IFERROR(IF(AO463="","",IF(AO463&lt;=0.2,"Muy Baja",IF(AO463&lt;=0.4,"Baja",IF(AO463&lt;=0.6,"Media",IF(AO463&lt;=0.8,"Alta","Muy Alta"))))),""))," ")</f>
        <v/>
      </c>
      <c r="AQ463" s="237" t="str">
        <f t="shared" si="1382"/>
        <v/>
      </c>
      <c r="AR463" s="283" t="str">
        <f t="shared" si="1383"/>
        <v/>
      </c>
      <c r="AS463" s="237" t="str">
        <f t="shared" si="1580"/>
        <v/>
      </c>
      <c r="AT463" s="239" t="str">
        <f t="shared" si="1384"/>
        <v/>
      </c>
      <c r="AU463" s="457"/>
      <c r="AV463" s="460"/>
      <c r="AW463" s="454"/>
      <c r="AX463" s="463"/>
      <c r="AY463" s="343"/>
      <c r="AZ463" s="209"/>
      <c r="BA463" s="207"/>
      <c r="BB463" s="207"/>
      <c r="BC463" s="208"/>
      <c r="BD463" s="208"/>
      <c r="BE463" s="208"/>
      <c r="BF463" s="209"/>
      <c r="BG463" s="466"/>
      <c r="BH463" s="215"/>
      <c r="BI463" s="210"/>
      <c r="BJ463" s="210"/>
      <c r="BK463" s="210"/>
      <c r="BL463" s="207"/>
      <c r="BM463" s="207"/>
      <c r="BN463" s="207"/>
      <c r="BO463" s="282"/>
      <c r="BP463" s="282"/>
      <c r="BQ463" s="284"/>
      <c r="BR463" s="213"/>
      <c r="BS463" s="213" t="str">
        <f>IF(AND('MAPA DE RIESGOS'!$AP463="Muy Alta",'MAPA DE RIESGOS'!$AR463="Leve"),CONCATENATE("R",'MAPA DE RIESGOS'!$H463,"C",'MAPA DE RIESGOS'!$AF463),"")</f>
        <v/>
      </c>
      <c r="BT463" s="213"/>
      <c r="BU463" s="213"/>
      <c r="BV463" s="213"/>
      <c r="BW463" s="213"/>
      <c r="BX463" s="213"/>
      <c r="BY463" s="213"/>
      <c r="BZ463" s="213"/>
      <c r="CA463" s="213"/>
      <c r="CB463" s="213"/>
      <c r="CC463" s="213"/>
      <c r="CD463" s="213"/>
      <c r="CE463" s="213"/>
      <c r="CF463" s="213"/>
      <c r="CG463" s="213"/>
      <c r="CH463" s="213"/>
      <c r="CI463" s="213"/>
      <c r="CJ463" s="213"/>
      <c r="CK463" s="213"/>
    </row>
    <row r="464" spans="1:89" s="214" customFormat="1" ht="28.5" hidden="1" customHeight="1">
      <c r="A464" s="655"/>
      <c r="B464" s="637"/>
      <c r="C464" s="523"/>
      <c r="D464" s="523"/>
      <c r="E464" s="472"/>
      <c r="F464" s="472"/>
      <c r="G464" s="492"/>
      <c r="H464" s="384">
        <v>75</v>
      </c>
      <c r="I464" s="469"/>
      <c r="J464" s="466"/>
      <c r="K464" s="466"/>
      <c r="L464" s="466"/>
      <c r="M464" s="472"/>
      <c r="N464" s="472"/>
      <c r="O464" s="472"/>
      <c r="P464" s="475"/>
      <c r="Q464" s="478"/>
      <c r="R464" s="481"/>
      <c r="S464" s="481"/>
      <c r="T464" s="481"/>
      <c r="U464" s="481"/>
      <c r="V464" s="484"/>
      <c r="W464" s="442"/>
      <c r="X464" s="487"/>
      <c r="Y464" s="490"/>
      <c r="Z464" s="439"/>
      <c r="AA464" s="442"/>
      <c r="AB464" s="445"/>
      <c r="AC464" s="448"/>
      <c r="AD464" s="451"/>
      <c r="AE464" s="454"/>
      <c r="AF464" s="205">
        <v>5</v>
      </c>
      <c r="AG464" s="206"/>
      <c r="AH464" s="234" t="str">
        <f t="shared" si="1469"/>
        <v/>
      </c>
      <c r="AI464" s="340"/>
      <c r="AJ464" s="340"/>
      <c r="AK464" s="235" t="str">
        <f t="shared" si="1470"/>
        <v/>
      </c>
      <c r="AL464" s="341"/>
      <c r="AM464" s="341"/>
      <c r="AN464" s="342"/>
      <c r="AO464" s="236" t="str">
        <f t="shared" ref="AO464" si="1583">IF(ISBLANK(AD460),(IFERROR(IF(AND(AH463="Probabilidad",AH464="Probabilidad"),(AQ463-(+AQ463*AK464)),IF(AND(AH463="Impacto",AH464="Probabilidad"),(AQ462-(+AQ462*AK464)),IF(AH464="Impacto",AQ463,""))),""))," ")</f>
        <v/>
      </c>
      <c r="AP464" s="174" t="str">
        <f t="shared" ref="AP464" si="1584">IF(ISBLANK(AD460),(IFERROR(IF(AO464="","",IF(AO464&lt;=0.2,"Muy Baja",IF(AO464&lt;=0.4,"Baja",IF(AO464&lt;=0.6,"Media",IF(AO464&lt;=0.8,"Alta","Muy Alta"))))),""))," ")</f>
        <v/>
      </c>
      <c r="AQ464" s="237" t="str">
        <f t="shared" si="1382"/>
        <v/>
      </c>
      <c r="AR464" s="283" t="str">
        <f t="shared" si="1383"/>
        <v/>
      </c>
      <c r="AS464" s="237" t="str">
        <f t="shared" si="1580"/>
        <v/>
      </c>
      <c r="AT464" s="239" t="str">
        <f t="shared" si="1384"/>
        <v/>
      </c>
      <c r="AU464" s="457"/>
      <c r="AV464" s="460"/>
      <c r="AW464" s="454"/>
      <c r="AX464" s="463"/>
      <c r="AY464" s="343"/>
      <c r="AZ464" s="209"/>
      <c r="BA464" s="207"/>
      <c r="BB464" s="207"/>
      <c r="BC464" s="208"/>
      <c r="BD464" s="208"/>
      <c r="BE464" s="208"/>
      <c r="BF464" s="209"/>
      <c r="BG464" s="466"/>
      <c r="BH464" s="215"/>
      <c r="BI464" s="210"/>
      <c r="BJ464" s="210"/>
      <c r="BK464" s="210"/>
      <c r="BL464" s="207"/>
      <c r="BM464" s="207"/>
      <c r="BN464" s="207"/>
      <c r="BO464" s="282"/>
      <c r="BP464" s="282"/>
      <c r="BQ464" s="284"/>
      <c r="BR464" s="213"/>
      <c r="BS464" s="213" t="str">
        <f>IF(AND('MAPA DE RIESGOS'!$AP464="Muy Alta",'MAPA DE RIESGOS'!$AR464="Leve"),CONCATENATE("R",'MAPA DE RIESGOS'!$H464,"C",'MAPA DE RIESGOS'!$AF464),"")</f>
        <v/>
      </c>
      <c r="BT464" s="213"/>
      <c r="BU464" s="213"/>
      <c r="BV464" s="213"/>
      <c r="BW464" s="213"/>
      <c r="BX464" s="213"/>
      <c r="BY464" s="213"/>
      <c r="BZ464" s="213"/>
      <c r="CA464" s="213"/>
      <c r="CB464" s="213"/>
      <c r="CC464" s="213"/>
      <c r="CD464" s="213"/>
      <c r="CE464" s="213"/>
      <c r="CF464" s="213"/>
      <c r="CG464" s="213"/>
      <c r="CH464" s="213"/>
      <c r="CI464" s="213"/>
      <c r="CJ464" s="213"/>
      <c r="CK464" s="213"/>
    </row>
    <row r="465" spans="1:89" s="214" customFormat="1" ht="28.5" hidden="1" customHeight="1">
      <c r="A465" s="655"/>
      <c r="B465" s="637"/>
      <c r="C465" s="523"/>
      <c r="D465" s="523"/>
      <c r="E465" s="472"/>
      <c r="F465" s="472"/>
      <c r="G465" s="492"/>
      <c r="H465" s="384">
        <v>75</v>
      </c>
      <c r="I465" s="470"/>
      <c r="J465" s="467"/>
      <c r="K465" s="467"/>
      <c r="L465" s="467"/>
      <c r="M465" s="473"/>
      <c r="N465" s="473"/>
      <c r="O465" s="473"/>
      <c r="P465" s="476"/>
      <c r="Q465" s="479"/>
      <c r="R465" s="482"/>
      <c r="S465" s="482"/>
      <c r="T465" s="482"/>
      <c r="U465" s="482"/>
      <c r="V465" s="485"/>
      <c r="W465" s="443"/>
      <c r="X465" s="488"/>
      <c r="Y465" s="491"/>
      <c r="Z465" s="440"/>
      <c r="AA465" s="443"/>
      <c r="AB465" s="446"/>
      <c r="AC465" s="449"/>
      <c r="AD465" s="452"/>
      <c r="AE465" s="455"/>
      <c r="AF465" s="205">
        <v>6</v>
      </c>
      <c r="AG465" s="206"/>
      <c r="AH465" s="234" t="str">
        <f t="shared" si="1469"/>
        <v/>
      </c>
      <c r="AI465" s="340"/>
      <c r="AJ465" s="340"/>
      <c r="AK465" s="235" t="str">
        <f t="shared" si="1470"/>
        <v/>
      </c>
      <c r="AL465" s="341"/>
      <c r="AM465" s="341"/>
      <c r="AN465" s="342"/>
      <c r="AO465" s="236" t="str">
        <f t="shared" ref="AO465" si="1585">IF(ISBLANK(AD460),(IFERROR(IF(AND(AH464="Probabilidad",AH465="Probabilidad"),(AQ464-(+AQ464*AK465)),IF(AND(AH464="Impacto",AH465="Probabilidad"),(AQ463-(+AQ463*AK465)),IF(AH465="Impacto",AQ464,""))),""))," ")</f>
        <v/>
      </c>
      <c r="AP465" s="174" t="str">
        <f t="shared" ref="AP465" si="1586">IF(ISBLANK(AD460),(IFERROR(IF(AO465="","",IF(AO465&lt;=0.2,"Muy Baja",IF(AO465&lt;=0.4,"Baja",IF(AO465&lt;=0.6,"Media",IF(AO465&lt;=0.8,"Alta","Muy Alta"))))),""))," ")</f>
        <v/>
      </c>
      <c r="AQ465" s="237" t="str">
        <f t="shared" si="1382"/>
        <v/>
      </c>
      <c r="AR465" s="283" t="str">
        <f t="shared" si="1383"/>
        <v/>
      </c>
      <c r="AS465" s="237" t="str">
        <f t="shared" si="1580"/>
        <v/>
      </c>
      <c r="AT465" s="239" t="str">
        <f t="shared" si="1384"/>
        <v/>
      </c>
      <c r="AU465" s="458"/>
      <c r="AV465" s="461"/>
      <c r="AW465" s="455"/>
      <c r="AX465" s="464"/>
      <c r="AY465" s="343"/>
      <c r="AZ465" s="209"/>
      <c r="BA465" s="207"/>
      <c r="BB465" s="207"/>
      <c r="BC465" s="208"/>
      <c r="BD465" s="208"/>
      <c r="BE465" s="208"/>
      <c r="BF465" s="209"/>
      <c r="BG465" s="467"/>
      <c r="BH465" s="215"/>
      <c r="BI465" s="210"/>
      <c r="BJ465" s="210"/>
      <c r="BK465" s="210"/>
      <c r="BL465" s="207"/>
      <c r="BM465" s="207"/>
      <c r="BN465" s="207"/>
      <c r="BO465" s="282"/>
      <c r="BP465" s="282"/>
      <c r="BQ465" s="284"/>
      <c r="BR465" s="213"/>
      <c r="BS465" s="213" t="str">
        <f>IF(AND('MAPA DE RIESGOS'!$AP465="Muy Alta",'MAPA DE RIESGOS'!$AR465="Leve"),CONCATENATE("R",'MAPA DE RIESGOS'!$H465,"C",'MAPA DE RIESGOS'!$AF465),"")</f>
        <v/>
      </c>
      <c r="BT465" s="213"/>
      <c r="BU465" s="213"/>
      <c r="BV465" s="213"/>
      <c r="BW465" s="213"/>
      <c r="BX465" s="213"/>
      <c r="BY465" s="213"/>
      <c r="BZ465" s="213"/>
      <c r="CA465" s="213"/>
      <c r="CB465" s="213"/>
      <c r="CC465" s="213"/>
      <c r="CD465" s="213"/>
      <c r="CE465" s="213"/>
      <c r="CF465" s="213"/>
      <c r="CG465" s="213"/>
      <c r="CH465" s="213"/>
      <c r="CI465" s="213"/>
      <c r="CJ465" s="213"/>
      <c r="CK465" s="213"/>
    </row>
    <row r="466" spans="1:89" s="214" customFormat="1" ht="59.5" customHeight="1">
      <c r="A466" s="655"/>
      <c r="B466" s="637" t="s">
        <v>963</v>
      </c>
      <c r="C466" s="523"/>
      <c r="D466" s="523"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72" t="s">
        <v>1228</v>
      </c>
      <c r="F466" s="472" t="s">
        <v>970</v>
      </c>
      <c r="G466" s="492">
        <v>76</v>
      </c>
      <c r="H466" s="384">
        <v>76</v>
      </c>
      <c r="I466" s="468" t="s">
        <v>1264</v>
      </c>
      <c r="J466" s="465" t="s">
        <v>243</v>
      </c>
      <c r="K466" s="465" t="s">
        <v>1264</v>
      </c>
      <c r="L466" s="465" t="s">
        <v>1448</v>
      </c>
      <c r="M466" s="471" t="str">
        <f t="shared" ref="M466" si="1587">+CONCATENATE("Posibilidad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471" t="s">
        <v>108</v>
      </c>
      <c r="O466" s="471" t="s">
        <v>836</v>
      </c>
      <c r="P466" s="474">
        <v>228</v>
      </c>
      <c r="Q466" s="477"/>
      <c r="R466" s="480"/>
      <c r="S466" s="480"/>
      <c r="T466" s="480"/>
      <c r="U466" s="480"/>
      <c r="V466" s="483" t="str">
        <f t="shared" ref="V466" si="1588">IF(ISBLANK(AC466),(IF(P466&lt;=0,"",IF(P466&lt;=2,"Muy Baja",IF(P466&lt;=24,"Baja",IF(P466&lt;=500,"Media",IF(P466&lt;=5000,"Alta","Muy Alta"))))))," ")</f>
        <v>Media</v>
      </c>
      <c r="W466" s="441">
        <f t="shared" ref="W466" si="1589">IF(ISBLANK(AC466),(IF(V466="","",IF(V466="Muy Baja",20%,IF(V466="Baja",40%,IF(V466="Media",60%,IF(V466="Alta",80%,IF(V466="Muy Alta",100%,0)))))))," ")</f>
        <v>0.6</v>
      </c>
      <c r="X466" s="486" t="s">
        <v>307</v>
      </c>
      <c r="Y466" s="489" t="str">
        <f>IF(X466&gt;0,IF(NOT(ISERROR(MATCH(X466,'Listados Datos'!$N$3:$N$4,0))),'Listados Datos'!$N$6&amp;"Por favor no seleccionar este criterios de impacto (Afectación Económica o presupuestal y/o Pérdida Reputacional)",'Listados Datos'!$N$7),"")</f>
        <v>✔</v>
      </c>
      <c r="Z466" s="438"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441">
        <f>IF(Z466="","",IF(Z466="Leve",20%,IF(Z466="Menor",40%,IF(Z466="Moderado",60%,IF(Z466="Mayor",80%,IF(Z466="Catastrófico",100%,0))))))</f>
        <v>0.6</v>
      </c>
      <c r="AB466" s="444"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447"/>
      <c r="AD466" s="450"/>
      <c r="AE466" s="453" t="str">
        <f t="shared" ref="AE466" si="1590">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206" t="s">
        <v>1502</v>
      </c>
      <c r="AH466" s="234" t="str">
        <f t="shared" si="1469"/>
        <v>Probabilidad</v>
      </c>
      <c r="AI466" s="340" t="s">
        <v>314</v>
      </c>
      <c r="AJ466" s="340" t="s">
        <v>319</v>
      </c>
      <c r="AK466" s="235" t="str">
        <f t="shared" si="1470"/>
        <v>40%</v>
      </c>
      <c r="AL466" s="341" t="s">
        <v>323</v>
      </c>
      <c r="AM466" s="341" t="s">
        <v>327</v>
      </c>
      <c r="AN466" s="342" t="s">
        <v>330</v>
      </c>
      <c r="AO466" s="236">
        <f t="shared" ref="AO466" si="1591">IF(ISBLANK(AD466),(IFERROR(IF(AH466="Probabilidad",(W466-(+W466*AK466)),IF(AH466="Impacto",W466,"")),""))," ")</f>
        <v>0.36</v>
      </c>
      <c r="AP466" s="174" t="str">
        <f t="shared" ref="AP466" si="1592">IF(ISBLANK(AD466), (IFERROR(IF(AO466="","",IF(AO466&lt;=0.2,"Muy Baja",IF(AO466&lt;=0.4,"Baja",IF(AO466&lt;=0.6,"Media",IF(AO466&lt;=0.8,"Alta","Muy Alta"))))),""))," ")</f>
        <v>Baja</v>
      </c>
      <c r="AQ466" s="237">
        <f t="shared" si="1382"/>
        <v>0.36</v>
      </c>
      <c r="AR466" s="283" t="str">
        <f t="shared" si="1383"/>
        <v>Moderado</v>
      </c>
      <c r="AS466" s="237">
        <f t="shared" ref="AS466" si="1593">IFERROR(IF(AH466="Impacto",(AA466-(+AA466*AK466)),IF(AH466="Probabilidad",AA466,"")),"")</f>
        <v>0.6</v>
      </c>
      <c r="AT466" s="239" t="str">
        <f t="shared" si="1384"/>
        <v>Moderado</v>
      </c>
      <c r="AU466" s="456"/>
      <c r="AV466" s="459" t="str">
        <f>IF(ISBLANK(AD466), " ", AD466)</f>
        <v xml:space="preserve"> </v>
      </c>
      <c r="AW466" s="453" t="str">
        <f t="shared" ref="AW466" si="1594">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462" t="s">
        <v>337</v>
      </c>
      <c r="AY466" s="497" t="s">
        <v>1616</v>
      </c>
      <c r="AZ466" s="500" t="s">
        <v>1343</v>
      </c>
      <c r="BA466" s="500" t="s">
        <v>970</v>
      </c>
      <c r="BB466" s="500" t="s">
        <v>1063</v>
      </c>
      <c r="BC466" s="503">
        <v>44562</v>
      </c>
      <c r="BD466" s="503">
        <v>44926</v>
      </c>
      <c r="BE466" s="500" t="s">
        <v>1343</v>
      </c>
      <c r="BF466" s="500" t="s">
        <v>1343</v>
      </c>
      <c r="BG466" s="465" t="s">
        <v>1342</v>
      </c>
      <c r="BH466" s="215"/>
      <c r="BI466" s="210"/>
      <c r="BJ466" s="210"/>
      <c r="BK466" s="210"/>
      <c r="BL466" s="207"/>
      <c r="BM466" s="207"/>
      <c r="BN466" s="207"/>
      <c r="BO466" s="282"/>
      <c r="BP466" s="282"/>
      <c r="BQ466" s="284"/>
      <c r="BR466" s="213"/>
      <c r="BS466" s="213" t="str">
        <f>IF(AND('MAPA DE RIESGOS'!$AP466="Muy Alta",'MAPA DE RIESGOS'!$AR466="Leve"),CONCATENATE("R",'MAPA DE RIESGOS'!$H466,"C",'MAPA DE RIESGOS'!$AF466),"")</f>
        <v/>
      </c>
      <c r="BT466" s="213"/>
      <c r="BU466" s="213"/>
      <c r="BV466" s="213"/>
      <c r="BW466" s="213"/>
      <c r="BX466" s="213"/>
      <c r="BY466" s="213"/>
      <c r="BZ466" s="213"/>
      <c r="CA466" s="213"/>
      <c r="CB466" s="213"/>
      <c r="CC466" s="213"/>
      <c r="CD466" s="213"/>
      <c r="CE466" s="213"/>
      <c r="CF466" s="213"/>
      <c r="CG466" s="213"/>
      <c r="CH466" s="213"/>
      <c r="CI466" s="213"/>
      <c r="CJ466" s="213"/>
      <c r="CK466" s="213"/>
    </row>
    <row r="467" spans="1:89" s="214" customFormat="1" ht="59.5" customHeight="1">
      <c r="A467" s="655"/>
      <c r="B467" s="637"/>
      <c r="C467" s="523"/>
      <c r="D467" s="523"/>
      <c r="E467" s="472"/>
      <c r="F467" s="472"/>
      <c r="G467" s="492"/>
      <c r="H467" s="384">
        <v>76</v>
      </c>
      <c r="I467" s="469"/>
      <c r="J467" s="466"/>
      <c r="K467" s="466"/>
      <c r="L467" s="466"/>
      <c r="M467" s="472"/>
      <c r="N467" s="472"/>
      <c r="O467" s="472"/>
      <c r="P467" s="475"/>
      <c r="Q467" s="478"/>
      <c r="R467" s="481"/>
      <c r="S467" s="481"/>
      <c r="T467" s="481"/>
      <c r="U467" s="481"/>
      <c r="V467" s="484"/>
      <c r="W467" s="442"/>
      <c r="X467" s="487"/>
      <c r="Y467" s="490"/>
      <c r="Z467" s="439"/>
      <c r="AA467" s="442"/>
      <c r="AB467" s="445"/>
      <c r="AC467" s="448"/>
      <c r="AD467" s="451"/>
      <c r="AE467" s="454"/>
      <c r="AF467" s="205">
        <v>2</v>
      </c>
      <c r="AG467" s="206" t="s">
        <v>1503</v>
      </c>
      <c r="AH467" s="234" t="str">
        <f t="shared" si="1469"/>
        <v>Probabilidad</v>
      </c>
      <c r="AI467" s="340" t="s">
        <v>314</v>
      </c>
      <c r="AJ467" s="340" t="s">
        <v>319</v>
      </c>
      <c r="AK467" s="235" t="str">
        <f t="shared" si="1470"/>
        <v>40%</v>
      </c>
      <c r="AL467" s="341" t="s">
        <v>323</v>
      </c>
      <c r="AM467" s="341" t="s">
        <v>327</v>
      </c>
      <c r="AN467" s="342" t="s">
        <v>330</v>
      </c>
      <c r="AO467" s="236">
        <f t="shared" ref="AO467" si="1595">IF(ISBLANK(AD466),(IFERROR(IF(AND(AH466="Probabilidad",AH467="Probabilidad"),(AQ466-(+AQ466*AK467)),IF(AH467="Probabilidad",(W466-(+W466*AK467)),IF(AH467="Impacto",AQ466,""))),""))," ")</f>
        <v>0.216</v>
      </c>
      <c r="AP467" s="174" t="str">
        <f t="shared" ref="AP467" si="1596">IF(ISBLANK(AD466),(IFERROR(IF(AO467="","",IF(AO467&lt;=0.2,"Muy Baja",IF(AO467&lt;=0.4,"Baja",IF(AO467&lt;=0.6,"Media",IF(AO467&lt;=0.8,"Alta","Muy Alta"))))),""))," ")</f>
        <v>Baja</v>
      </c>
      <c r="AQ467" s="237">
        <f t="shared" si="1382"/>
        <v>0.216</v>
      </c>
      <c r="AR467" s="283" t="str">
        <f t="shared" si="1383"/>
        <v>Moderado</v>
      </c>
      <c r="AS467" s="237">
        <f t="shared" ref="AS467" si="1597">IFERROR(IF(AND(AH466="Impacto",AH467="Impacto"),(AS466-(+AS466*AK467)),IF(AH467="Impacto",(AA466-(+AA466*AK467)),IF(AH467="Probabilidad",AS466,""))),"")</f>
        <v>0.6</v>
      </c>
      <c r="AT467" s="239" t="str">
        <f t="shared" si="1384"/>
        <v>Moderado</v>
      </c>
      <c r="AU467" s="457"/>
      <c r="AV467" s="460"/>
      <c r="AW467" s="454"/>
      <c r="AX467" s="463"/>
      <c r="AY467" s="499"/>
      <c r="AZ467" s="502"/>
      <c r="BA467" s="502"/>
      <c r="BB467" s="502"/>
      <c r="BC467" s="505"/>
      <c r="BD467" s="505"/>
      <c r="BE467" s="502"/>
      <c r="BF467" s="502"/>
      <c r="BG467" s="466"/>
      <c r="BH467" s="215"/>
      <c r="BI467" s="210"/>
      <c r="BJ467" s="210"/>
      <c r="BK467" s="210"/>
      <c r="BL467" s="207"/>
      <c r="BM467" s="207"/>
      <c r="BN467" s="207"/>
      <c r="BO467" s="282"/>
      <c r="BP467" s="282"/>
      <c r="BQ467" s="284"/>
      <c r="BR467" s="213"/>
      <c r="BS467" s="213" t="str">
        <f>IF(AND('MAPA DE RIESGOS'!$AP467="Muy Alta",'MAPA DE RIESGOS'!$AR467="Leve"),CONCATENATE("R",'MAPA DE RIESGOS'!$H467,"C",'MAPA DE RIESGOS'!$AF467),"")</f>
        <v/>
      </c>
      <c r="BT467" s="213"/>
      <c r="BU467" s="213"/>
      <c r="BV467" s="213"/>
      <c r="BW467" s="213"/>
      <c r="BX467" s="213"/>
      <c r="BY467" s="213"/>
      <c r="BZ467" s="213"/>
      <c r="CA467" s="213"/>
      <c r="CB467" s="213"/>
      <c r="CC467" s="213"/>
      <c r="CD467" s="213"/>
      <c r="CE467" s="213"/>
      <c r="CF467" s="213"/>
      <c r="CG467" s="213"/>
      <c r="CH467" s="213"/>
      <c r="CI467" s="213"/>
      <c r="CJ467" s="213"/>
      <c r="CK467" s="213"/>
    </row>
    <row r="468" spans="1:89" s="214" customFormat="1" ht="28.5" hidden="1" customHeight="1">
      <c r="A468" s="655"/>
      <c r="B468" s="637"/>
      <c r="C468" s="523"/>
      <c r="D468" s="523"/>
      <c r="E468" s="472"/>
      <c r="F468" s="472"/>
      <c r="G468" s="492"/>
      <c r="H468" s="384">
        <v>76</v>
      </c>
      <c r="I468" s="469"/>
      <c r="J468" s="466"/>
      <c r="K468" s="466"/>
      <c r="L468" s="466"/>
      <c r="M468" s="472"/>
      <c r="N468" s="472"/>
      <c r="O468" s="472"/>
      <c r="P468" s="475"/>
      <c r="Q468" s="478"/>
      <c r="R468" s="481"/>
      <c r="S468" s="481"/>
      <c r="T468" s="481"/>
      <c r="U468" s="481"/>
      <c r="V468" s="484"/>
      <c r="W468" s="442"/>
      <c r="X468" s="487"/>
      <c r="Y468" s="490"/>
      <c r="Z468" s="439"/>
      <c r="AA468" s="442"/>
      <c r="AB468" s="445"/>
      <c r="AC468" s="448"/>
      <c r="AD468" s="451"/>
      <c r="AE468" s="454"/>
      <c r="AF468" s="205">
        <v>3</v>
      </c>
      <c r="AG468" s="206"/>
      <c r="AH468" s="234" t="str">
        <f t="shared" si="1469"/>
        <v/>
      </c>
      <c r="AI468" s="340"/>
      <c r="AJ468" s="340"/>
      <c r="AK468" s="235" t="str">
        <f t="shared" si="1470"/>
        <v/>
      </c>
      <c r="AL468" s="341"/>
      <c r="AM468" s="341"/>
      <c r="AN468" s="342"/>
      <c r="AO468" s="236" t="str">
        <f t="shared" ref="AO468" si="1598">IF(ISBLANK(AD466),(IFERROR(IF(AND(AH467="Probabilidad",AH468="Probabilidad"),(AQ467-(+AQ467*AK468)),IF(AND(AH467="Impacto",AH468="Probabilidad"),(AQ466-(+AQ466*AK468)),IF(AH468="Impacto",AQ467,""))),""))," ")</f>
        <v/>
      </c>
      <c r="AP468" s="174" t="str">
        <f t="shared" ref="AP468" si="1599">IF(ISBLANK(AD466),(IFERROR(IF(AO468="","",IF(AO468&lt;=0.2,"Muy Baja",IF(AO468&lt;=0.4,"Baja",IF(AO468&lt;=0.6,"Media",IF(AO468&lt;=0.8,"Alta","Muy Alta"))))),""))," ")</f>
        <v/>
      </c>
      <c r="AQ468" s="237" t="str">
        <f t="shared" si="1382"/>
        <v/>
      </c>
      <c r="AR468" s="283" t="str">
        <f t="shared" si="1383"/>
        <v/>
      </c>
      <c r="AS468" s="237" t="str">
        <f t="shared" ref="AS468:AS471" si="1600">IFERROR(IF(AND(AH467="Impacto",AH468="Impacto"),(AS467-(+AS467*AK468)),IF(AND(AH467="Probabilidad",AH468="Impacto"),(AS466-(+AS466*AK468)),IF(AH468="Probabilidad",AS467,""))),"")</f>
        <v/>
      </c>
      <c r="AT468" s="239" t="str">
        <f t="shared" si="1384"/>
        <v/>
      </c>
      <c r="AU468" s="457"/>
      <c r="AV468" s="460"/>
      <c r="AW468" s="454"/>
      <c r="AX468" s="463"/>
      <c r="AY468" s="343"/>
      <c r="AZ468" s="209"/>
      <c r="BA468" s="207"/>
      <c r="BB468" s="207"/>
      <c r="BC468" s="208"/>
      <c r="BD468" s="208"/>
      <c r="BE468" s="208"/>
      <c r="BF468" s="209"/>
      <c r="BG468" s="466"/>
      <c r="BH468" s="215"/>
      <c r="BI468" s="210"/>
      <c r="BJ468" s="210"/>
      <c r="BK468" s="210"/>
      <c r="BL468" s="207"/>
      <c r="BM468" s="207"/>
      <c r="BN468" s="207"/>
      <c r="BO468" s="282"/>
      <c r="BP468" s="282"/>
      <c r="BQ468" s="284"/>
      <c r="BR468" s="213"/>
      <c r="BS468" s="213" t="str">
        <f>IF(AND('MAPA DE RIESGOS'!$AP468="Muy Alta",'MAPA DE RIESGOS'!$AR468="Leve"),CONCATENATE("R",'MAPA DE RIESGOS'!$H468,"C",'MAPA DE RIESGOS'!$AF468),"")</f>
        <v/>
      </c>
      <c r="BT468" s="213"/>
      <c r="BU468" s="213"/>
      <c r="BV468" s="213"/>
      <c r="BW468" s="213"/>
      <c r="BX468" s="213"/>
      <c r="BY468" s="213"/>
      <c r="BZ468" s="213"/>
      <c r="CA468" s="213"/>
      <c r="CB468" s="213"/>
      <c r="CC468" s="213"/>
      <c r="CD468" s="213"/>
      <c r="CE468" s="213"/>
      <c r="CF468" s="213"/>
      <c r="CG468" s="213"/>
      <c r="CH468" s="213"/>
      <c r="CI468" s="213"/>
      <c r="CJ468" s="213"/>
      <c r="CK468" s="213"/>
    </row>
    <row r="469" spans="1:89" s="214" customFormat="1" ht="28.5" hidden="1" customHeight="1">
      <c r="A469" s="655"/>
      <c r="B469" s="637"/>
      <c r="C469" s="523"/>
      <c r="D469" s="523"/>
      <c r="E469" s="472"/>
      <c r="F469" s="472"/>
      <c r="G469" s="492"/>
      <c r="H469" s="384">
        <v>76</v>
      </c>
      <c r="I469" s="469"/>
      <c r="J469" s="466"/>
      <c r="K469" s="466"/>
      <c r="L469" s="466"/>
      <c r="M469" s="472"/>
      <c r="N469" s="472"/>
      <c r="O469" s="472"/>
      <c r="P469" s="475"/>
      <c r="Q469" s="478"/>
      <c r="R469" s="481"/>
      <c r="S469" s="481"/>
      <c r="T469" s="481"/>
      <c r="U469" s="481"/>
      <c r="V469" s="484"/>
      <c r="W469" s="442"/>
      <c r="X469" s="487"/>
      <c r="Y469" s="490"/>
      <c r="Z469" s="439"/>
      <c r="AA469" s="442"/>
      <c r="AB469" s="445"/>
      <c r="AC469" s="448"/>
      <c r="AD469" s="451"/>
      <c r="AE469" s="454"/>
      <c r="AF469" s="205">
        <v>4</v>
      </c>
      <c r="AG469" s="206"/>
      <c r="AH469" s="234" t="str">
        <f t="shared" si="1469"/>
        <v/>
      </c>
      <c r="AI469" s="340"/>
      <c r="AJ469" s="340"/>
      <c r="AK469" s="235" t="str">
        <f t="shared" si="1470"/>
        <v/>
      </c>
      <c r="AL469" s="341"/>
      <c r="AM469" s="341"/>
      <c r="AN469" s="342"/>
      <c r="AO469" s="236" t="str">
        <f t="shared" ref="AO469" si="1601">IF(ISBLANK(AD466),(IFERROR(IF(AND(AH468="Probabilidad",AH469="Probabilidad"),(AQ468-(+AQ468*AK469)),IF(AND(AH468="Impacto",AH469="Probabilidad"),(AQ467-(+AQ467*AK469)),IF(AH469="Impacto",AQ468,""))),""))," ")</f>
        <v/>
      </c>
      <c r="AP469" s="174" t="str">
        <f t="shared" ref="AP469" si="1602">IF(ISBLANK(AD466),(IFERROR(IF(AO469="","",IF(AO469&lt;=0.2,"Muy Baja",IF(AO469&lt;=0.4,"Baja",IF(AO469&lt;=0.6,"Media",IF(AO469&lt;=0.8,"Alta","Muy Alta"))))),""))," ")</f>
        <v/>
      </c>
      <c r="AQ469" s="237" t="str">
        <f t="shared" ref="AQ469:AQ532" si="1603">+AO469</f>
        <v/>
      </c>
      <c r="AR469" s="283" t="str">
        <f t="shared" ref="AR469:AR532" si="1604">IFERROR(IF(AS469="","",IF(AS469&lt;=0.2,"Leve",IF(AS469&lt;=0.4,"Menor",IF(AS469&lt;=0.6,"Moderado",IF(AS469&lt;=0.8,"Mayor","Catastrófico"))))),"")</f>
        <v/>
      </c>
      <c r="AS469" s="237" t="str">
        <f t="shared" si="1600"/>
        <v/>
      </c>
      <c r="AT469" s="239" t="str">
        <f t="shared" ref="AT469:AT532" si="1605">IFERROR(IF(OR(AND(AP469="Muy Baja",AR469="Leve"),AND(AP469="Muy Baja",AR469="Menor"),AND(AP469="Baja",AR469="Leve")),"Bajo",IF(OR(AND(AP469="Muy baja",AR469="Moderado"),AND(AP469="Baja",AR469="Menor"),AND(AP469="Baja",AR469="Moderado"),AND(AP469="Media",AR469="Leve"),AND(AP469="Media",AR469="Menor"),AND(AP469="Media",AR469="Moderado"),AND(AP469="Alta",AR469="Leve"),AND(AP469="Alta",AR469="Menor")),"Moderado",IF(OR(AND(AP469="Muy Baja",AR469="Mayor"),AND(AP469="Baja",AR469="Mayor"),AND(AP469="Media",AR469="Mayor"),AND(AP469="Alta",AR469="Moderado"),AND(AP469="Alta",AR469="Mayor"),AND(AP469="Muy Alta",AR469="Leve"),AND(AP469="Muy Alta",AR469="Menor"),AND(AP469="Muy Alta",AR469="Moderado"),AND(AP469="Muy Alta",AR469="Mayor")),"Alto",IF(OR(AND(AP469="Muy Baja",AR469="Catastrófico"),AND(AP469="Baja",AR469="Catastrófico"),AND(AP469="Media",AR469="Catastrófico"),AND(AP469="Alta",AR469="Catastrófico"),AND(AP469="Muy Alta",AR469="Catastrófico")),"Extremo","")))),"")</f>
        <v/>
      </c>
      <c r="AU469" s="457"/>
      <c r="AV469" s="460"/>
      <c r="AW469" s="454"/>
      <c r="AX469" s="463"/>
      <c r="AY469" s="343"/>
      <c r="AZ469" s="209"/>
      <c r="BA469" s="207"/>
      <c r="BB469" s="207"/>
      <c r="BC469" s="208"/>
      <c r="BD469" s="208"/>
      <c r="BE469" s="208"/>
      <c r="BF469" s="209"/>
      <c r="BG469" s="466"/>
      <c r="BH469" s="215"/>
      <c r="BI469" s="210"/>
      <c r="BJ469" s="210"/>
      <c r="BK469" s="210"/>
      <c r="BL469" s="207"/>
      <c r="BM469" s="207"/>
      <c r="BN469" s="207"/>
      <c r="BO469" s="282"/>
      <c r="BP469" s="282"/>
      <c r="BQ469" s="284"/>
      <c r="BR469" s="213"/>
      <c r="BS469" s="213" t="str">
        <f>IF(AND('MAPA DE RIESGOS'!$AP469="Muy Alta",'MAPA DE RIESGOS'!$AR469="Leve"),CONCATENATE("R",'MAPA DE RIESGOS'!$H469,"C",'MAPA DE RIESGOS'!$AF469),"")</f>
        <v/>
      </c>
      <c r="BT469" s="213"/>
      <c r="BU469" s="213"/>
      <c r="BV469" s="213"/>
      <c r="BW469" s="213"/>
      <c r="BX469" s="213"/>
      <c r="BY469" s="213"/>
      <c r="BZ469" s="213"/>
      <c r="CA469" s="213"/>
      <c r="CB469" s="213"/>
      <c r="CC469" s="213"/>
      <c r="CD469" s="213"/>
      <c r="CE469" s="213"/>
      <c r="CF469" s="213"/>
      <c r="CG469" s="213"/>
      <c r="CH469" s="213"/>
      <c r="CI469" s="213"/>
      <c r="CJ469" s="213"/>
      <c r="CK469" s="213"/>
    </row>
    <row r="470" spans="1:89" s="214" customFormat="1" ht="28.5" hidden="1" customHeight="1">
      <c r="A470" s="655"/>
      <c r="B470" s="637"/>
      <c r="C470" s="523"/>
      <c r="D470" s="523"/>
      <c r="E470" s="472"/>
      <c r="F470" s="472"/>
      <c r="G470" s="492"/>
      <c r="H470" s="384">
        <v>76</v>
      </c>
      <c r="I470" s="469"/>
      <c r="J470" s="466"/>
      <c r="K470" s="466"/>
      <c r="L470" s="466"/>
      <c r="M470" s="472"/>
      <c r="N470" s="472"/>
      <c r="O470" s="472"/>
      <c r="P470" s="475"/>
      <c r="Q470" s="478"/>
      <c r="R470" s="481"/>
      <c r="S470" s="481"/>
      <c r="T470" s="481"/>
      <c r="U470" s="481"/>
      <c r="V470" s="484"/>
      <c r="W470" s="442"/>
      <c r="X470" s="487"/>
      <c r="Y470" s="490"/>
      <c r="Z470" s="439"/>
      <c r="AA470" s="442"/>
      <c r="AB470" s="445"/>
      <c r="AC470" s="448"/>
      <c r="AD470" s="451"/>
      <c r="AE470" s="454"/>
      <c r="AF470" s="205">
        <v>5</v>
      </c>
      <c r="AG470" s="206"/>
      <c r="AH470" s="234" t="str">
        <f t="shared" si="1469"/>
        <v/>
      </c>
      <c r="AI470" s="340"/>
      <c r="AJ470" s="340"/>
      <c r="AK470" s="235" t="str">
        <f t="shared" si="1470"/>
        <v/>
      </c>
      <c r="AL470" s="341"/>
      <c r="AM470" s="341"/>
      <c r="AN470" s="342"/>
      <c r="AO470" s="236" t="str">
        <f t="shared" ref="AO470" si="1606">IF(ISBLANK(AD466),(IFERROR(IF(AND(AH469="Probabilidad",AH470="Probabilidad"),(AQ469-(+AQ469*AK470)),IF(AND(AH469="Impacto",AH470="Probabilidad"),(AQ468-(+AQ468*AK470)),IF(AH470="Impacto",AQ469,""))),""))," ")</f>
        <v/>
      </c>
      <c r="AP470" s="174" t="str">
        <f t="shared" ref="AP470" si="1607">IF(ISBLANK(AD466),(IFERROR(IF(AO470="","",IF(AO470&lt;=0.2,"Muy Baja",IF(AO470&lt;=0.4,"Baja",IF(AO470&lt;=0.6,"Media",IF(AO470&lt;=0.8,"Alta","Muy Alta"))))),""))," ")</f>
        <v/>
      </c>
      <c r="AQ470" s="237" t="str">
        <f t="shared" si="1603"/>
        <v/>
      </c>
      <c r="AR470" s="283" t="str">
        <f t="shared" si="1604"/>
        <v/>
      </c>
      <c r="AS470" s="237" t="str">
        <f t="shared" si="1600"/>
        <v/>
      </c>
      <c r="AT470" s="239" t="str">
        <f t="shared" si="1605"/>
        <v/>
      </c>
      <c r="AU470" s="457"/>
      <c r="AV470" s="460"/>
      <c r="AW470" s="454"/>
      <c r="AX470" s="463"/>
      <c r="AY470" s="343"/>
      <c r="AZ470" s="209"/>
      <c r="BA470" s="207"/>
      <c r="BB470" s="207"/>
      <c r="BC470" s="208"/>
      <c r="BD470" s="208"/>
      <c r="BE470" s="208"/>
      <c r="BF470" s="209"/>
      <c r="BG470" s="466"/>
      <c r="BH470" s="215"/>
      <c r="BI470" s="210"/>
      <c r="BJ470" s="210"/>
      <c r="BK470" s="210"/>
      <c r="BL470" s="207"/>
      <c r="BM470" s="207"/>
      <c r="BN470" s="207"/>
      <c r="BO470" s="282"/>
      <c r="BP470" s="282"/>
      <c r="BQ470" s="284"/>
      <c r="BR470" s="213"/>
      <c r="BS470" s="213" t="str">
        <f>IF(AND('MAPA DE RIESGOS'!$AP470="Muy Alta",'MAPA DE RIESGOS'!$AR470="Leve"),CONCATENATE("R",'MAPA DE RIESGOS'!$H470,"C",'MAPA DE RIESGOS'!$AF470),"")</f>
        <v/>
      </c>
      <c r="BT470" s="213"/>
      <c r="BU470" s="213"/>
      <c r="BV470" s="213"/>
      <c r="BW470" s="213"/>
      <c r="BX470" s="213"/>
      <c r="BY470" s="213"/>
      <c r="BZ470" s="213"/>
      <c r="CA470" s="213"/>
      <c r="CB470" s="213"/>
      <c r="CC470" s="213"/>
      <c r="CD470" s="213"/>
      <c r="CE470" s="213"/>
      <c r="CF470" s="213"/>
      <c r="CG470" s="213"/>
      <c r="CH470" s="213"/>
      <c r="CI470" s="213"/>
      <c r="CJ470" s="213"/>
      <c r="CK470" s="213"/>
    </row>
    <row r="471" spans="1:89" s="214" customFormat="1" ht="28.5" hidden="1" customHeight="1">
      <c r="A471" s="655"/>
      <c r="B471" s="637"/>
      <c r="C471" s="523"/>
      <c r="D471" s="523"/>
      <c r="E471" s="472"/>
      <c r="F471" s="472"/>
      <c r="G471" s="492"/>
      <c r="H471" s="384">
        <v>76</v>
      </c>
      <c r="I471" s="470"/>
      <c r="J471" s="467"/>
      <c r="K471" s="467"/>
      <c r="L471" s="467"/>
      <c r="M471" s="473"/>
      <c r="N471" s="473"/>
      <c r="O471" s="473"/>
      <c r="P471" s="476"/>
      <c r="Q471" s="479"/>
      <c r="R471" s="482"/>
      <c r="S471" s="482"/>
      <c r="T471" s="482"/>
      <c r="U471" s="482"/>
      <c r="V471" s="485"/>
      <c r="W471" s="443"/>
      <c r="X471" s="488"/>
      <c r="Y471" s="491"/>
      <c r="Z471" s="440"/>
      <c r="AA471" s="443"/>
      <c r="AB471" s="446"/>
      <c r="AC471" s="449"/>
      <c r="AD471" s="452"/>
      <c r="AE471" s="455"/>
      <c r="AF471" s="205">
        <v>6</v>
      </c>
      <c r="AG471" s="206"/>
      <c r="AH471" s="234" t="str">
        <f t="shared" si="1469"/>
        <v/>
      </c>
      <c r="AI471" s="340"/>
      <c r="AJ471" s="340"/>
      <c r="AK471" s="235" t="str">
        <f t="shared" si="1470"/>
        <v/>
      </c>
      <c r="AL471" s="341"/>
      <c r="AM471" s="341"/>
      <c r="AN471" s="342"/>
      <c r="AO471" s="236" t="str">
        <f t="shared" ref="AO471" si="1608">IF(ISBLANK(AD466),(IFERROR(IF(AND(AH470="Probabilidad",AH471="Probabilidad"),(AQ470-(+AQ470*AK471)),IF(AND(AH470="Impacto",AH471="Probabilidad"),(AQ469-(+AQ469*AK471)),IF(AH471="Impacto",AQ470,""))),""))," ")</f>
        <v/>
      </c>
      <c r="AP471" s="174" t="str">
        <f t="shared" ref="AP471" si="1609">IF(ISBLANK(AD466),(IFERROR(IF(AO471="","",IF(AO471&lt;=0.2,"Muy Baja",IF(AO471&lt;=0.4,"Baja",IF(AO471&lt;=0.6,"Media",IF(AO471&lt;=0.8,"Alta","Muy Alta"))))),""))," ")</f>
        <v/>
      </c>
      <c r="AQ471" s="237" t="str">
        <f t="shared" si="1603"/>
        <v/>
      </c>
      <c r="AR471" s="283" t="str">
        <f t="shared" si="1604"/>
        <v/>
      </c>
      <c r="AS471" s="237" t="str">
        <f t="shared" si="1600"/>
        <v/>
      </c>
      <c r="AT471" s="239" t="str">
        <f t="shared" si="1605"/>
        <v/>
      </c>
      <c r="AU471" s="458"/>
      <c r="AV471" s="461"/>
      <c r="AW471" s="455"/>
      <c r="AX471" s="464"/>
      <c r="AY471" s="343"/>
      <c r="AZ471" s="209"/>
      <c r="BA471" s="207"/>
      <c r="BB471" s="207"/>
      <c r="BC471" s="208"/>
      <c r="BD471" s="208"/>
      <c r="BE471" s="208"/>
      <c r="BF471" s="209"/>
      <c r="BG471" s="467"/>
      <c r="BH471" s="215"/>
      <c r="BI471" s="210"/>
      <c r="BJ471" s="210"/>
      <c r="BK471" s="210"/>
      <c r="BL471" s="207"/>
      <c r="BM471" s="207"/>
      <c r="BN471" s="207"/>
      <c r="BO471" s="282"/>
      <c r="BP471" s="282"/>
      <c r="BQ471" s="284"/>
      <c r="BR471" s="213"/>
      <c r="BS471" s="213" t="str">
        <f>IF(AND('MAPA DE RIESGOS'!$AP471="Muy Alta",'MAPA DE RIESGOS'!$AR471="Leve"),CONCATENATE("R",'MAPA DE RIESGOS'!$H471,"C",'MAPA DE RIESGOS'!$AF471),"")</f>
        <v/>
      </c>
      <c r="BT471" s="213"/>
      <c r="BU471" s="213"/>
      <c r="BV471" s="213"/>
      <c r="BW471" s="213"/>
      <c r="BX471" s="213"/>
      <c r="BY471" s="213"/>
      <c r="BZ471" s="213"/>
      <c r="CA471" s="213"/>
      <c r="CB471" s="213"/>
      <c r="CC471" s="213"/>
      <c r="CD471" s="213"/>
      <c r="CE471" s="213"/>
      <c r="CF471" s="213"/>
      <c r="CG471" s="213"/>
      <c r="CH471" s="213"/>
      <c r="CI471" s="213"/>
      <c r="CJ471" s="213"/>
      <c r="CK471" s="213"/>
    </row>
    <row r="472" spans="1:89" s="214" customFormat="1" ht="102" customHeight="1">
      <c r="A472" s="655"/>
      <c r="B472" s="637" t="s">
        <v>963</v>
      </c>
      <c r="C472" s="523"/>
      <c r="D472" s="523"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72" t="s">
        <v>1228</v>
      </c>
      <c r="F472" s="472" t="s">
        <v>970</v>
      </c>
      <c r="G472" s="492">
        <v>77</v>
      </c>
      <c r="H472" s="384">
        <v>77</v>
      </c>
      <c r="I472" s="468" t="s">
        <v>1639</v>
      </c>
      <c r="J472" s="465" t="s">
        <v>243</v>
      </c>
      <c r="K472" s="465" t="s">
        <v>1055</v>
      </c>
      <c r="L472" s="465" t="s">
        <v>1056</v>
      </c>
      <c r="M472" s="471" t="str">
        <f>+I472</f>
        <v>Posibilidad de recibir o solicitar cualquier dádiva o beneficio a nombre propio o de terceros con el fin de alterar o manipular información para generar beneficio de la gestión de un proceso.</v>
      </c>
      <c r="N472" s="471" t="s">
        <v>109</v>
      </c>
      <c r="O472" s="471" t="s">
        <v>247</v>
      </c>
      <c r="P472" s="474">
        <v>228</v>
      </c>
      <c r="Q472" s="477"/>
      <c r="R472" s="480"/>
      <c r="S472" s="480"/>
      <c r="T472" s="480"/>
      <c r="U472" s="480"/>
      <c r="V472" s="483" t="str">
        <f t="shared" ref="V472" si="1610">IF(ISBLANK(AC472),(IF(P472&lt;=0,"",IF(P472&lt;=2,"Muy Baja",IF(P472&lt;=24,"Baja",IF(P472&lt;=500,"Media",IF(P472&lt;=5000,"Alta","Muy Alta"))))))," ")</f>
        <v xml:space="preserve"> </v>
      </c>
      <c r="W472" s="441" t="str">
        <f t="shared" ref="W472" si="1611">IF(ISBLANK(AC472),(IF(V472="","",IF(V472="Muy Baja",20%,IF(V472="Baja",40%,IF(V472="Media",60%,IF(V472="Alta",80%,IF(V472="Muy Alta",100%,0)))))))," ")</f>
        <v xml:space="preserve"> </v>
      </c>
      <c r="X472" s="486"/>
      <c r="Y472" s="489" t="str">
        <f>IF(X472&gt;0,IF(NOT(ISERROR(MATCH(X472,'Listados Datos'!$N$3:$N$4,0))),'Listados Datos'!$N$6&amp;"Por favor no seleccionar este criterios de impacto (Afectación Económica o presupuestal y/o Pérdida Reputacional)",'Listados Datos'!$N$7),"")</f>
        <v/>
      </c>
      <c r="Z472" s="438" t="str">
        <f>IF(OR(X472='Listados Datos'!$R$3,X472='Listados Datos'!$S$3),"Leve",IF(OR(X472='Listados Datos'!$R$4,X472='Listados Datos'!$S$4),"Menor",IF(OR(X472='Listados Datos'!$R$5,X472='Listados Datos'!$S$5),"Moderado",IF(OR(X472='Listados Datos'!$R$6,X472='Listados Datos'!$S$6),"Mayor",IF(OR(X472='Listados Datos'!$R$7,X472='Listados Datos'!$S$7),"Catastrófico","")))))</f>
        <v/>
      </c>
      <c r="AA472" s="441" t="str">
        <f>IF(Z472="","",IF(Z472="Leve",20%,IF(Z472="Menor",40%,IF(Z472="Moderado",60%,IF(Z472="Mayor",80%,IF(Z472="Catastrófico",100%,0))))))</f>
        <v/>
      </c>
      <c r="AB472" s="444"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447" t="s">
        <v>348</v>
      </c>
      <c r="AD472" s="450" t="s">
        <v>12</v>
      </c>
      <c r="AE472" s="453" t="str">
        <f t="shared" ref="AE472" si="1612">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5">
        <v>1</v>
      </c>
      <c r="AG472" s="206" t="s">
        <v>1127</v>
      </c>
      <c r="AH472" s="234" t="str">
        <f t="shared" si="1469"/>
        <v>Probabilidad</v>
      </c>
      <c r="AI472" s="340" t="s">
        <v>314</v>
      </c>
      <c r="AJ472" s="340" t="s">
        <v>319</v>
      </c>
      <c r="AK472" s="235" t="str">
        <f t="shared" si="1470"/>
        <v>40%</v>
      </c>
      <c r="AL472" s="341" t="s">
        <v>323</v>
      </c>
      <c r="AM472" s="341" t="s">
        <v>327</v>
      </c>
      <c r="AN472" s="342" t="s">
        <v>330</v>
      </c>
      <c r="AO472" s="236" t="str">
        <f t="shared" ref="AO472" si="1613">IF(ISBLANK(AD472),(IFERROR(IF(AH472="Probabilidad",(W472-(+W472*AK472)),IF(AH472="Impacto",W472,"")),""))," ")</f>
        <v xml:space="preserve"> </v>
      </c>
      <c r="AP472" s="174" t="str">
        <f t="shared" ref="AP472" si="1614">IF(ISBLANK(AD472), (IFERROR(IF(AO472="","",IF(AO472&lt;=0.2,"Muy Baja",IF(AO472&lt;=0.4,"Baja",IF(AO472&lt;=0.6,"Media",IF(AO472&lt;=0.8,"Alta","Muy Alta"))))),""))," ")</f>
        <v xml:space="preserve"> </v>
      </c>
      <c r="AQ472" s="237" t="str">
        <f t="shared" si="1603"/>
        <v xml:space="preserve"> </v>
      </c>
      <c r="AR472" s="283" t="str">
        <f t="shared" si="1604"/>
        <v/>
      </c>
      <c r="AS472" s="237" t="str">
        <f t="shared" ref="AS472" si="1615">IFERROR(IF(AH472="Impacto",(AA472-(+AA472*AK472)),IF(AH472="Probabilidad",AA472,"")),"")</f>
        <v/>
      </c>
      <c r="AT472" s="239" t="str">
        <f t="shared" si="1605"/>
        <v/>
      </c>
      <c r="AU472" s="456" t="s">
        <v>348</v>
      </c>
      <c r="AV472" s="459" t="str">
        <f>IF(ISBLANK(AD472), " ", AD472)</f>
        <v>Moderado</v>
      </c>
      <c r="AW472" s="453" t="str">
        <f t="shared" ref="AW472" si="1616">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462" t="s">
        <v>337</v>
      </c>
      <c r="AY472" s="506" t="s">
        <v>1135</v>
      </c>
      <c r="AZ472" s="500" t="s">
        <v>1071</v>
      </c>
      <c r="BA472" s="500" t="s">
        <v>970</v>
      </c>
      <c r="BB472" s="500" t="s">
        <v>1063</v>
      </c>
      <c r="BC472" s="500">
        <v>44562</v>
      </c>
      <c r="BD472" s="500">
        <v>44926</v>
      </c>
      <c r="BE472" s="500" t="s">
        <v>1071</v>
      </c>
      <c r="BF472" s="500" t="s">
        <v>1074</v>
      </c>
      <c r="BG472" s="465" t="s">
        <v>1072</v>
      </c>
      <c r="BH472" s="215"/>
      <c r="BI472" s="210"/>
      <c r="BJ472" s="210"/>
      <c r="BK472" s="210"/>
      <c r="BL472" s="207"/>
      <c r="BM472" s="207"/>
      <c r="BN472" s="207"/>
      <c r="BO472" s="282"/>
      <c r="BP472" s="282"/>
      <c r="BQ472" s="284"/>
      <c r="BR472" s="213"/>
      <c r="BS472" s="213" t="str">
        <f>IF(AND('MAPA DE RIESGOS'!$AP472="Muy Alta",'MAPA DE RIESGOS'!$AR472="Leve"),CONCATENATE("R",'MAPA DE RIESGOS'!$H472,"C",'MAPA DE RIESGOS'!$AF472),"")</f>
        <v/>
      </c>
      <c r="BT472" s="213"/>
      <c r="BU472" s="213"/>
      <c r="BV472" s="213"/>
      <c r="BW472" s="213"/>
      <c r="BX472" s="213"/>
      <c r="BY472" s="213"/>
      <c r="BZ472" s="213"/>
      <c r="CA472" s="213"/>
      <c r="CB472" s="213"/>
      <c r="CC472" s="213"/>
      <c r="CD472" s="213"/>
      <c r="CE472" s="213"/>
      <c r="CF472" s="213"/>
      <c r="CG472" s="213"/>
      <c r="CH472" s="213"/>
      <c r="CI472" s="213"/>
      <c r="CJ472" s="213"/>
      <c r="CK472" s="213"/>
    </row>
    <row r="473" spans="1:89" s="214" customFormat="1" ht="28.5" hidden="1" customHeight="1">
      <c r="A473" s="655"/>
      <c r="B473" s="637"/>
      <c r="C473" s="523"/>
      <c r="D473" s="523"/>
      <c r="E473" s="472"/>
      <c r="F473" s="472"/>
      <c r="G473" s="492"/>
      <c r="H473" s="384">
        <v>77</v>
      </c>
      <c r="I473" s="469"/>
      <c r="J473" s="466"/>
      <c r="K473" s="466"/>
      <c r="L473" s="466"/>
      <c r="M473" s="472"/>
      <c r="N473" s="472"/>
      <c r="O473" s="472"/>
      <c r="P473" s="475"/>
      <c r="Q473" s="478"/>
      <c r="R473" s="481"/>
      <c r="S473" s="481"/>
      <c r="T473" s="481"/>
      <c r="U473" s="481"/>
      <c r="V473" s="484"/>
      <c r="W473" s="442"/>
      <c r="X473" s="487"/>
      <c r="Y473" s="490"/>
      <c r="Z473" s="439"/>
      <c r="AA473" s="442"/>
      <c r="AB473" s="445"/>
      <c r="AC473" s="448"/>
      <c r="AD473" s="451"/>
      <c r="AE473" s="454"/>
      <c r="AF473" s="205">
        <v>2</v>
      </c>
      <c r="AG473" s="206"/>
      <c r="AH473" s="234" t="str">
        <f t="shared" si="1469"/>
        <v/>
      </c>
      <c r="AI473" s="340"/>
      <c r="AJ473" s="340"/>
      <c r="AK473" s="235" t="str">
        <f t="shared" si="1470"/>
        <v/>
      </c>
      <c r="AL473" s="341"/>
      <c r="AM473" s="341"/>
      <c r="AN473" s="342"/>
      <c r="AO473" s="236" t="str">
        <f t="shared" ref="AO473" si="1617">IF(ISBLANK(AD472),(IFERROR(IF(AND(AH472="Probabilidad",AH473="Probabilidad"),(AQ472-(+AQ472*AK473)),IF(AH473="Probabilidad",(W472-(+W472*AK473)),IF(AH473="Impacto",AQ472,""))),""))," ")</f>
        <v xml:space="preserve"> </v>
      </c>
      <c r="AP473" s="174" t="str">
        <f t="shared" ref="AP473" si="1618">IF(ISBLANK(AD472),(IFERROR(IF(AO473="","",IF(AO473&lt;=0.2,"Muy Baja",IF(AO473&lt;=0.4,"Baja",IF(AO473&lt;=0.6,"Media",IF(AO473&lt;=0.8,"Alta","Muy Alta"))))),""))," ")</f>
        <v xml:space="preserve"> </v>
      </c>
      <c r="AQ473" s="237" t="str">
        <f t="shared" si="1603"/>
        <v xml:space="preserve"> </v>
      </c>
      <c r="AR473" s="283" t="str">
        <f t="shared" si="1604"/>
        <v/>
      </c>
      <c r="AS473" s="237" t="str">
        <f t="shared" ref="AS473" si="1619">IFERROR(IF(AND(AH472="Impacto",AH473="Impacto"),(AS472-(+AS472*AK473)),IF(AH473="Impacto",(AA472-(+AA472*AK473)),IF(AH473="Probabilidad",AS472,""))),"")</f>
        <v/>
      </c>
      <c r="AT473" s="239" t="str">
        <f t="shared" si="1605"/>
        <v/>
      </c>
      <c r="AU473" s="457"/>
      <c r="AV473" s="460"/>
      <c r="AW473" s="454"/>
      <c r="AX473" s="463"/>
      <c r="AY473" s="507"/>
      <c r="AZ473" s="501"/>
      <c r="BA473" s="501"/>
      <c r="BB473" s="501"/>
      <c r="BC473" s="501"/>
      <c r="BD473" s="501"/>
      <c r="BE473" s="501"/>
      <c r="BF473" s="501"/>
      <c r="BG473" s="466"/>
      <c r="BH473" s="215"/>
      <c r="BI473" s="210"/>
      <c r="BJ473" s="210"/>
      <c r="BK473" s="210"/>
      <c r="BL473" s="207"/>
      <c r="BM473" s="207"/>
      <c r="BN473" s="207"/>
      <c r="BO473" s="282"/>
      <c r="BP473" s="282"/>
      <c r="BQ473" s="284"/>
      <c r="BR473" s="213"/>
      <c r="BS473" s="213" t="str">
        <f>IF(AND('MAPA DE RIESGOS'!$AP473="Muy Alta",'MAPA DE RIESGOS'!$AR473="Leve"),CONCATENATE("R",'MAPA DE RIESGOS'!$H473,"C",'MAPA DE RIESGOS'!$AF473),"")</f>
        <v/>
      </c>
      <c r="BT473" s="213"/>
      <c r="BU473" s="213"/>
      <c r="BV473" s="213"/>
      <c r="BW473" s="213"/>
      <c r="BX473" s="213"/>
      <c r="BY473" s="213"/>
      <c r="BZ473" s="213"/>
      <c r="CA473" s="213"/>
      <c r="CB473" s="213"/>
      <c r="CC473" s="213"/>
      <c r="CD473" s="213"/>
      <c r="CE473" s="213"/>
      <c r="CF473" s="213"/>
      <c r="CG473" s="213"/>
      <c r="CH473" s="213"/>
      <c r="CI473" s="213"/>
      <c r="CJ473" s="213"/>
      <c r="CK473" s="213"/>
    </row>
    <row r="474" spans="1:89" s="214" customFormat="1" ht="28.5" hidden="1" customHeight="1">
      <c r="A474" s="655"/>
      <c r="B474" s="637"/>
      <c r="C474" s="523"/>
      <c r="D474" s="523"/>
      <c r="E474" s="472"/>
      <c r="F474" s="472"/>
      <c r="G474" s="492"/>
      <c r="H474" s="384">
        <v>77</v>
      </c>
      <c r="I474" s="469"/>
      <c r="J474" s="466"/>
      <c r="K474" s="466"/>
      <c r="L474" s="466"/>
      <c r="M474" s="472"/>
      <c r="N474" s="472"/>
      <c r="O474" s="472"/>
      <c r="P474" s="475"/>
      <c r="Q474" s="478"/>
      <c r="R474" s="481"/>
      <c r="S474" s="481"/>
      <c r="T474" s="481"/>
      <c r="U474" s="481"/>
      <c r="V474" s="484"/>
      <c r="W474" s="442"/>
      <c r="X474" s="487"/>
      <c r="Y474" s="490"/>
      <c r="Z474" s="439"/>
      <c r="AA474" s="442"/>
      <c r="AB474" s="445"/>
      <c r="AC474" s="448"/>
      <c r="AD474" s="451"/>
      <c r="AE474" s="454"/>
      <c r="AF474" s="205">
        <v>3</v>
      </c>
      <c r="AG474" s="206"/>
      <c r="AH474" s="234" t="str">
        <f t="shared" si="1469"/>
        <v/>
      </c>
      <c r="AI474" s="340"/>
      <c r="AJ474" s="340"/>
      <c r="AK474" s="235" t="str">
        <f t="shared" si="1470"/>
        <v/>
      </c>
      <c r="AL474" s="341"/>
      <c r="AM474" s="341"/>
      <c r="AN474" s="342"/>
      <c r="AO474" s="236" t="str">
        <f t="shared" ref="AO474" si="1620">IF(ISBLANK(AD472),(IFERROR(IF(AND(AH473="Probabilidad",AH474="Probabilidad"),(AQ473-(+AQ473*AK474)),IF(AND(AH473="Impacto",AH474="Probabilidad"),(AQ472-(+AQ472*AK474)),IF(AH474="Impacto",AQ473,""))),""))," ")</f>
        <v xml:space="preserve"> </v>
      </c>
      <c r="AP474" s="174" t="str">
        <f t="shared" ref="AP474" si="1621">IF(ISBLANK(AD472),(IFERROR(IF(AO474="","",IF(AO474&lt;=0.2,"Muy Baja",IF(AO474&lt;=0.4,"Baja",IF(AO474&lt;=0.6,"Media",IF(AO474&lt;=0.8,"Alta","Muy Alta"))))),""))," ")</f>
        <v xml:space="preserve"> </v>
      </c>
      <c r="AQ474" s="237" t="str">
        <f t="shared" si="1603"/>
        <v xml:space="preserve"> </v>
      </c>
      <c r="AR474" s="283" t="str">
        <f t="shared" si="1604"/>
        <v/>
      </c>
      <c r="AS474" s="237" t="str">
        <f t="shared" ref="AS474:AS477" si="1622">IFERROR(IF(AND(AH473="Impacto",AH474="Impacto"),(AS473-(+AS473*AK474)),IF(AND(AH473="Probabilidad",AH474="Impacto"),(AS472-(+AS472*AK474)),IF(AH474="Probabilidad",AS473,""))),"")</f>
        <v/>
      </c>
      <c r="AT474" s="239" t="str">
        <f t="shared" si="1605"/>
        <v/>
      </c>
      <c r="AU474" s="457"/>
      <c r="AV474" s="460"/>
      <c r="AW474" s="454"/>
      <c r="AX474" s="463"/>
      <c r="AY474" s="507"/>
      <c r="AZ474" s="501"/>
      <c r="BA474" s="501"/>
      <c r="BB474" s="501"/>
      <c r="BC474" s="501"/>
      <c r="BD474" s="501"/>
      <c r="BE474" s="501"/>
      <c r="BF474" s="501"/>
      <c r="BG474" s="466"/>
      <c r="BH474" s="215"/>
      <c r="BI474" s="210"/>
      <c r="BJ474" s="210"/>
      <c r="BK474" s="210"/>
      <c r="BL474" s="207"/>
      <c r="BM474" s="207"/>
      <c r="BN474" s="207"/>
      <c r="BO474" s="282"/>
      <c r="BP474" s="282"/>
      <c r="BQ474" s="284"/>
      <c r="BR474" s="213"/>
      <c r="BS474" s="213" t="str">
        <f>IF(AND('MAPA DE RIESGOS'!$AP474="Muy Alta",'MAPA DE RIESGOS'!$AR474="Leve"),CONCATENATE("R",'MAPA DE RIESGOS'!$H474,"C",'MAPA DE RIESGOS'!$AF474),"")</f>
        <v/>
      </c>
      <c r="BT474" s="213"/>
      <c r="BU474" s="213"/>
      <c r="BV474" s="213"/>
      <c r="BW474" s="213"/>
      <c r="BX474" s="213"/>
      <c r="BY474" s="213"/>
      <c r="BZ474" s="213"/>
      <c r="CA474" s="213"/>
      <c r="CB474" s="213"/>
      <c r="CC474" s="213"/>
      <c r="CD474" s="213"/>
      <c r="CE474" s="213"/>
      <c r="CF474" s="213"/>
      <c r="CG474" s="213"/>
      <c r="CH474" s="213"/>
      <c r="CI474" s="213"/>
      <c r="CJ474" s="213"/>
      <c r="CK474" s="213"/>
    </row>
    <row r="475" spans="1:89" s="214" customFormat="1" ht="28.5" hidden="1" customHeight="1">
      <c r="A475" s="655"/>
      <c r="B475" s="637"/>
      <c r="C475" s="523"/>
      <c r="D475" s="523"/>
      <c r="E475" s="472"/>
      <c r="F475" s="472"/>
      <c r="G475" s="492"/>
      <c r="H475" s="384">
        <v>77</v>
      </c>
      <c r="I475" s="469"/>
      <c r="J475" s="466"/>
      <c r="K475" s="466"/>
      <c r="L475" s="466"/>
      <c r="M475" s="472"/>
      <c r="N475" s="472"/>
      <c r="O475" s="472"/>
      <c r="P475" s="475"/>
      <c r="Q475" s="478"/>
      <c r="R475" s="481"/>
      <c r="S475" s="481"/>
      <c r="T475" s="481"/>
      <c r="U475" s="481"/>
      <c r="V475" s="484"/>
      <c r="W475" s="442"/>
      <c r="X475" s="487"/>
      <c r="Y475" s="490"/>
      <c r="Z475" s="439"/>
      <c r="AA475" s="442"/>
      <c r="AB475" s="445"/>
      <c r="AC475" s="448"/>
      <c r="AD475" s="451"/>
      <c r="AE475" s="454"/>
      <c r="AF475" s="205">
        <v>4</v>
      </c>
      <c r="AG475" s="206"/>
      <c r="AH475" s="234" t="str">
        <f t="shared" si="1469"/>
        <v/>
      </c>
      <c r="AI475" s="340"/>
      <c r="AJ475" s="340"/>
      <c r="AK475" s="235" t="str">
        <f t="shared" si="1470"/>
        <v/>
      </c>
      <c r="AL475" s="341"/>
      <c r="AM475" s="341"/>
      <c r="AN475" s="342"/>
      <c r="AO475" s="236" t="str">
        <f t="shared" ref="AO475" si="1623">IF(ISBLANK(AD472),(IFERROR(IF(AND(AH474="Probabilidad",AH475="Probabilidad"),(AQ474-(+AQ474*AK475)),IF(AND(AH474="Impacto",AH475="Probabilidad"),(AQ473-(+AQ473*AK475)),IF(AH475="Impacto",AQ474,""))),""))," ")</f>
        <v xml:space="preserve"> </v>
      </c>
      <c r="AP475" s="174" t="str">
        <f t="shared" ref="AP475" si="1624">IF(ISBLANK(AD472),(IFERROR(IF(AO475="","",IF(AO475&lt;=0.2,"Muy Baja",IF(AO475&lt;=0.4,"Baja",IF(AO475&lt;=0.6,"Media",IF(AO475&lt;=0.8,"Alta","Muy Alta"))))),""))," ")</f>
        <v xml:space="preserve"> </v>
      </c>
      <c r="AQ475" s="237" t="str">
        <f t="shared" si="1603"/>
        <v xml:space="preserve"> </v>
      </c>
      <c r="AR475" s="283" t="str">
        <f t="shared" si="1604"/>
        <v/>
      </c>
      <c r="AS475" s="237" t="str">
        <f t="shared" si="1622"/>
        <v/>
      </c>
      <c r="AT475" s="239" t="str">
        <f t="shared" si="1605"/>
        <v/>
      </c>
      <c r="AU475" s="457"/>
      <c r="AV475" s="460"/>
      <c r="AW475" s="454"/>
      <c r="AX475" s="463"/>
      <c r="AY475" s="507"/>
      <c r="AZ475" s="501"/>
      <c r="BA475" s="501"/>
      <c r="BB475" s="501"/>
      <c r="BC475" s="501"/>
      <c r="BD475" s="501"/>
      <c r="BE475" s="501"/>
      <c r="BF475" s="501"/>
      <c r="BG475" s="466"/>
      <c r="BH475" s="215"/>
      <c r="BI475" s="210"/>
      <c r="BJ475" s="210"/>
      <c r="BK475" s="210"/>
      <c r="BL475" s="207"/>
      <c r="BM475" s="207"/>
      <c r="BN475" s="207"/>
      <c r="BO475" s="282"/>
      <c r="BP475" s="282"/>
      <c r="BQ475" s="284"/>
      <c r="BR475" s="213"/>
      <c r="BS475" s="213" t="str">
        <f>IF(AND('MAPA DE RIESGOS'!$AP475="Muy Alta",'MAPA DE RIESGOS'!$AR475="Leve"),CONCATENATE("R",'MAPA DE RIESGOS'!$H475,"C",'MAPA DE RIESGOS'!$AF475),"")</f>
        <v/>
      </c>
      <c r="BT475" s="213"/>
      <c r="BU475" s="213"/>
      <c r="BV475" s="213"/>
      <c r="BW475" s="213"/>
      <c r="BX475" s="213"/>
      <c r="BY475" s="213"/>
      <c r="BZ475" s="213"/>
      <c r="CA475" s="213"/>
      <c r="CB475" s="213"/>
      <c r="CC475" s="213"/>
      <c r="CD475" s="213"/>
      <c r="CE475" s="213"/>
      <c r="CF475" s="213"/>
      <c r="CG475" s="213"/>
      <c r="CH475" s="213"/>
      <c r="CI475" s="213"/>
      <c r="CJ475" s="213"/>
      <c r="CK475" s="213"/>
    </row>
    <row r="476" spans="1:89" s="214" customFormat="1" ht="28.5" hidden="1" customHeight="1">
      <c r="A476" s="655"/>
      <c r="B476" s="637"/>
      <c r="C476" s="523"/>
      <c r="D476" s="523"/>
      <c r="E476" s="472"/>
      <c r="F476" s="472"/>
      <c r="G476" s="492"/>
      <c r="H476" s="384">
        <v>77</v>
      </c>
      <c r="I476" s="469"/>
      <c r="J476" s="466"/>
      <c r="K476" s="466"/>
      <c r="L476" s="466"/>
      <c r="M476" s="472"/>
      <c r="N476" s="472"/>
      <c r="O476" s="472"/>
      <c r="P476" s="475"/>
      <c r="Q476" s="478"/>
      <c r="R476" s="481"/>
      <c r="S476" s="481"/>
      <c r="T476" s="481"/>
      <c r="U476" s="481"/>
      <c r="V476" s="484"/>
      <c r="W476" s="442"/>
      <c r="X476" s="487"/>
      <c r="Y476" s="490"/>
      <c r="Z476" s="439"/>
      <c r="AA476" s="442"/>
      <c r="AB476" s="445"/>
      <c r="AC476" s="448"/>
      <c r="AD476" s="451"/>
      <c r="AE476" s="454"/>
      <c r="AF476" s="205">
        <v>5</v>
      </c>
      <c r="AG476" s="206"/>
      <c r="AH476" s="234" t="str">
        <f t="shared" si="1469"/>
        <v/>
      </c>
      <c r="AI476" s="340"/>
      <c r="AJ476" s="340"/>
      <c r="AK476" s="235" t="str">
        <f t="shared" si="1470"/>
        <v/>
      </c>
      <c r="AL476" s="341"/>
      <c r="AM476" s="341"/>
      <c r="AN476" s="342"/>
      <c r="AO476" s="236" t="str">
        <f t="shared" ref="AO476" si="1625">IF(ISBLANK(AD472),(IFERROR(IF(AND(AH475="Probabilidad",AH476="Probabilidad"),(AQ475-(+AQ475*AK476)),IF(AND(AH475="Impacto",AH476="Probabilidad"),(AQ474-(+AQ474*AK476)),IF(AH476="Impacto",AQ475,""))),""))," ")</f>
        <v xml:space="preserve"> </v>
      </c>
      <c r="AP476" s="174" t="str">
        <f t="shared" ref="AP476" si="1626">IF(ISBLANK(AD472),(IFERROR(IF(AO476="","",IF(AO476&lt;=0.2,"Muy Baja",IF(AO476&lt;=0.4,"Baja",IF(AO476&lt;=0.6,"Media",IF(AO476&lt;=0.8,"Alta","Muy Alta"))))),""))," ")</f>
        <v xml:space="preserve"> </v>
      </c>
      <c r="AQ476" s="237" t="str">
        <f t="shared" si="1603"/>
        <v xml:space="preserve"> </v>
      </c>
      <c r="AR476" s="283" t="str">
        <f t="shared" si="1604"/>
        <v/>
      </c>
      <c r="AS476" s="237" t="str">
        <f t="shared" si="1622"/>
        <v/>
      </c>
      <c r="AT476" s="239" t="str">
        <f t="shared" si="1605"/>
        <v/>
      </c>
      <c r="AU476" s="457"/>
      <c r="AV476" s="460"/>
      <c r="AW476" s="454"/>
      <c r="AX476" s="463"/>
      <c r="AY476" s="507"/>
      <c r="AZ476" s="501"/>
      <c r="BA476" s="501"/>
      <c r="BB476" s="501"/>
      <c r="BC476" s="501"/>
      <c r="BD476" s="501"/>
      <c r="BE476" s="501"/>
      <c r="BF476" s="501"/>
      <c r="BG476" s="466"/>
      <c r="BH476" s="215"/>
      <c r="BI476" s="210"/>
      <c r="BJ476" s="210"/>
      <c r="BK476" s="210"/>
      <c r="BL476" s="207"/>
      <c r="BM476" s="207"/>
      <c r="BN476" s="207"/>
      <c r="BO476" s="282"/>
      <c r="BP476" s="282"/>
      <c r="BQ476" s="284"/>
      <c r="BR476" s="213"/>
      <c r="BS476" s="213" t="str">
        <f>IF(AND('MAPA DE RIESGOS'!$AP476="Muy Alta",'MAPA DE RIESGOS'!$AR476="Leve"),CONCATENATE("R",'MAPA DE RIESGOS'!$H476,"C",'MAPA DE RIESGOS'!$AF476),"")</f>
        <v/>
      </c>
      <c r="BT476" s="213"/>
      <c r="BU476" s="213"/>
      <c r="BV476" s="213"/>
      <c r="BW476" s="213"/>
      <c r="BX476" s="213"/>
      <c r="BY476" s="213"/>
      <c r="BZ476" s="213"/>
      <c r="CA476" s="213"/>
      <c r="CB476" s="213"/>
      <c r="CC476" s="213"/>
      <c r="CD476" s="213"/>
      <c r="CE476" s="213"/>
      <c r="CF476" s="213"/>
      <c r="CG476" s="213"/>
      <c r="CH476" s="213"/>
      <c r="CI476" s="213"/>
      <c r="CJ476" s="213"/>
      <c r="CK476" s="213"/>
    </row>
    <row r="477" spans="1:89" s="214" customFormat="1" ht="28.5" hidden="1" customHeight="1">
      <c r="A477" s="655"/>
      <c r="B477" s="637"/>
      <c r="C477" s="523"/>
      <c r="D477" s="523"/>
      <c r="E477" s="472"/>
      <c r="F477" s="472"/>
      <c r="G477" s="492"/>
      <c r="H477" s="384">
        <v>77</v>
      </c>
      <c r="I477" s="470"/>
      <c r="J477" s="467"/>
      <c r="K477" s="467"/>
      <c r="L477" s="467"/>
      <c r="M477" s="473"/>
      <c r="N477" s="473"/>
      <c r="O477" s="473"/>
      <c r="P477" s="476"/>
      <c r="Q477" s="479"/>
      <c r="R477" s="482"/>
      <c r="S477" s="482"/>
      <c r="T477" s="482"/>
      <c r="U477" s="482"/>
      <c r="V477" s="485"/>
      <c r="W477" s="443"/>
      <c r="X477" s="488"/>
      <c r="Y477" s="491"/>
      <c r="Z477" s="440"/>
      <c r="AA477" s="443"/>
      <c r="AB477" s="446"/>
      <c r="AC477" s="449"/>
      <c r="AD477" s="452"/>
      <c r="AE477" s="455"/>
      <c r="AF477" s="205">
        <v>6</v>
      </c>
      <c r="AG477" s="206"/>
      <c r="AH477" s="234" t="str">
        <f t="shared" si="1469"/>
        <v/>
      </c>
      <c r="AI477" s="340"/>
      <c r="AJ477" s="340"/>
      <c r="AK477" s="235" t="str">
        <f t="shared" si="1470"/>
        <v/>
      </c>
      <c r="AL477" s="341"/>
      <c r="AM477" s="341"/>
      <c r="AN477" s="342"/>
      <c r="AO477" s="236" t="str">
        <f t="shared" ref="AO477" si="1627">IF(ISBLANK(AD472),(IFERROR(IF(AND(AH476="Probabilidad",AH477="Probabilidad"),(AQ476-(+AQ476*AK477)),IF(AND(AH476="Impacto",AH477="Probabilidad"),(AQ475-(+AQ475*AK477)),IF(AH477="Impacto",AQ476,""))),""))," ")</f>
        <v xml:space="preserve"> </v>
      </c>
      <c r="AP477" s="174" t="str">
        <f t="shared" ref="AP477" si="1628">IF(ISBLANK(AD472),(IFERROR(IF(AO477="","",IF(AO477&lt;=0.2,"Muy Baja",IF(AO477&lt;=0.4,"Baja",IF(AO477&lt;=0.6,"Media",IF(AO477&lt;=0.8,"Alta","Muy Alta"))))),""))," ")</f>
        <v xml:space="preserve"> </v>
      </c>
      <c r="AQ477" s="237" t="str">
        <f t="shared" si="1603"/>
        <v xml:space="preserve"> </v>
      </c>
      <c r="AR477" s="283" t="str">
        <f t="shared" si="1604"/>
        <v/>
      </c>
      <c r="AS477" s="237" t="str">
        <f t="shared" si="1622"/>
        <v/>
      </c>
      <c r="AT477" s="239" t="str">
        <f t="shared" si="1605"/>
        <v/>
      </c>
      <c r="AU477" s="458"/>
      <c r="AV477" s="461"/>
      <c r="AW477" s="455"/>
      <c r="AX477" s="464"/>
      <c r="AY477" s="508"/>
      <c r="AZ477" s="502"/>
      <c r="BA477" s="502"/>
      <c r="BB477" s="502"/>
      <c r="BC477" s="502"/>
      <c r="BD477" s="502"/>
      <c r="BE477" s="502"/>
      <c r="BF477" s="502"/>
      <c r="BG477" s="467"/>
      <c r="BH477" s="215"/>
      <c r="BI477" s="210"/>
      <c r="BJ477" s="210"/>
      <c r="BK477" s="210"/>
      <c r="BL477" s="207"/>
      <c r="BM477" s="207"/>
      <c r="BN477" s="207"/>
      <c r="BO477" s="282"/>
      <c r="BP477" s="282"/>
      <c r="BQ477" s="284"/>
      <c r="BR477" s="213"/>
      <c r="BS477" s="213" t="str">
        <f>IF(AND('MAPA DE RIESGOS'!$AP477="Muy Alta",'MAPA DE RIESGOS'!$AR477="Leve"),CONCATENATE("R",'MAPA DE RIESGOS'!$H477,"C",'MAPA DE RIESGOS'!$AF477),"")</f>
        <v/>
      </c>
      <c r="BT477" s="213"/>
      <c r="BU477" s="213"/>
      <c r="BV477" s="213"/>
      <c r="BW477" s="213"/>
      <c r="BX477" s="213"/>
      <c r="BY477" s="213"/>
      <c r="BZ477" s="213"/>
      <c r="CA477" s="213"/>
      <c r="CB477" s="213"/>
      <c r="CC477" s="213"/>
      <c r="CD477" s="213"/>
      <c r="CE477" s="213"/>
      <c r="CF477" s="213"/>
      <c r="CG477" s="213"/>
      <c r="CH477" s="213"/>
      <c r="CI477" s="213"/>
      <c r="CJ477" s="213"/>
      <c r="CK477" s="213"/>
    </row>
    <row r="478" spans="1:89" s="214" customFormat="1" ht="106" customHeight="1">
      <c r="A478" s="655"/>
      <c r="B478" s="637" t="s">
        <v>963</v>
      </c>
      <c r="C478" s="523"/>
      <c r="D478" s="523"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472" t="s">
        <v>1228</v>
      </c>
      <c r="F478" s="472" t="s">
        <v>970</v>
      </c>
      <c r="G478" s="492">
        <v>78</v>
      </c>
      <c r="H478" s="384">
        <v>78</v>
      </c>
      <c r="I478" s="468" t="s">
        <v>1265</v>
      </c>
      <c r="J478" s="465" t="s">
        <v>243</v>
      </c>
      <c r="K478" s="465" t="s">
        <v>1265</v>
      </c>
      <c r="L478" s="465" t="s">
        <v>1449</v>
      </c>
      <c r="M478" s="471" t="str">
        <f t="shared" ref="M478:M483" si="1629">+CONCATENATE("Posibilidad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471" t="s">
        <v>932</v>
      </c>
      <c r="O478" s="471" t="s">
        <v>837</v>
      </c>
      <c r="P478" s="474">
        <v>228</v>
      </c>
      <c r="Q478" s="477" t="s">
        <v>91</v>
      </c>
      <c r="R478" s="480" t="s">
        <v>1521</v>
      </c>
      <c r="S478" s="480" t="s">
        <v>1458</v>
      </c>
      <c r="T478" s="480"/>
      <c r="U478" s="480"/>
      <c r="V478" s="483" t="str">
        <f t="shared" ref="V478" si="1630">IF(ISBLANK(AC478),(IF(P478&lt;=0,"",IF(P478&lt;=2,"Muy Baja",IF(P478&lt;=24,"Baja",IF(P478&lt;=500,"Media",IF(P478&lt;=5000,"Alta","Muy Alta"))))))," ")</f>
        <v>Media</v>
      </c>
      <c r="W478" s="441">
        <f t="shared" ref="W478" si="1631">IF(ISBLANK(AC478),(IF(V478="","",IF(V478="Muy Baja",20%,IF(V478="Baja",40%,IF(V478="Media",60%,IF(V478="Alta",80%,IF(V478="Muy Alta",100%,0)))))))," ")</f>
        <v>0.6</v>
      </c>
      <c r="X478" s="486" t="s">
        <v>307</v>
      </c>
      <c r="Y478" s="489" t="str">
        <f>IF(X478&gt;0,IF(NOT(ISERROR(MATCH(X478,'Listados Datos'!$N$3:$N$4,0))),'Listados Datos'!$N$6&amp;"Por favor no seleccionar este criterios de impacto (Afectación Económica o presupuestal y/o Pérdida Reputacional)",'Listados Datos'!$N$7),"")</f>
        <v>✔</v>
      </c>
      <c r="Z478" s="438"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441">
        <f>IF(Z478="","",IF(Z478="Leve",20%,IF(Z478="Menor",40%,IF(Z478="Moderado",60%,IF(Z478="Mayor",80%,IF(Z478="Catastrófico",100%,0))))))</f>
        <v>0.6</v>
      </c>
      <c r="AB478" s="444"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447"/>
      <c r="AD478" s="450"/>
      <c r="AE478" s="453" t="str">
        <f t="shared" ref="AE478" si="1632">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5">
        <v>1</v>
      </c>
      <c r="AG478" s="206" t="s">
        <v>1504</v>
      </c>
      <c r="AH478" s="234" t="str">
        <f t="shared" si="1469"/>
        <v>Probabilidad</v>
      </c>
      <c r="AI478" s="340" t="s">
        <v>314</v>
      </c>
      <c r="AJ478" s="340" t="s">
        <v>319</v>
      </c>
      <c r="AK478" s="235" t="str">
        <f t="shared" si="1470"/>
        <v>40%</v>
      </c>
      <c r="AL478" s="341" t="s">
        <v>323</v>
      </c>
      <c r="AM478" s="341" t="s">
        <v>327</v>
      </c>
      <c r="AN478" s="342" t="s">
        <v>330</v>
      </c>
      <c r="AO478" s="236">
        <f t="shared" ref="AO478" si="1633">IF(ISBLANK(AD478),(IFERROR(IF(AH478="Probabilidad",(W478-(+W478*AK478)),IF(AH478="Impacto",W478,"")),""))," ")</f>
        <v>0.36</v>
      </c>
      <c r="AP478" s="174" t="str">
        <f t="shared" ref="AP478" si="1634">IF(ISBLANK(AD478), (IFERROR(IF(AO478="","",IF(AO478&lt;=0.2,"Muy Baja",IF(AO478&lt;=0.4,"Baja",IF(AO478&lt;=0.6,"Media",IF(AO478&lt;=0.8,"Alta","Muy Alta"))))),""))," ")</f>
        <v>Baja</v>
      </c>
      <c r="AQ478" s="237">
        <f t="shared" si="1603"/>
        <v>0.36</v>
      </c>
      <c r="AR478" s="283" t="str">
        <f t="shared" si="1604"/>
        <v>Moderado</v>
      </c>
      <c r="AS478" s="237">
        <f t="shared" ref="AS478" si="1635">IFERROR(IF(AH478="Impacto",(AA478-(+AA478*AK478)),IF(AH478="Probabilidad",AA478,"")),"")</f>
        <v>0.6</v>
      </c>
      <c r="AT478" s="239" t="str">
        <f t="shared" si="1605"/>
        <v>Moderado</v>
      </c>
      <c r="AU478" s="456"/>
      <c r="AV478" s="459" t="str">
        <f>IF(ISBLANK(AD478), " ", AD478)</f>
        <v xml:space="preserve"> </v>
      </c>
      <c r="AW478" s="453" t="str">
        <f t="shared" ref="AW478" si="1636">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462" t="s">
        <v>337</v>
      </c>
      <c r="AY478" s="343" t="s">
        <v>1617</v>
      </c>
      <c r="AZ478" s="209" t="s">
        <v>1344</v>
      </c>
      <c r="BA478" s="207" t="s">
        <v>970</v>
      </c>
      <c r="BB478" s="207" t="s">
        <v>1063</v>
      </c>
      <c r="BC478" s="208">
        <v>44562</v>
      </c>
      <c r="BD478" s="208">
        <v>44926</v>
      </c>
      <c r="BE478" s="208" t="s">
        <v>1344</v>
      </c>
      <c r="BF478" s="209" t="s">
        <v>1344</v>
      </c>
      <c r="BG478" s="465" t="s">
        <v>1345</v>
      </c>
      <c r="BH478" s="215"/>
      <c r="BI478" s="210"/>
      <c r="BJ478" s="210"/>
      <c r="BK478" s="210"/>
      <c r="BL478" s="207"/>
      <c r="BM478" s="207"/>
      <c r="BN478" s="207"/>
      <c r="BO478" s="282"/>
      <c r="BP478" s="282"/>
      <c r="BQ478" s="284"/>
      <c r="BR478" s="213"/>
      <c r="BS478" s="213" t="str">
        <f>IF(AND('MAPA DE RIESGOS'!$AP478="Muy Alta",'MAPA DE RIESGOS'!$AR478="Leve"),CONCATENATE("R",'MAPA DE RIESGOS'!$H478,"C",'MAPA DE RIESGOS'!$AF478),"")</f>
        <v/>
      </c>
      <c r="BT478" s="213"/>
      <c r="BU478" s="213"/>
      <c r="BV478" s="213"/>
      <c r="BW478" s="213"/>
      <c r="BX478" s="213"/>
      <c r="BY478" s="213"/>
      <c r="BZ478" s="213"/>
      <c r="CA478" s="213"/>
      <c r="CB478" s="213"/>
      <c r="CC478" s="213"/>
      <c r="CD478" s="213"/>
      <c r="CE478" s="213"/>
      <c r="CF478" s="213"/>
      <c r="CG478" s="213"/>
      <c r="CH478" s="213"/>
      <c r="CI478" s="213"/>
      <c r="CJ478" s="213"/>
      <c r="CK478" s="213"/>
    </row>
    <row r="479" spans="1:89" s="214" customFormat="1" ht="28.5" hidden="1" customHeight="1">
      <c r="A479" s="655"/>
      <c r="B479" s="637"/>
      <c r="C479" s="523"/>
      <c r="D479" s="523"/>
      <c r="E479" s="472"/>
      <c r="F479" s="472"/>
      <c r="G479" s="492"/>
      <c r="H479" s="384">
        <v>78</v>
      </c>
      <c r="I479" s="469"/>
      <c r="J479" s="466"/>
      <c r="K479" s="466"/>
      <c r="L479" s="466"/>
      <c r="M479" s="472" t="str">
        <f t="shared" si="1629"/>
        <v xml:space="preserve">Posibilidad de perdida de  debido a amenazas como y vulderabilidades, afectando a los activos de información de </v>
      </c>
      <c r="N479" s="472"/>
      <c r="O479" s="472"/>
      <c r="P479" s="475"/>
      <c r="Q479" s="478"/>
      <c r="R479" s="481"/>
      <c r="S479" s="481"/>
      <c r="T479" s="481"/>
      <c r="U479" s="481"/>
      <c r="V479" s="484"/>
      <c r="W479" s="442"/>
      <c r="X479" s="487"/>
      <c r="Y479" s="490"/>
      <c r="Z479" s="439"/>
      <c r="AA479" s="442"/>
      <c r="AB479" s="445"/>
      <c r="AC479" s="448"/>
      <c r="AD479" s="451"/>
      <c r="AE479" s="454"/>
      <c r="AF479" s="205">
        <v>2</v>
      </c>
      <c r="AG479" s="206"/>
      <c r="AH479" s="234" t="str">
        <f t="shared" si="1469"/>
        <v/>
      </c>
      <c r="AI479" s="340"/>
      <c r="AJ479" s="340"/>
      <c r="AK479" s="235" t="str">
        <f t="shared" si="1470"/>
        <v/>
      </c>
      <c r="AL479" s="341"/>
      <c r="AM479" s="341"/>
      <c r="AN479" s="342"/>
      <c r="AO479" s="236" t="str">
        <f t="shared" ref="AO479" si="1637">IF(ISBLANK(AD478),(IFERROR(IF(AND(AH478="Probabilidad",AH479="Probabilidad"),(AQ478-(+AQ478*AK479)),IF(AH479="Probabilidad",(W478-(+W478*AK479)),IF(AH479="Impacto",AQ478,""))),""))," ")</f>
        <v/>
      </c>
      <c r="AP479" s="174" t="str">
        <f t="shared" ref="AP479" si="1638">IF(ISBLANK(AD478),(IFERROR(IF(AO479="","",IF(AO479&lt;=0.2,"Muy Baja",IF(AO479&lt;=0.4,"Baja",IF(AO479&lt;=0.6,"Media",IF(AO479&lt;=0.8,"Alta","Muy Alta"))))),""))," ")</f>
        <v/>
      </c>
      <c r="AQ479" s="237" t="str">
        <f t="shared" si="1603"/>
        <v/>
      </c>
      <c r="AR479" s="283" t="str">
        <f t="shared" si="1604"/>
        <v/>
      </c>
      <c r="AS479" s="237" t="str">
        <f t="shared" ref="AS479" si="1639">IFERROR(IF(AND(AH478="Impacto",AH479="Impacto"),(AS478-(+AS478*AK479)),IF(AH479="Impacto",(AA478-(+AA478*AK479)),IF(AH479="Probabilidad",AS478,""))),"")</f>
        <v/>
      </c>
      <c r="AT479" s="239" t="str">
        <f t="shared" si="1605"/>
        <v/>
      </c>
      <c r="AU479" s="457"/>
      <c r="AV479" s="460"/>
      <c r="AW479" s="454"/>
      <c r="AX479" s="463"/>
      <c r="AY479" s="343"/>
      <c r="AZ479" s="209"/>
      <c r="BA479" s="207"/>
      <c r="BB479" s="207"/>
      <c r="BC479" s="208"/>
      <c r="BD479" s="208"/>
      <c r="BE479" s="208"/>
      <c r="BF479" s="209"/>
      <c r="BG479" s="466"/>
      <c r="BH479" s="215"/>
      <c r="BI479" s="210"/>
      <c r="BJ479" s="210"/>
      <c r="BK479" s="210"/>
      <c r="BL479" s="207"/>
      <c r="BM479" s="207"/>
      <c r="BN479" s="207"/>
      <c r="BO479" s="282"/>
      <c r="BP479" s="282"/>
      <c r="BQ479" s="284"/>
      <c r="BR479" s="213"/>
      <c r="BS479" s="213" t="str">
        <f>IF(AND('MAPA DE RIESGOS'!$AP479="Muy Alta",'MAPA DE RIESGOS'!$AR479="Leve"),CONCATENATE("R",'MAPA DE RIESGOS'!$H479,"C",'MAPA DE RIESGOS'!$AF479),"")</f>
        <v/>
      </c>
      <c r="BT479" s="213"/>
      <c r="BU479" s="213"/>
      <c r="BV479" s="213"/>
      <c r="BW479" s="213"/>
      <c r="BX479" s="213"/>
      <c r="BY479" s="213"/>
      <c r="BZ479" s="213"/>
      <c r="CA479" s="213"/>
      <c r="CB479" s="213"/>
      <c r="CC479" s="213"/>
      <c r="CD479" s="213"/>
      <c r="CE479" s="213"/>
      <c r="CF479" s="213"/>
      <c r="CG479" s="213"/>
      <c r="CH479" s="213"/>
      <c r="CI479" s="213"/>
      <c r="CJ479" s="213"/>
      <c r="CK479" s="213"/>
    </row>
    <row r="480" spans="1:89" s="214" customFormat="1" ht="28.5" hidden="1" customHeight="1">
      <c r="A480" s="655"/>
      <c r="B480" s="637"/>
      <c r="C480" s="523"/>
      <c r="D480" s="523"/>
      <c r="E480" s="472"/>
      <c r="F480" s="472"/>
      <c r="G480" s="492"/>
      <c r="H480" s="384">
        <v>78</v>
      </c>
      <c r="I480" s="469"/>
      <c r="J480" s="466"/>
      <c r="K480" s="466"/>
      <c r="L480" s="466"/>
      <c r="M480" s="472" t="str">
        <f t="shared" si="1629"/>
        <v xml:space="preserve">Posibilidad de perdida de  debido a amenazas como y vulderabilidades, afectando a los activos de información de </v>
      </c>
      <c r="N480" s="472"/>
      <c r="O480" s="472"/>
      <c r="P480" s="475"/>
      <c r="Q480" s="478"/>
      <c r="R480" s="481"/>
      <c r="S480" s="481"/>
      <c r="T480" s="481"/>
      <c r="U480" s="481"/>
      <c r="V480" s="484"/>
      <c r="W480" s="442"/>
      <c r="X480" s="487"/>
      <c r="Y480" s="490"/>
      <c r="Z480" s="439"/>
      <c r="AA480" s="442"/>
      <c r="AB480" s="445"/>
      <c r="AC480" s="448"/>
      <c r="AD480" s="451"/>
      <c r="AE480" s="454"/>
      <c r="AF480" s="205">
        <v>3</v>
      </c>
      <c r="AG480" s="206"/>
      <c r="AH480" s="234" t="str">
        <f t="shared" si="1469"/>
        <v/>
      </c>
      <c r="AI480" s="340"/>
      <c r="AJ480" s="340"/>
      <c r="AK480" s="235" t="str">
        <f t="shared" si="1470"/>
        <v/>
      </c>
      <c r="AL480" s="341"/>
      <c r="AM480" s="341"/>
      <c r="AN480" s="342"/>
      <c r="AO480" s="236" t="str">
        <f t="shared" ref="AO480" si="1640">IF(ISBLANK(AD478),(IFERROR(IF(AND(AH479="Probabilidad",AH480="Probabilidad"),(AQ479-(+AQ479*AK480)),IF(AND(AH479="Impacto",AH480="Probabilidad"),(AQ478-(+AQ478*AK480)),IF(AH480="Impacto",AQ479,""))),""))," ")</f>
        <v/>
      </c>
      <c r="AP480" s="174" t="str">
        <f t="shared" ref="AP480" si="1641">IF(ISBLANK(AD478),(IFERROR(IF(AO480="","",IF(AO480&lt;=0.2,"Muy Baja",IF(AO480&lt;=0.4,"Baja",IF(AO480&lt;=0.6,"Media",IF(AO480&lt;=0.8,"Alta","Muy Alta"))))),""))," ")</f>
        <v/>
      </c>
      <c r="AQ480" s="237" t="str">
        <f t="shared" si="1603"/>
        <v/>
      </c>
      <c r="AR480" s="283" t="str">
        <f t="shared" si="1604"/>
        <v/>
      </c>
      <c r="AS480" s="237" t="str">
        <f t="shared" ref="AS480:AS483" si="1642">IFERROR(IF(AND(AH479="Impacto",AH480="Impacto"),(AS479-(+AS479*AK480)),IF(AND(AH479="Probabilidad",AH480="Impacto"),(AS478-(+AS478*AK480)),IF(AH480="Probabilidad",AS479,""))),"")</f>
        <v/>
      </c>
      <c r="AT480" s="239" t="str">
        <f t="shared" si="1605"/>
        <v/>
      </c>
      <c r="AU480" s="457"/>
      <c r="AV480" s="460"/>
      <c r="AW480" s="454"/>
      <c r="AX480" s="463"/>
      <c r="AY480" s="343"/>
      <c r="AZ480" s="209"/>
      <c r="BA480" s="207"/>
      <c r="BB480" s="207"/>
      <c r="BC480" s="208"/>
      <c r="BD480" s="208"/>
      <c r="BE480" s="208"/>
      <c r="BF480" s="209"/>
      <c r="BG480" s="466"/>
      <c r="BH480" s="215"/>
      <c r="BI480" s="210"/>
      <c r="BJ480" s="210"/>
      <c r="BK480" s="210"/>
      <c r="BL480" s="207"/>
      <c r="BM480" s="207"/>
      <c r="BN480" s="207"/>
      <c r="BO480" s="282"/>
      <c r="BP480" s="282"/>
      <c r="BQ480" s="284"/>
      <c r="BR480" s="213"/>
      <c r="BS480" s="213" t="str">
        <f>IF(AND('MAPA DE RIESGOS'!$AP480="Muy Alta",'MAPA DE RIESGOS'!$AR480="Leve"),CONCATENATE("R",'MAPA DE RIESGOS'!$H480,"C",'MAPA DE RIESGOS'!$AF480),"")</f>
        <v/>
      </c>
      <c r="BT480" s="213"/>
      <c r="BU480" s="213"/>
      <c r="BV480" s="213"/>
      <c r="BW480" s="213"/>
      <c r="BX480" s="213"/>
      <c r="BY480" s="213"/>
      <c r="BZ480" s="213"/>
      <c r="CA480" s="213"/>
      <c r="CB480" s="213"/>
      <c r="CC480" s="213"/>
      <c r="CD480" s="213"/>
      <c r="CE480" s="213"/>
      <c r="CF480" s="213"/>
      <c r="CG480" s="213"/>
      <c r="CH480" s="213"/>
      <c r="CI480" s="213"/>
      <c r="CJ480" s="213"/>
      <c r="CK480" s="213"/>
    </row>
    <row r="481" spans="1:89" s="214" customFormat="1" ht="28.5" hidden="1" customHeight="1">
      <c r="A481" s="655"/>
      <c r="B481" s="637"/>
      <c r="C481" s="523"/>
      <c r="D481" s="523"/>
      <c r="E481" s="472"/>
      <c r="F481" s="472"/>
      <c r="G481" s="492"/>
      <c r="H481" s="384">
        <v>78</v>
      </c>
      <c r="I481" s="469"/>
      <c r="J481" s="466"/>
      <c r="K481" s="466"/>
      <c r="L481" s="466"/>
      <c r="M481" s="472" t="str">
        <f t="shared" si="1629"/>
        <v xml:space="preserve">Posibilidad de perdida de  debido a amenazas como y vulderabilidades, afectando a los activos de información de </v>
      </c>
      <c r="N481" s="472"/>
      <c r="O481" s="472"/>
      <c r="P481" s="475"/>
      <c r="Q481" s="478"/>
      <c r="R481" s="481"/>
      <c r="S481" s="481"/>
      <c r="T481" s="481"/>
      <c r="U481" s="481"/>
      <c r="V481" s="484"/>
      <c r="W481" s="442"/>
      <c r="X481" s="487"/>
      <c r="Y481" s="490"/>
      <c r="Z481" s="439"/>
      <c r="AA481" s="442"/>
      <c r="AB481" s="445"/>
      <c r="AC481" s="448"/>
      <c r="AD481" s="451"/>
      <c r="AE481" s="454"/>
      <c r="AF481" s="205">
        <v>4</v>
      </c>
      <c r="AG481" s="206"/>
      <c r="AH481" s="234" t="str">
        <f t="shared" si="1469"/>
        <v/>
      </c>
      <c r="AI481" s="340"/>
      <c r="AJ481" s="340"/>
      <c r="AK481" s="235" t="str">
        <f t="shared" si="1470"/>
        <v/>
      </c>
      <c r="AL481" s="341"/>
      <c r="AM481" s="341"/>
      <c r="AN481" s="342"/>
      <c r="AO481" s="236" t="str">
        <f t="shared" ref="AO481" si="1643">IF(ISBLANK(AD478),(IFERROR(IF(AND(AH480="Probabilidad",AH481="Probabilidad"),(AQ480-(+AQ480*AK481)),IF(AND(AH480="Impacto",AH481="Probabilidad"),(AQ479-(+AQ479*AK481)),IF(AH481="Impacto",AQ480,""))),""))," ")</f>
        <v/>
      </c>
      <c r="AP481" s="174" t="str">
        <f t="shared" ref="AP481" si="1644">IF(ISBLANK(AD478),(IFERROR(IF(AO481="","",IF(AO481&lt;=0.2,"Muy Baja",IF(AO481&lt;=0.4,"Baja",IF(AO481&lt;=0.6,"Media",IF(AO481&lt;=0.8,"Alta","Muy Alta"))))),""))," ")</f>
        <v/>
      </c>
      <c r="AQ481" s="237" t="str">
        <f t="shared" si="1603"/>
        <v/>
      </c>
      <c r="AR481" s="283" t="str">
        <f t="shared" si="1604"/>
        <v/>
      </c>
      <c r="AS481" s="237" t="str">
        <f t="shared" si="1642"/>
        <v/>
      </c>
      <c r="AT481" s="239" t="str">
        <f t="shared" si="1605"/>
        <v/>
      </c>
      <c r="AU481" s="457"/>
      <c r="AV481" s="460"/>
      <c r="AW481" s="454"/>
      <c r="AX481" s="463"/>
      <c r="AY481" s="343"/>
      <c r="AZ481" s="209"/>
      <c r="BA481" s="207"/>
      <c r="BB481" s="207"/>
      <c r="BC481" s="208"/>
      <c r="BD481" s="208"/>
      <c r="BE481" s="208"/>
      <c r="BF481" s="209"/>
      <c r="BG481" s="466"/>
      <c r="BH481" s="215"/>
      <c r="BI481" s="210"/>
      <c r="BJ481" s="210"/>
      <c r="BK481" s="210"/>
      <c r="BL481" s="207"/>
      <c r="BM481" s="207"/>
      <c r="BN481" s="207"/>
      <c r="BO481" s="282"/>
      <c r="BP481" s="282"/>
      <c r="BQ481" s="284"/>
      <c r="BR481" s="213"/>
      <c r="BS481" s="213" t="str">
        <f>IF(AND('MAPA DE RIESGOS'!$AP481="Muy Alta",'MAPA DE RIESGOS'!$AR481="Leve"),CONCATENATE("R",'MAPA DE RIESGOS'!$H481,"C",'MAPA DE RIESGOS'!$AF481),"")</f>
        <v/>
      </c>
      <c r="BT481" s="213"/>
      <c r="BU481" s="213"/>
      <c r="BV481" s="213"/>
      <c r="BW481" s="213"/>
      <c r="BX481" s="213"/>
      <c r="BY481" s="213"/>
      <c r="BZ481" s="213"/>
      <c r="CA481" s="213"/>
      <c r="CB481" s="213"/>
      <c r="CC481" s="213"/>
      <c r="CD481" s="213"/>
      <c r="CE481" s="213"/>
      <c r="CF481" s="213"/>
      <c r="CG481" s="213"/>
      <c r="CH481" s="213"/>
      <c r="CI481" s="213"/>
      <c r="CJ481" s="213"/>
      <c r="CK481" s="213"/>
    </row>
    <row r="482" spans="1:89" s="214" customFormat="1" ht="28.5" hidden="1" customHeight="1">
      <c r="A482" s="655"/>
      <c r="B482" s="637"/>
      <c r="C482" s="523"/>
      <c r="D482" s="523"/>
      <c r="E482" s="472"/>
      <c r="F482" s="472"/>
      <c r="G482" s="492"/>
      <c r="H482" s="384">
        <v>78</v>
      </c>
      <c r="I482" s="469"/>
      <c r="J482" s="466"/>
      <c r="K482" s="466"/>
      <c r="L482" s="466"/>
      <c r="M482" s="472" t="str">
        <f t="shared" si="1629"/>
        <v xml:space="preserve">Posibilidad de perdida de  debido a amenazas como y vulderabilidades, afectando a los activos de información de </v>
      </c>
      <c r="N482" s="472"/>
      <c r="O482" s="472"/>
      <c r="P482" s="475"/>
      <c r="Q482" s="478"/>
      <c r="R482" s="481"/>
      <c r="S482" s="481"/>
      <c r="T482" s="481"/>
      <c r="U482" s="481"/>
      <c r="V482" s="484"/>
      <c r="W482" s="442"/>
      <c r="X482" s="487"/>
      <c r="Y482" s="490"/>
      <c r="Z482" s="439"/>
      <c r="AA482" s="442"/>
      <c r="AB482" s="445"/>
      <c r="AC482" s="448"/>
      <c r="AD482" s="451"/>
      <c r="AE482" s="454"/>
      <c r="AF482" s="205">
        <v>5</v>
      </c>
      <c r="AG482" s="206"/>
      <c r="AH482" s="234" t="str">
        <f t="shared" si="1469"/>
        <v/>
      </c>
      <c r="AI482" s="340"/>
      <c r="AJ482" s="340"/>
      <c r="AK482" s="235" t="str">
        <f t="shared" si="1470"/>
        <v/>
      </c>
      <c r="AL482" s="341"/>
      <c r="AM482" s="341"/>
      <c r="AN482" s="342"/>
      <c r="AO482" s="236" t="str">
        <f t="shared" ref="AO482" si="1645">IF(ISBLANK(AD478),(IFERROR(IF(AND(AH481="Probabilidad",AH482="Probabilidad"),(AQ481-(+AQ481*AK482)),IF(AND(AH481="Impacto",AH482="Probabilidad"),(AQ480-(+AQ480*AK482)),IF(AH482="Impacto",AQ481,""))),""))," ")</f>
        <v/>
      </c>
      <c r="AP482" s="174" t="str">
        <f t="shared" ref="AP482" si="1646">IF(ISBLANK(AD478),(IFERROR(IF(AO482="","",IF(AO482&lt;=0.2,"Muy Baja",IF(AO482&lt;=0.4,"Baja",IF(AO482&lt;=0.6,"Media",IF(AO482&lt;=0.8,"Alta","Muy Alta"))))),""))," ")</f>
        <v/>
      </c>
      <c r="AQ482" s="237" t="str">
        <f t="shared" si="1603"/>
        <v/>
      </c>
      <c r="AR482" s="283" t="str">
        <f t="shared" si="1604"/>
        <v/>
      </c>
      <c r="AS482" s="237" t="str">
        <f t="shared" si="1642"/>
        <v/>
      </c>
      <c r="AT482" s="239" t="str">
        <f t="shared" si="1605"/>
        <v/>
      </c>
      <c r="AU482" s="457"/>
      <c r="AV482" s="460"/>
      <c r="AW482" s="454"/>
      <c r="AX482" s="463"/>
      <c r="AY482" s="343"/>
      <c r="AZ482" s="209"/>
      <c r="BA482" s="207"/>
      <c r="BB482" s="207"/>
      <c r="BC482" s="208"/>
      <c r="BD482" s="208"/>
      <c r="BE482" s="208"/>
      <c r="BF482" s="209"/>
      <c r="BG482" s="466"/>
      <c r="BH482" s="215"/>
      <c r="BI482" s="210"/>
      <c r="BJ482" s="210"/>
      <c r="BK482" s="210"/>
      <c r="BL482" s="207"/>
      <c r="BM482" s="207"/>
      <c r="BN482" s="207"/>
      <c r="BO482" s="282"/>
      <c r="BP482" s="282"/>
      <c r="BQ482" s="284"/>
      <c r="BR482" s="213"/>
      <c r="BS482" s="213" t="str">
        <f>IF(AND('MAPA DE RIESGOS'!$AP482="Muy Alta",'MAPA DE RIESGOS'!$AR482="Leve"),CONCATENATE("R",'MAPA DE RIESGOS'!$H482,"C",'MAPA DE RIESGOS'!$AF482),"")</f>
        <v/>
      </c>
      <c r="BT482" s="213"/>
      <c r="BU482" s="213"/>
      <c r="BV482" s="213"/>
      <c r="BW482" s="213"/>
      <c r="BX482" s="213"/>
      <c r="BY482" s="213"/>
      <c r="BZ482" s="213"/>
      <c r="CA482" s="213"/>
      <c r="CB482" s="213"/>
      <c r="CC482" s="213"/>
      <c r="CD482" s="213"/>
      <c r="CE482" s="213"/>
      <c r="CF482" s="213"/>
      <c r="CG482" s="213"/>
      <c r="CH482" s="213"/>
      <c r="CI482" s="213"/>
      <c r="CJ482" s="213"/>
      <c r="CK482" s="213"/>
    </row>
    <row r="483" spans="1:89" s="214" customFormat="1" ht="28.5" hidden="1" customHeight="1">
      <c r="A483" s="656"/>
      <c r="B483" s="638"/>
      <c r="C483" s="524"/>
      <c r="D483" s="524"/>
      <c r="E483" s="473"/>
      <c r="F483" s="473"/>
      <c r="G483" s="492"/>
      <c r="H483" s="384">
        <v>78</v>
      </c>
      <c r="I483" s="470"/>
      <c r="J483" s="467"/>
      <c r="K483" s="467"/>
      <c r="L483" s="467"/>
      <c r="M483" s="473" t="str">
        <f t="shared" si="1629"/>
        <v xml:space="preserve">Posibilidad de perdida de  debido a amenazas como y vulderabilidades, afectando a los activos de información de </v>
      </c>
      <c r="N483" s="473"/>
      <c r="O483" s="473"/>
      <c r="P483" s="476"/>
      <c r="Q483" s="479"/>
      <c r="R483" s="482"/>
      <c r="S483" s="482"/>
      <c r="T483" s="482"/>
      <c r="U483" s="482"/>
      <c r="V483" s="485"/>
      <c r="W483" s="443"/>
      <c r="X483" s="488"/>
      <c r="Y483" s="491"/>
      <c r="Z483" s="440"/>
      <c r="AA483" s="443"/>
      <c r="AB483" s="446"/>
      <c r="AC483" s="449"/>
      <c r="AD483" s="452"/>
      <c r="AE483" s="455"/>
      <c r="AF483" s="205">
        <v>6</v>
      </c>
      <c r="AG483" s="206"/>
      <c r="AH483" s="234" t="str">
        <f t="shared" si="1469"/>
        <v/>
      </c>
      <c r="AI483" s="340"/>
      <c r="AJ483" s="340"/>
      <c r="AK483" s="235" t="str">
        <f t="shared" si="1470"/>
        <v/>
      </c>
      <c r="AL483" s="341"/>
      <c r="AM483" s="341"/>
      <c r="AN483" s="342"/>
      <c r="AO483" s="236" t="str">
        <f t="shared" ref="AO483" si="1647">IF(ISBLANK(AD478),(IFERROR(IF(AND(AH482="Probabilidad",AH483="Probabilidad"),(AQ482-(+AQ482*AK483)),IF(AND(AH482="Impacto",AH483="Probabilidad"),(AQ481-(+AQ481*AK483)),IF(AH483="Impacto",AQ482,""))),""))," ")</f>
        <v/>
      </c>
      <c r="AP483" s="174" t="str">
        <f t="shared" ref="AP483" si="1648">IF(ISBLANK(AD478),(IFERROR(IF(AO483="","",IF(AO483&lt;=0.2,"Muy Baja",IF(AO483&lt;=0.4,"Baja",IF(AO483&lt;=0.6,"Media",IF(AO483&lt;=0.8,"Alta","Muy Alta"))))),""))," ")</f>
        <v/>
      </c>
      <c r="AQ483" s="237" t="str">
        <f t="shared" si="1603"/>
        <v/>
      </c>
      <c r="AR483" s="283" t="str">
        <f t="shared" si="1604"/>
        <v/>
      </c>
      <c r="AS483" s="237" t="str">
        <f t="shared" si="1642"/>
        <v/>
      </c>
      <c r="AT483" s="239" t="str">
        <f t="shared" si="1605"/>
        <v/>
      </c>
      <c r="AU483" s="458"/>
      <c r="AV483" s="461"/>
      <c r="AW483" s="455"/>
      <c r="AX483" s="464"/>
      <c r="AY483" s="343"/>
      <c r="AZ483" s="209"/>
      <c r="BA483" s="207"/>
      <c r="BB483" s="207"/>
      <c r="BC483" s="208"/>
      <c r="BD483" s="208"/>
      <c r="BE483" s="208"/>
      <c r="BF483" s="209"/>
      <c r="BG483" s="467"/>
      <c r="BH483" s="215"/>
      <c r="BI483" s="210"/>
      <c r="BJ483" s="210"/>
      <c r="BK483" s="210"/>
      <c r="BL483" s="207"/>
      <c r="BM483" s="207"/>
      <c r="BN483" s="207"/>
      <c r="BO483" s="282"/>
      <c r="BP483" s="282"/>
      <c r="BQ483" s="284"/>
      <c r="BR483" s="213"/>
      <c r="BS483" s="213" t="str">
        <f>IF(AND('MAPA DE RIESGOS'!$AP483="Muy Alta",'MAPA DE RIESGOS'!$AR483="Leve"),CONCATENATE("R",'MAPA DE RIESGOS'!$H483,"C",'MAPA DE RIESGOS'!$AF483),"")</f>
        <v/>
      </c>
      <c r="BT483" s="213"/>
      <c r="BU483" s="213"/>
      <c r="BV483" s="213"/>
      <c r="BW483" s="213"/>
      <c r="BX483" s="213"/>
      <c r="BY483" s="213"/>
      <c r="BZ483" s="213"/>
      <c r="CA483" s="213"/>
      <c r="CB483" s="213"/>
      <c r="CC483" s="213"/>
      <c r="CD483" s="213"/>
      <c r="CE483" s="213"/>
      <c r="CF483" s="213"/>
      <c r="CG483" s="213"/>
      <c r="CH483" s="213"/>
      <c r="CI483" s="213"/>
      <c r="CJ483" s="213"/>
      <c r="CK483" s="213"/>
    </row>
    <row r="484" spans="1:89" s="214" customFormat="1" ht="129.5" customHeight="1">
      <c r="A484" s="654">
        <v>13</v>
      </c>
      <c r="B484" s="636" t="s">
        <v>964</v>
      </c>
      <c r="C484" s="522" t="str">
        <f>IFERROR((VLOOKUP($B484,'Listados Datos'!$D$3:$E$18,2,FALSE))," ")</f>
        <v>Examinar, verificar,evaluar la eficiencia y eficacia del Sistema de Control Interno, por medio de la ejecución de las auditorías, constatando el cumplimiento de la normatividad vigente, la integridad, seguridad,protección de los recursos y bienes del patrimonio público.</v>
      </c>
      <c r="D484" s="522" t="str">
        <f>IFERROR((VLOOKUP($B484,'Listados Datos'!$D$3:$F$18,3,FALSE))," ")</f>
        <v>Inicia con el diseño y aprobación del Plan Anual de Auditoría-PAA y finaliza con el cargue de las acciones del aplicativo acciones correctivas,preventivas y de mejora -CPM.</v>
      </c>
      <c r="E484" s="471" t="s">
        <v>1228</v>
      </c>
      <c r="F484" s="471" t="s">
        <v>972</v>
      </c>
      <c r="G484" s="492">
        <v>79</v>
      </c>
      <c r="H484" s="384">
        <v>79</v>
      </c>
      <c r="I484" s="468" t="s">
        <v>1266</v>
      </c>
      <c r="J484" s="465" t="s">
        <v>243</v>
      </c>
      <c r="K484" s="465" t="s">
        <v>1266</v>
      </c>
      <c r="L484" s="465" t="s">
        <v>1450</v>
      </c>
      <c r="M484" s="471" t="str">
        <f t="shared" ref="M484" si="1649">+CONCATENATE("Posibilidad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471" t="s">
        <v>108</v>
      </c>
      <c r="O484" s="471" t="s">
        <v>836</v>
      </c>
      <c r="P484" s="474">
        <v>228</v>
      </c>
      <c r="Q484" s="477"/>
      <c r="R484" s="480"/>
      <c r="S484" s="480"/>
      <c r="T484" s="480"/>
      <c r="U484" s="480"/>
      <c r="V484" s="483" t="str">
        <f t="shared" ref="V484" si="1650">IF(ISBLANK(AC484),(IF(P484&lt;=0,"",IF(P484&lt;=2,"Muy Baja",IF(P484&lt;=24,"Baja",IF(P484&lt;=500,"Media",IF(P484&lt;=5000,"Alta","Muy Alta"))))))," ")</f>
        <v>Media</v>
      </c>
      <c r="W484" s="441">
        <f t="shared" ref="W484" si="1651">IF(ISBLANK(AC484),(IF(V484="","",IF(V484="Muy Baja",20%,IF(V484="Baja",40%,IF(V484="Media",60%,IF(V484="Alta",80%,IF(V484="Muy Alta",100%,0)))))))," ")</f>
        <v>0.6</v>
      </c>
      <c r="X484" s="486" t="s">
        <v>307</v>
      </c>
      <c r="Y484" s="489" t="str">
        <f>IF(X484&gt;0,IF(NOT(ISERROR(MATCH(X484,'Listados Datos'!$N$3:$N$4,0))),'Listados Datos'!$N$6&amp;"Por favor no seleccionar este criterios de impacto (Afectación Económica o presupuestal y/o Pérdida Reputacional)",'Listados Datos'!$N$7),"")</f>
        <v>✔</v>
      </c>
      <c r="Z484" s="438"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441">
        <f>IF(Z484="","",IF(Z484="Leve",20%,IF(Z484="Menor",40%,IF(Z484="Moderado",60%,IF(Z484="Mayor",80%,IF(Z484="Catastrófico",100%,0))))))</f>
        <v>0.6</v>
      </c>
      <c r="AB484" s="444"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447"/>
      <c r="AD484" s="450"/>
      <c r="AE484" s="453" t="str">
        <f t="shared" ref="AE484" si="1652">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206" t="s">
        <v>1505</v>
      </c>
      <c r="AH484" s="234" t="str">
        <f t="shared" si="1469"/>
        <v>Probabilidad</v>
      </c>
      <c r="AI484" s="340" t="s">
        <v>314</v>
      </c>
      <c r="AJ484" s="340" t="s">
        <v>319</v>
      </c>
      <c r="AK484" s="235" t="str">
        <f t="shared" si="1470"/>
        <v>40%</v>
      </c>
      <c r="AL484" s="341" t="s">
        <v>323</v>
      </c>
      <c r="AM484" s="341" t="s">
        <v>327</v>
      </c>
      <c r="AN484" s="342" t="s">
        <v>330</v>
      </c>
      <c r="AO484" s="236">
        <f t="shared" ref="AO484" si="1653">IF(ISBLANK(AD484),(IFERROR(IF(AH484="Probabilidad",(W484-(+W484*AK484)),IF(AH484="Impacto",W484,"")),""))," ")</f>
        <v>0.36</v>
      </c>
      <c r="AP484" s="174" t="str">
        <f t="shared" ref="AP484" si="1654">IF(ISBLANK(AD484), (IFERROR(IF(AO484="","",IF(AO484&lt;=0.2,"Muy Baja",IF(AO484&lt;=0.4,"Baja",IF(AO484&lt;=0.6,"Media",IF(AO484&lt;=0.8,"Alta","Muy Alta"))))),""))," ")</f>
        <v>Baja</v>
      </c>
      <c r="AQ484" s="237">
        <f t="shared" si="1603"/>
        <v>0.36</v>
      </c>
      <c r="AR484" s="283" t="str">
        <f t="shared" si="1604"/>
        <v>Moderado</v>
      </c>
      <c r="AS484" s="237">
        <f t="shared" ref="AS484" si="1655">IFERROR(IF(AH484="Impacto",(AA484-(+AA484*AK484)),IF(AH484="Probabilidad",AA484,"")),"")</f>
        <v>0.6</v>
      </c>
      <c r="AT484" s="239" t="str">
        <f t="shared" si="1605"/>
        <v>Moderado</v>
      </c>
      <c r="AU484" s="456"/>
      <c r="AV484" s="459" t="str">
        <f>IF(ISBLANK(AD484), " ", AD484)</f>
        <v xml:space="preserve"> </v>
      </c>
      <c r="AW484" s="453" t="str">
        <f t="shared" ref="AW484" si="1656">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462" t="s">
        <v>337</v>
      </c>
      <c r="AY484" s="343" t="s">
        <v>1631</v>
      </c>
      <c r="AZ484" s="209" t="s">
        <v>1619</v>
      </c>
      <c r="BA484" s="207" t="s">
        <v>972</v>
      </c>
      <c r="BB484" s="207" t="s">
        <v>1068</v>
      </c>
      <c r="BC484" s="208">
        <v>44562</v>
      </c>
      <c r="BD484" s="208">
        <v>44926</v>
      </c>
      <c r="BE484" s="208" t="s">
        <v>1619</v>
      </c>
      <c r="BF484" s="209" t="s">
        <v>1623</v>
      </c>
      <c r="BG484" s="465" t="s">
        <v>1347</v>
      </c>
      <c r="BH484" s="215"/>
      <c r="BI484" s="210"/>
      <c r="BJ484" s="210"/>
      <c r="BK484" s="210"/>
      <c r="BL484" s="207"/>
      <c r="BM484" s="207"/>
      <c r="BN484" s="207"/>
      <c r="BO484" s="282"/>
      <c r="BP484" s="282"/>
      <c r="BQ484" s="284"/>
      <c r="BR484" s="213"/>
      <c r="BS484" s="213" t="str">
        <f>IF(AND('MAPA DE RIESGOS'!$AP484="Muy Alta",'MAPA DE RIESGOS'!$AR484="Leve"),CONCATENATE("R",'MAPA DE RIESGOS'!$H484,"C",'MAPA DE RIESGOS'!$AF484),"")</f>
        <v/>
      </c>
      <c r="BT484" s="213"/>
      <c r="BU484" s="213"/>
      <c r="BV484" s="213"/>
      <c r="BW484" s="213"/>
      <c r="BX484" s="213"/>
      <c r="BY484" s="213"/>
      <c r="BZ484" s="213"/>
      <c r="CA484" s="213"/>
      <c r="CB484" s="213"/>
      <c r="CC484" s="213"/>
      <c r="CD484" s="213"/>
      <c r="CE484" s="213"/>
      <c r="CF484" s="213"/>
      <c r="CG484" s="213"/>
      <c r="CH484" s="213"/>
      <c r="CI484" s="213"/>
      <c r="CJ484" s="213"/>
      <c r="CK484" s="213"/>
    </row>
    <row r="485" spans="1:89" s="214" customFormat="1" ht="129.5" customHeight="1">
      <c r="A485" s="655"/>
      <c r="B485" s="637"/>
      <c r="C485" s="523"/>
      <c r="D485" s="523"/>
      <c r="E485" s="472"/>
      <c r="F485" s="472"/>
      <c r="G485" s="492"/>
      <c r="H485" s="384">
        <v>79</v>
      </c>
      <c r="I485" s="469"/>
      <c r="J485" s="466"/>
      <c r="K485" s="466"/>
      <c r="L485" s="466"/>
      <c r="M485" s="472"/>
      <c r="N485" s="472"/>
      <c r="O485" s="472"/>
      <c r="P485" s="475"/>
      <c r="Q485" s="478"/>
      <c r="R485" s="481"/>
      <c r="S485" s="481"/>
      <c r="T485" s="481"/>
      <c r="U485" s="481"/>
      <c r="V485" s="484"/>
      <c r="W485" s="442"/>
      <c r="X485" s="487"/>
      <c r="Y485" s="490"/>
      <c r="Z485" s="439"/>
      <c r="AA485" s="442"/>
      <c r="AB485" s="445"/>
      <c r="AC485" s="448"/>
      <c r="AD485" s="451"/>
      <c r="AE485" s="454"/>
      <c r="AF485" s="205">
        <v>2</v>
      </c>
      <c r="AG485" s="206" t="s">
        <v>1506</v>
      </c>
      <c r="AH485" s="234" t="str">
        <f t="shared" si="1469"/>
        <v>Probabilidad</v>
      </c>
      <c r="AI485" s="340" t="s">
        <v>314</v>
      </c>
      <c r="AJ485" s="340" t="s">
        <v>319</v>
      </c>
      <c r="AK485" s="235" t="str">
        <f t="shared" si="1470"/>
        <v>40%</v>
      </c>
      <c r="AL485" s="341" t="s">
        <v>323</v>
      </c>
      <c r="AM485" s="341" t="s">
        <v>327</v>
      </c>
      <c r="AN485" s="342" t="s">
        <v>330</v>
      </c>
      <c r="AO485" s="236">
        <f t="shared" ref="AO485" si="1657">IF(ISBLANK(AD484),(IFERROR(IF(AND(AH484="Probabilidad",AH485="Probabilidad"),(AQ484-(+AQ484*AK485)),IF(AH485="Probabilidad",(W484-(+W484*AK485)),IF(AH485="Impacto",AQ484,""))),""))," ")</f>
        <v>0.216</v>
      </c>
      <c r="AP485" s="174" t="str">
        <f t="shared" ref="AP485" si="1658">IF(ISBLANK(AD484),(IFERROR(IF(AO485="","",IF(AO485&lt;=0.2,"Muy Baja",IF(AO485&lt;=0.4,"Baja",IF(AO485&lt;=0.6,"Media",IF(AO485&lt;=0.8,"Alta","Muy Alta"))))),""))," ")</f>
        <v>Baja</v>
      </c>
      <c r="AQ485" s="237">
        <f t="shared" si="1603"/>
        <v>0.216</v>
      </c>
      <c r="AR485" s="283" t="str">
        <f t="shared" si="1604"/>
        <v>Moderado</v>
      </c>
      <c r="AS485" s="237">
        <f t="shared" ref="AS485" si="1659">IFERROR(IF(AND(AH484="Impacto",AH485="Impacto"),(AS484-(+AS484*AK485)),IF(AH485="Impacto",(AA484-(+AA484*AK485)),IF(AH485="Probabilidad",AS484,""))),"")</f>
        <v>0.6</v>
      </c>
      <c r="AT485" s="239" t="str">
        <f t="shared" si="1605"/>
        <v>Moderado</v>
      </c>
      <c r="AU485" s="457"/>
      <c r="AV485" s="460"/>
      <c r="AW485" s="454"/>
      <c r="AX485" s="463"/>
      <c r="AY485" s="343" t="s">
        <v>1618</v>
      </c>
      <c r="AZ485" s="209" t="s">
        <v>1620</v>
      </c>
      <c r="BA485" s="207" t="s">
        <v>972</v>
      </c>
      <c r="BB485" s="207" t="s">
        <v>1068</v>
      </c>
      <c r="BC485" s="208">
        <v>44562</v>
      </c>
      <c r="BD485" s="208">
        <v>44926</v>
      </c>
      <c r="BE485" s="208" t="s">
        <v>1621</v>
      </c>
      <c r="BF485" s="339" t="s">
        <v>1622</v>
      </c>
      <c r="BG485" s="466"/>
      <c r="BH485" s="215"/>
      <c r="BI485" s="210"/>
      <c r="BJ485" s="210"/>
      <c r="BK485" s="210"/>
      <c r="BL485" s="207"/>
      <c r="BM485" s="207"/>
      <c r="BN485" s="207"/>
      <c r="BO485" s="282"/>
      <c r="BP485" s="282"/>
      <c r="BQ485" s="284"/>
      <c r="BR485" s="213"/>
      <c r="BS485" s="213" t="str">
        <f>IF(AND('MAPA DE RIESGOS'!$AP485="Muy Alta",'MAPA DE RIESGOS'!$AR485="Leve"),CONCATENATE("R",'MAPA DE RIESGOS'!$H485,"C",'MAPA DE RIESGOS'!$AF485),"")</f>
        <v/>
      </c>
      <c r="BT485" s="213"/>
      <c r="BU485" s="213"/>
      <c r="BV485" s="213"/>
      <c r="BW485" s="213"/>
      <c r="BX485" s="213"/>
      <c r="BY485" s="213"/>
      <c r="BZ485" s="213"/>
      <c r="CA485" s="213"/>
      <c r="CB485" s="213"/>
      <c r="CC485" s="213"/>
      <c r="CD485" s="213"/>
      <c r="CE485" s="213"/>
      <c r="CF485" s="213"/>
      <c r="CG485" s="213"/>
      <c r="CH485" s="213"/>
      <c r="CI485" s="213"/>
      <c r="CJ485" s="213"/>
      <c r="CK485" s="213"/>
    </row>
    <row r="486" spans="1:89" s="214" customFormat="1" ht="28.5" hidden="1" customHeight="1">
      <c r="A486" s="655"/>
      <c r="B486" s="637"/>
      <c r="C486" s="523"/>
      <c r="D486" s="523"/>
      <c r="E486" s="472"/>
      <c r="F486" s="472"/>
      <c r="G486" s="492"/>
      <c r="H486" s="384">
        <v>79</v>
      </c>
      <c r="I486" s="469"/>
      <c r="J486" s="466"/>
      <c r="K486" s="466"/>
      <c r="L486" s="466"/>
      <c r="M486" s="472"/>
      <c r="N486" s="472"/>
      <c r="O486" s="472"/>
      <c r="P486" s="475"/>
      <c r="Q486" s="478"/>
      <c r="R486" s="481"/>
      <c r="S486" s="481"/>
      <c r="T486" s="481"/>
      <c r="U486" s="481"/>
      <c r="V486" s="484"/>
      <c r="W486" s="442"/>
      <c r="X486" s="487"/>
      <c r="Y486" s="490"/>
      <c r="Z486" s="439"/>
      <c r="AA486" s="442"/>
      <c r="AB486" s="445"/>
      <c r="AC486" s="448"/>
      <c r="AD486" s="451"/>
      <c r="AE486" s="454"/>
      <c r="AF486" s="205">
        <v>3</v>
      </c>
      <c r="AG486" s="206"/>
      <c r="AH486" s="234" t="str">
        <f t="shared" si="1469"/>
        <v/>
      </c>
      <c r="AI486" s="340"/>
      <c r="AJ486" s="340"/>
      <c r="AK486" s="235" t="str">
        <f t="shared" si="1470"/>
        <v/>
      </c>
      <c r="AL486" s="341"/>
      <c r="AM486" s="341"/>
      <c r="AN486" s="342"/>
      <c r="AO486" s="236" t="str">
        <f t="shared" ref="AO486" si="1660">IF(ISBLANK(AD484),(IFERROR(IF(AND(AH485="Probabilidad",AH486="Probabilidad"),(AQ485-(+AQ485*AK486)),IF(AND(AH485="Impacto",AH486="Probabilidad"),(AQ484-(+AQ484*AK486)),IF(AH486="Impacto",AQ485,""))),""))," ")</f>
        <v/>
      </c>
      <c r="AP486" s="174" t="str">
        <f t="shared" ref="AP486" si="1661">IF(ISBLANK(AD484),(IFERROR(IF(AO486="","",IF(AO486&lt;=0.2,"Muy Baja",IF(AO486&lt;=0.4,"Baja",IF(AO486&lt;=0.6,"Media",IF(AO486&lt;=0.8,"Alta","Muy Alta"))))),""))," ")</f>
        <v/>
      </c>
      <c r="AQ486" s="237" t="str">
        <f t="shared" si="1603"/>
        <v/>
      </c>
      <c r="AR486" s="283" t="str">
        <f t="shared" si="1604"/>
        <v/>
      </c>
      <c r="AS486" s="237" t="str">
        <f t="shared" ref="AS486:AS489" si="1662">IFERROR(IF(AND(AH485="Impacto",AH486="Impacto"),(AS485-(+AS485*AK486)),IF(AND(AH485="Probabilidad",AH486="Impacto"),(AS484-(+AS484*AK486)),IF(AH486="Probabilidad",AS485,""))),"")</f>
        <v/>
      </c>
      <c r="AT486" s="239" t="str">
        <f t="shared" si="1605"/>
        <v/>
      </c>
      <c r="AU486" s="457"/>
      <c r="AV486" s="460"/>
      <c r="AW486" s="454"/>
      <c r="AX486" s="463"/>
      <c r="AY486" s="343"/>
      <c r="AZ486" s="209"/>
      <c r="BA486" s="207"/>
      <c r="BB486" s="207"/>
      <c r="BC486" s="208"/>
      <c r="BD486" s="208"/>
      <c r="BE486" s="208"/>
      <c r="BF486" s="209"/>
      <c r="BG486" s="466"/>
      <c r="BH486" s="215"/>
      <c r="BI486" s="210"/>
      <c r="BJ486" s="210"/>
      <c r="BK486" s="210"/>
      <c r="BL486" s="207"/>
      <c r="BM486" s="207"/>
      <c r="BN486" s="207"/>
      <c r="BO486" s="282"/>
      <c r="BP486" s="282"/>
      <c r="BQ486" s="284"/>
      <c r="BR486" s="213"/>
      <c r="BS486" s="213" t="str">
        <f>IF(AND('MAPA DE RIESGOS'!$AP486="Muy Alta",'MAPA DE RIESGOS'!$AR486="Leve"),CONCATENATE("R",'MAPA DE RIESGOS'!$H486,"C",'MAPA DE RIESGOS'!$AF486),"")</f>
        <v/>
      </c>
      <c r="BT486" s="213"/>
      <c r="BU486" s="213"/>
      <c r="BV486" s="213"/>
      <c r="BW486" s="213"/>
      <c r="BX486" s="213"/>
      <c r="BY486" s="213"/>
      <c r="BZ486" s="213"/>
      <c r="CA486" s="213"/>
      <c r="CB486" s="213"/>
      <c r="CC486" s="213"/>
      <c r="CD486" s="213"/>
      <c r="CE486" s="213"/>
      <c r="CF486" s="213"/>
      <c r="CG486" s="213"/>
      <c r="CH486" s="213"/>
      <c r="CI486" s="213"/>
      <c r="CJ486" s="213"/>
      <c r="CK486" s="213"/>
    </row>
    <row r="487" spans="1:89" s="214" customFormat="1" ht="28.5" hidden="1" customHeight="1">
      <c r="A487" s="655"/>
      <c r="B487" s="637"/>
      <c r="C487" s="523"/>
      <c r="D487" s="523"/>
      <c r="E487" s="472"/>
      <c r="F487" s="472"/>
      <c r="G487" s="492"/>
      <c r="H487" s="384">
        <v>79</v>
      </c>
      <c r="I487" s="469"/>
      <c r="J487" s="466"/>
      <c r="K487" s="466"/>
      <c r="L487" s="466"/>
      <c r="M487" s="472"/>
      <c r="N487" s="472"/>
      <c r="O487" s="472"/>
      <c r="P487" s="475"/>
      <c r="Q487" s="478"/>
      <c r="R487" s="481"/>
      <c r="S487" s="481"/>
      <c r="T487" s="481"/>
      <c r="U487" s="481"/>
      <c r="V487" s="484"/>
      <c r="W487" s="442"/>
      <c r="X487" s="487"/>
      <c r="Y487" s="490"/>
      <c r="Z487" s="439"/>
      <c r="AA487" s="442"/>
      <c r="AB487" s="445"/>
      <c r="AC487" s="448"/>
      <c r="AD487" s="451"/>
      <c r="AE487" s="454"/>
      <c r="AF487" s="205">
        <v>4</v>
      </c>
      <c r="AG487" s="206"/>
      <c r="AH487" s="234" t="str">
        <f t="shared" si="1469"/>
        <v/>
      </c>
      <c r="AI487" s="340"/>
      <c r="AJ487" s="340"/>
      <c r="AK487" s="235" t="str">
        <f t="shared" si="1470"/>
        <v/>
      </c>
      <c r="AL487" s="341"/>
      <c r="AM487" s="341"/>
      <c r="AN487" s="342"/>
      <c r="AO487" s="236" t="str">
        <f t="shared" ref="AO487" si="1663">IF(ISBLANK(AD484),(IFERROR(IF(AND(AH486="Probabilidad",AH487="Probabilidad"),(AQ486-(+AQ486*AK487)),IF(AND(AH486="Impacto",AH487="Probabilidad"),(AQ485-(+AQ485*AK487)),IF(AH487="Impacto",AQ486,""))),""))," ")</f>
        <v/>
      </c>
      <c r="AP487" s="174" t="str">
        <f t="shared" ref="AP487" si="1664">IF(ISBLANK(AD484),(IFERROR(IF(AO487="","",IF(AO487&lt;=0.2,"Muy Baja",IF(AO487&lt;=0.4,"Baja",IF(AO487&lt;=0.6,"Media",IF(AO487&lt;=0.8,"Alta","Muy Alta"))))),""))," ")</f>
        <v/>
      </c>
      <c r="AQ487" s="237" t="str">
        <f t="shared" si="1603"/>
        <v/>
      </c>
      <c r="AR487" s="283" t="str">
        <f t="shared" si="1604"/>
        <v/>
      </c>
      <c r="AS487" s="237" t="str">
        <f t="shared" si="1662"/>
        <v/>
      </c>
      <c r="AT487" s="239" t="str">
        <f t="shared" si="1605"/>
        <v/>
      </c>
      <c r="AU487" s="457"/>
      <c r="AV487" s="460"/>
      <c r="AW487" s="454"/>
      <c r="AX487" s="463"/>
      <c r="AY487" s="343"/>
      <c r="AZ487" s="209"/>
      <c r="BA487" s="207"/>
      <c r="BB487" s="207"/>
      <c r="BC487" s="208"/>
      <c r="BD487" s="208"/>
      <c r="BE487" s="208"/>
      <c r="BF487" s="209"/>
      <c r="BG487" s="466"/>
      <c r="BH487" s="215"/>
      <c r="BI487" s="210"/>
      <c r="BJ487" s="210"/>
      <c r="BK487" s="210"/>
      <c r="BL487" s="207"/>
      <c r="BM487" s="207"/>
      <c r="BN487" s="207"/>
      <c r="BO487" s="282"/>
      <c r="BP487" s="282"/>
      <c r="BQ487" s="284"/>
      <c r="BR487" s="213"/>
      <c r="BS487" s="213" t="str">
        <f>IF(AND('MAPA DE RIESGOS'!$AP487="Muy Alta",'MAPA DE RIESGOS'!$AR487="Leve"),CONCATENATE("R",'MAPA DE RIESGOS'!$H487,"C",'MAPA DE RIESGOS'!$AF487),"")</f>
        <v/>
      </c>
      <c r="BT487" s="213"/>
      <c r="BU487" s="213"/>
      <c r="BV487" s="213"/>
      <c r="BW487" s="213"/>
      <c r="BX487" s="213"/>
      <c r="BY487" s="213"/>
      <c r="BZ487" s="213"/>
      <c r="CA487" s="213"/>
      <c r="CB487" s="213"/>
      <c r="CC487" s="213"/>
      <c r="CD487" s="213"/>
      <c r="CE487" s="213"/>
      <c r="CF487" s="213"/>
      <c r="CG487" s="213"/>
      <c r="CH487" s="213"/>
      <c r="CI487" s="213"/>
      <c r="CJ487" s="213"/>
      <c r="CK487" s="213"/>
    </row>
    <row r="488" spans="1:89" s="214" customFormat="1" ht="28.5" hidden="1" customHeight="1">
      <c r="A488" s="655"/>
      <c r="B488" s="637"/>
      <c r="C488" s="523"/>
      <c r="D488" s="523"/>
      <c r="E488" s="472"/>
      <c r="F488" s="472"/>
      <c r="G488" s="492"/>
      <c r="H488" s="384">
        <v>79</v>
      </c>
      <c r="I488" s="469"/>
      <c r="J488" s="466"/>
      <c r="K488" s="466"/>
      <c r="L488" s="466"/>
      <c r="M488" s="472"/>
      <c r="N488" s="472"/>
      <c r="O488" s="472"/>
      <c r="P488" s="475"/>
      <c r="Q488" s="478"/>
      <c r="R488" s="481"/>
      <c r="S488" s="481"/>
      <c r="T488" s="481"/>
      <c r="U488" s="481"/>
      <c r="V488" s="484"/>
      <c r="W488" s="442"/>
      <c r="X488" s="487"/>
      <c r="Y488" s="490"/>
      <c r="Z488" s="439"/>
      <c r="AA488" s="442"/>
      <c r="AB488" s="445"/>
      <c r="AC488" s="448"/>
      <c r="AD488" s="451"/>
      <c r="AE488" s="454"/>
      <c r="AF488" s="205">
        <v>5</v>
      </c>
      <c r="AG488" s="206"/>
      <c r="AH488" s="234" t="str">
        <f t="shared" si="1469"/>
        <v/>
      </c>
      <c r="AI488" s="340"/>
      <c r="AJ488" s="340"/>
      <c r="AK488" s="235" t="str">
        <f t="shared" si="1470"/>
        <v/>
      </c>
      <c r="AL488" s="341"/>
      <c r="AM488" s="341"/>
      <c r="AN488" s="342"/>
      <c r="AO488" s="236" t="str">
        <f t="shared" ref="AO488" si="1665">IF(ISBLANK(AD484),(IFERROR(IF(AND(AH487="Probabilidad",AH488="Probabilidad"),(AQ487-(+AQ487*AK488)),IF(AND(AH487="Impacto",AH488="Probabilidad"),(AQ486-(+AQ486*AK488)),IF(AH488="Impacto",AQ487,""))),""))," ")</f>
        <v/>
      </c>
      <c r="AP488" s="174" t="str">
        <f t="shared" ref="AP488" si="1666">IF(ISBLANK(AD484),(IFERROR(IF(AO488="","",IF(AO488&lt;=0.2,"Muy Baja",IF(AO488&lt;=0.4,"Baja",IF(AO488&lt;=0.6,"Media",IF(AO488&lt;=0.8,"Alta","Muy Alta"))))),""))," ")</f>
        <v/>
      </c>
      <c r="AQ488" s="237" t="str">
        <f t="shared" si="1603"/>
        <v/>
      </c>
      <c r="AR488" s="283" t="str">
        <f t="shared" si="1604"/>
        <v/>
      </c>
      <c r="AS488" s="237" t="str">
        <f t="shared" si="1662"/>
        <v/>
      </c>
      <c r="AT488" s="239" t="str">
        <f t="shared" si="1605"/>
        <v/>
      </c>
      <c r="AU488" s="457"/>
      <c r="AV488" s="460"/>
      <c r="AW488" s="454"/>
      <c r="AX488" s="463"/>
      <c r="AY488" s="343"/>
      <c r="AZ488" s="209"/>
      <c r="BA488" s="207"/>
      <c r="BB488" s="207"/>
      <c r="BC488" s="208"/>
      <c r="BD488" s="208"/>
      <c r="BE488" s="208"/>
      <c r="BF488" s="209"/>
      <c r="BG488" s="466"/>
      <c r="BH488" s="215"/>
      <c r="BI488" s="210"/>
      <c r="BJ488" s="210"/>
      <c r="BK488" s="210"/>
      <c r="BL488" s="207"/>
      <c r="BM488" s="207"/>
      <c r="BN488" s="207"/>
      <c r="BO488" s="282"/>
      <c r="BP488" s="282"/>
      <c r="BQ488" s="284"/>
      <c r="BR488" s="213"/>
      <c r="BS488" s="213" t="str">
        <f>IF(AND('MAPA DE RIESGOS'!$AP488="Muy Alta",'MAPA DE RIESGOS'!$AR488="Leve"),CONCATENATE("R",'MAPA DE RIESGOS'!$H488,"C",'MAPA DE RIESGOS'!$AF488),"")</f>
        <v/>
      </c>
      <c r="BT488" s="213"/>
      <c r="BU488" s="213"/>
      <c r="BV488" s="213"/>
      <c r="BW488" s="213"/>
      <c r="BX488" s="213"/>
      <c r="BY488" s="213"/>
      <c r="BZ488" s="213"/>
      <c r="CA488" s="213"/>
      <c r="CB488" s="213"/>
      <c r="CC488" s="213"/>
      <c r="CD488" s="213"/>
      <c r="CE488" s="213"/>
      <c r="CF488" s="213"/>
      <c r="CG488" s="213"/>
      <c r="CH488" s="213"/>
      <c r="CI488" s="213"/>
      <c r="CJ488" s="213"/>
      <c r="CK488" s="213"/>
    </row>
    <row r="489" spans="1:89" s="214" customFormat="1" ht="28.5" hidden="1" customHeight="1">
      <c r="A489" s="655"/>
      <c r="B489" s="637"/>
      <c r="C489" s="523"/>
      <c r="D489" s="523"/>
      <c r="E489" s="472"/>
      <c r="F489" s="472"/>
      <c r="G489" s="492"/>
      <c r="H489" s="384">
        <v>79</v>
      </c>
      <c r="I489" s="470"/>
      <c r="J489" s="467"/>
      <c r="K489" s="467"/>
      <c r="L489" s="467"/>
      <c r="M489" s="473"/>
      <c r="N489" s="473"/>
      <c r="O489" s="473"/>
      <c r="P489" s="476"/>
      <c r="Q489" s="479"/>
      <c r="R489" s="482"/>
      <c r="S489" s="482"/>
      <c r="T489" s="482"/>
      <c r="U489" s="482"/>
      <c r="V489" s="485"/>
      <c r="W489" s="443"/>
      <c r="X489" s="488"/>
      <c r="Y489" s="491"/>
      <c r="Z489" s="440"/>
      <c r="AA489" s="443"/>
      <c r="AB489" s="446"/>
      <c r="AC489" s="449"/>
      <c r="AD489" s="452"/>
      <c r="AE489" s="455"/>
      <c r="AF489" s="205">
        <v>6</v>
      </c>
      <c r="AG489" s="206"/>
      <c r="AH489" s="234" t="str">
        <f t="shared" si="1469"/>
        <v/>
      </c>
      <c r="AI489" s="340"/>
      <c r="AJ489" s="340"/>
      <c r="AK489" s="235" t="str">
        <f t="shared" si="1470"/>
        <v/>
      </c>
      <c r="AL489" s="341"/>
      <c r="AM489" s="341"/>
      <c r="AN489" s="342"/>
      <c r="AO489" s="236" t="str">
        <f t="shared" ref="AO489" si="1667">IF(ISBLANK(AD484),(IFERROR(IF(AND(AH488="Probabilidad",AH489="Probabilidad"),(AQ488-(+AQ488*AK489)),IF(AND(AH488="Impacto",AH489="Probabilidad"),(AQ487-(+AQ487*AK489)),IF(AH489="Impacto",AQ488,""))),""))," ")</f>
        <v/>
      </c>
      <c r="AP489" s="174" t="str">
        <f t="shared" ref="AP489" si="1668">IF(ISBLANK(AD484),(IFERROR(IF(AO489="","",IF(AO489&lt;=0.2,"Muy Baja",IF(AO489&lt;=0.4,"Baja",IF(AO489&lt;=0.6,"Media",IF(AO489&lt;=0.8,"Alta","Muy Alta"))))),""))," ")</f>
        <v/>
      </c>
      <c r="AQ489" s="237" t="str">
        <f t="shared" si="1603"/>
        <v/>
      </c>
      <c r="AR489" s="283" t="str">
        <f t="shared" si="1604"/>
        <v/>
      </c>
      <c r="AS489" s="237" t="str">
        <f t="shared" si="1662"/>
        <v/>
      </c>
      <c r="AT489" s="239" t="str">
        <f t="shared" si="1605"/>
        <v/>
      </c>
      <c r="AU489" s="458"/>
      <c r="AV489" s="461"/>
      <c r="AW489" s="455"/>
      <c r="AX489" s="464"/>
      <c r="AY489" s="343"/>
      <c r="AZ489" s="209"/>
      <c r="BA489" s="207"/>
      <c r="BB489" s="207"/>
      <c r="BC489" s="208"/>
      <c r="BD489" s="208"/>
      <c r="BE489" s="208"/>
      <c r="BF489" s="209"/>
      <c r="BG489" s="467"/>
      <c r="BH489" s="215"/>
      <c r="BI489" s="210"/>
      <c r="BJ489" s="210"/>
      <c r="BK489" s="210"/>
      <c r="BL489" s="207"/>
      <c r="BM489" s="207"/>
      <c r="BN489" s="207"/>
      <c r="BO489" s="282"/>
      <c r="BP489" s="282"/>
      <c r="BQ489" s="284"/>
      <c r="BR489" s="213"/>
      <c r="BS489" s="213" t="str">
        <f>IF(AND('MAPA DE RIESGOS'!$AP489="Muy Alta",'MAPA DE RIESGOS'!$AR489="Leve"),CONCATENATE("R",'MAPA DE RIESGOS'!$H489,"C",'MAPA DE RIESGOS'!$AF489),"")</f>
        <v/>
      </c>
      <c r="BT489" s="213"/>
      <c r="BU489" s="213"/>
      <c r="BV489" s="213"/>
      <c r="BW489" s="213"/>
      <c r="BX489" s="213"/>
      <c r="BY489" s="213"/>
      <c r="BZ489" s="213"/>
      <c r="CA489" s="213"/>
      <c r="CB489" s="213"/>
      <c r="CC489" s="213"/>
      <c r="CD489" s="213"/>
      <c r="CE489" s="213"/>
      <c r="CF489" s="213"/>
      <c r="CG489" s="213"/>
      <c r="CH489" s="213"/>
      <c r="CI489" s="213"/>
      <c r="CJ489" s="213"/>
      <c r="CK489" s="213"/>
    </row>
    <row r="490" spans="1:89" s="214" customFormat="1" ht="79" customHeight="1">
      <c r="A490" s="655"/>
      <c r="B490" s="637" t="s">
        <v>964</v>
      </c>
      <c r="C490" s="523"/>
      <c r="D490" s="523" t="str">
        <f>IFERROR((VLOOKUP($B490,'Listados Datos'!$D$3:$F$18,3,FALSE))," ")</f>
        <v>Inicia con el diseño y aprobación del Plan Anual de Auditoría-PAA y finaliza con el cargue de las acciones del aplicativo acciones correctivas,preventivas y de mejora -CPM.</v>
      </c>
      <c r="E490" s="472" t="s">
        <v>1228</v>
      </c>
      <c r="F490" s="472" t="s">
        <v>972</v>
      </c>
      <c r="G490" s="492">
        <v>80</v>
      </c>
      <c r="H490" s="384">
        <v>80</v>
      </c>
      <c r="I490" s="468" t="s">
        <v>1267</v>
      </c>
      <c r="J490" s="465" t="s">
        <v>243</v>
      </c>
      <c r="K490" s="465" t="s">
        <v>1267</v>
      </c>
      <c r="L490" s="465" t="s">
        <v>1451</v>
      </c>
      <c r="M490" s="471" t="str">
        <f t="shared" ref="M490" si="1669">+CONCATENATE("Posibilidad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471" t="s">
        <v>108</v>
      </c>
      <c r="O490" s="471" t="s">
        <v>836</v>
      </c>
      <c r="P490" s="474">
        <v>228</v>
      </c>
      <c r="Q490" s="477"/>
      <c r="R490" s="480"/>
      <c r="S490" s="480"/>
      <c r="T490" s="480"/>
      <c r="U490" s="480"/>
      <c r="V490" s="483" t="str">
        <f t="shared" ref="V490" si="1670">IF(ISBLANK(AC490),(IF(P490&lt;=0,"",IF(P490&lt;=2,"Muy Baja",IF(P490&lt;=24,"Baja",IF(P490&lt;=500,"Media",IF(P490&lt;=5000,"Alta","Muy Alta"))))))," ")</f>
        <v>Media</v>
      </c>
      <c r="W490" s="441">
        <f t="shared" ref="W490" si="1671">IF(ISBLANK(AC490),(IF(V490="","",IF(V490="Muy Baja",20%,IF(V490="Baja",40%,IF(V490="Media",60%,IF(V490="Alta",80%,IF(V490="Muy Alta",100%,0)))))))," ")</f>
        <v>0.6</v>
      </c>
      <c r="X490" s="486" t="s">
        <v>307</v>
      </c>
      <c r="Y490" s="489" t="str">
        <f>IF(X490&gt;0,IF(NOT(ISERROR(MATCH(X490,'Listados Datos'!$N$3:$N$4,0))),'Listados Datos'!$N$6&amp;"Por favor no seleccionar este criterios de impacto (Afectación Económica o presupuestal y/o Pérdida Reputacional)",'Listados Datos'!$N$7),"")</f>
        <v>✔</v>
      </c>
      <c r="Z490" s="438"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441">
        <f>IF(Z490="","",IF(Z490="Leve",20%,IF(Z490="Menor",40%,IF(Z490="Moderado",60%,IF(Z490="Mayor",80%,IF(Z490="Catastrófico",100%,0))))))</f>
        <v>0.6</v>
      </c>
      <c r="AB490" s="444"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447"/>
      <c r="AD490" s="450"/>
      <c r="AE490" s="453" t="str">
        <f t="shared" ref="AE490" si="1672">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206" t="s">
        <v>1507</v>
      </c>
      <c r="AH490" s="234" t="str">
        <f t="shared" ref="AH490:AH549" si="1673">IF(OR(AI490="Preventivo",AI490="Detectivo"),"Probabilidad",IF(AI490="Correctivo","Impacto",""))</f>
        <v>Probabilidad</v>
      </c>
      <c r="AI490" s="340" t="s">
        <v>314</v>
      </c>
      <c r="AJ490" s="340" t="s">
        <v>319</v>
      </c>
      <c r="AK490" s="235" t="str">
        <f t="shared" ref="AK490:AK549" si="1674">IF(AND(AI490="Preventivo",AJ490="Automático"),"50%",IF(AND(AI490="Preventivo",AJ490="Manual"),"40%",IF(AND(AI490="Detectivo",AJ490="Automático"),"40%",IF(AND(AI490="Detectivo",AJ490="Manual"),"30%",IF(AND(AI490="Correctivo",AJ490="Automático"),"35%",IF(AND(AI490="Correctivo",AJ490="Manual"),"25%",""))))))</f>
        <v>40%</v>
      </c>
      <c r="AL490" s="341" t="s">
        <v>323</v>
      </c>
      <c r="AM490" s="341" t="s">
        <v>327</v>
      </c>
      <c r="AN490" s="342" t="s">
        <v>330</v>
      </c>
      <c r="AO490" s="236">
        <f t="shared" ref="AO490" si="1675">IF(ISBLANK(AD490),(IFERROR(IF(AH490="Probabilidad",(W490-(+W490*AK490)),IF(AH490="Impacto",W490,"")),""))," ")</f>
        <v>0.36</v>
      </c>
      <c r="AP490" s="174" t="str">
        <f t="shared" ref="AP490" si="1676">IF(ISBLANK(AD490), (IFERROR(IF(AO490="","",IF(AO490&lt;=0.2,"Muy Baja",IF(AO490&lt;=0.4,"Baja",IF(AO490&lt;=0.6,"Media",IF(AO490&lt;=0.8,"Alta","Muy Alta"))))),""))," ")</f>
        <v>Baja</v>
      </c>
      <c r="AQ490" s="237">
        <f t="shared" si="1603"/>
        <v>0.36</v>
      </c>
      <c r="AR490" s="283" t="str">
        <f t="shared" si="1604"/>
        <v>Moderado</v>
      </c>
      <c r="AS490" s="237">
        <f t="shared" ref="AS490" si="1677">IFERROR(IF(AH490="Impacto",(AA490-(+AA490*AK490)),IF(AH490="Probabilidad",AA490,"")),"")</f>
        <v>0.6</v>
      </c>
      <c r="AT490" s="239" t="str">
        <f t="shared" si="1605"/>
        <v>Moderado</v>
      </c>
      <c r="AU490" s="456"/>
      <c r="AV490" s="459" t="str">
        <f>IF(ISBLANK(AD490), " ", AD490)</f>
        <v xml:space="preserve"> </v>
      </c>
      <c r="AW490" s="453" t="str">
        <f t="shared" ref="AW490" si="1678">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462" t="s">
        <v>337</v>
      </c>
      <c r="AY490" s="343" t="s">
        <v>1624</v>
      </c>
      <c r="AZ490" s="209" t="s">
        <v>1626</v>
      </c>
      <c r="BA490" s="207" t="s">
        <v>972</v>
      </c>
      <c r="BB490" s="207" t="s">
        <v>1068</v>
      </c>
      <c r="BC490" s="208">
        <v>44562</v>
      </c>
      <c r="BD490" s="208">
        <v>44926</v>
      </c>
      <c r="BE490" s="208" t="s">
        <v>1626</v>
      </c>
      <c r="BF490" s="209" t="s">
        <v>1628</v>
      </c>
      <c r="BG490" s="465" t="s">
        <v>1348</v>
      </c>
      <c r="BH490" s="215"/>
      <c r="BI490" s="210"/>
      <c r="BJ490" s="210"/>
      <c r="BK490" s="210"/>
      <c r="BL490" s="207"/>
      <c r="BM490" s="207"/>
      <c r="BN490" s="207"/>
      <c r="BO490" s="282"/>
      <c r="BP490" s="282"/>
      <c r="BQ490" s="284"/>
      <c r="BR490" s="213"/>
      <c r="BS490" s="213" t="str">
        <f>IF(AND('MAPA DE RIESGOS'!$AP490="Muy Alta",'MAPA DE RIESGOS'!$AR490="Leve"),CONCATENATE("R",'MAPA DE RIESGOS'!$H490,"C",'MAPA DE RIESGOS'!$AF490),"")</f>
        <v/>
      </c>
      <c r="BT490" s="213"/>
      <c r="BU490" s="213"/>
      <c r="BV490" s="213"/>
      <c r="BW490" s="213"/>
      <c r="BX490" s="213"/>
      <c r="BY490" s="213"/>
      <c r="BZ490" s="213"/>
      <c r="CA490" s="213"/>
      <c r="CB490" s="213"/>
      <c r="CC490" s="213"/>
      <c r="CD490" s="213"/>
      <c r="CE490" s="213"/>
      <c r="CF490" s="213"/>
      <c r="CG490" s="213"/>
      <c r="CH490" s="213"/>
      <c r="CI490" s="213"/>
      <c r="CJ490" s="213"/>
      <c r="CK490" s="213"/>
    </row>
    <row r="491" spans="1:89" s="214" customFormat="1" ht="102.5" customHeight="1">
      <c r="A491" s="655"/>
      <c r="B491" s="637"/>
      <c r="C491" s="523"/>
      <c r="D491" s="523"/>
      <c r="E491" s="472"/>
      <c r="F491" s="472"/>
      <c r="G491" s="492"/>
      <c r="H491" s="384">
        <v>80</v>
      </c>
      <c r="I491" s="469"/>
      <c r="J491" s="466"/>
      <c r="K491" s="466"/>
      <c r="L491" s="466"/>
      <c r="M491" s="472"/>
      <c r="N491" s="472"/>
      <c r="O491" s="472"/>
      <c r="P491" s="475"/>
      <c r="Q491" s="478"/>
      <c r="R491" s="481"/>
      <c r="S491" s="481"/>
      <c r="T491" s="481"/>
      <c r="U491" s="481"/>
      <c r="V491" s="484"/>
      <c r="W491" s="442"/>
      <c r="X491" s="487"/>
      <c r="Y491" s="490"/>
      <c r="Z491" s="439"/>
      <c r="AA491" s="442"/>
      <c r="AB491" s="445"/>
      <c r="AC491" s="448"/>
      <c r="AD491" s="451"/>
      <c r="AE491" s="454"/>
      <c r="AF491" s="205">
        <v>2</v>
      </c>
      <c r="AG491" s="206" t="s">
        <v>1508</v>
      </c>
      <c r="AH491" s="234" t="str">
        <f t="shared" si="1673"/>
        <v>Probabilidad</v>
      </c>
      <c r="AI491" s="340" t="s">
        <v>314</v>
      </c>
      <c r="AJ491" s="340" t="s">
        <v>319</v>
      </c>
      <c r="AK491" s="235" t="str">
        <f t="shared" si="1674"/>
        <v>40%</v>
      </c>
      <c r="AL491" s="341" t="s">
        <v>323</v>
      </c>
      <c r="AM491" s="341" t="s">
        <v>327</v>
      </c>
      <c r="AN491" s="342" t="s">
        <v>330</v>
      </c>
      <c r="AO491" s="236">
        <f t="shared" ref="AO491" si="1679">IF(ISBLANK(AD490),(IFERROR(IF(AND(AH490="Probabilidad",AH491="Probabilidad"),(AQ490-(+AQ490*AK491)),IF(AH491="Probabilidad",(W490-(+W490*AK491)),IF(AH491="Impacto",AQ490,""))),""))," ")</f>
        <v>0.216</v>
      </c>
      <c r="AP491" s="174" t="str">
        <f t="shared" ref="AP491" si="1680">IF(ISBLANK(AD490),(IFERROR(IF(AO491="","",IF(AO491&lt;=0.2,"Muy Baja",IF(AO491&lt;=0.4,"Baja",IF(AO491&lt;=0.6,"Media",IF(AO491&lt;=0.8,"Alta","Muy Alta"))))),""))," ")</f>
        <v>Baja</v>
      </c>
      <c r="AQ491" s="237">
        <f t="shared" si="1603"/>
        <v>0.216</v>
      </c>
      <c r="AR491" s="283" t="str">
        <f t="shared" si="1604"/>
        <v>Moderado</v>
      </c>
      <c r="AS491" s="237">
        <f t="shared" ref="AS491" si="1681">IFERROR(IF(AND(AH490="Impacto",AH491="Impacto"),(AS490-(+AS490*AK491)),IF(AH491="Impacto",(AA490-(+AA490*AK491)),IF(AH491="Probabilidad",AS490,""))),"")</f>
        <v>0.6</v>
      </c>
      <c r="AT491" s="239" t="str">
        <f t="shared" si="1605"/>
        <v>Moderado</v>
      </c>
      <c r="AU491" s="457"/>
      <c r="AV491" s="460"/>
      <c r="AW491" s="454"/>
      <c r="AX491" s="463"/>
      <c r="AY491" s="343" t="s">
        <v>1625</v>
      </c>
      <c r="AZ491" s="339" t="s">
        <v>1627</v>
      </c>
      <c r="BA491" s="207" t="s">
        <v>972</v>
      </c>
      <c r="BB491" s="207" t="s">
        <v>1068</v>
      </c>
      <c r="BC491" s="208">
        <v>44562</v>
      </c>
      <c r="BD491" s="208">
        <v>44926</v>
      </c>
      <c r="BE491" s="208" t="s">
        <v>1629</v>
      </c>
      <c r="BF491" s="339" t="s">
        <v>1630</v>
      </c>
      <c r="BG491" s="466"/>
      <c r="BH491" s="215"/>
      <c r="BI491" s="210"/>
      <c r="BJ491" s="210"/>
      <c r="BK491" s="210"/>
      <c r="BL491" s="207"/>
      <c r="BM491" s="207"/>
      <c r="BN491" s="207"/>
      <c r="BO491" s="282"/>
      <c r="BP491" s="282"/>
      <c r="BQ491" s="284"/>
      <c r="BR491" s="213"/>
      <c r="BS491" s="213" t="str">
        <f>IF(AND('MAPA DE RIESGOS'!$AP491="Muy Alta",'MAPA DE RIESGOS'!$AR491="Leve"),CONCATENATE("R",'MAPA DE RIESGOS'!$H491,"C",'MAPA DE RIESGOS'!$AF491),"")</f>
        <v/>
      </c>
      <c r="BT491" s="213"/>
      <c r="BU491" s="213"/>
      <c r="BV491" s="213"/>
      <c r="BW491" s="213"/>
      <c r="BX491" s="213"/>
      <c r="BY491" s="213"/>
      <c r="BZ491" s="213"/>
      <c r="CA491" s="213"/>
      <c r="CB491" s="213"/>
      <c r="CC491" s="213"/>
      <c r="CD491" s="213"/>
      <c r="CE491" s="213"/>
      <c r="CF491" s="213"/>
      <c r="CG491" s="213"/>
      <c r="CH491" s="213"/>
      <c r="CI491" s="213"/>
      <c r="CJ491" s="213"/>
      <c r="CK491" s="213"/>
    </row>
    <row r="492" spans="1:89" s="214" customFormat="1" ht="28.5" hidden="1" customHeight="1">
      <c r="A492" s="655"/>
      <c r="B492" s="637"/>
      <c r="C492" s="523"/>
      <c r="D492" s="523"/>
      <c r="E492" s="472"/>
      <c r="F492" s="472"/>
      <c r="G492" s="492"/>
      <c r="H492" s="384">
        <v>80</v>
      </c>
      <c r="I492" s="469"/>
      <c r="J492" s="466"/>
      <c r="K492" s="466"/>
      <c r="L492" s="466"/>
      <c r="M492" s="472"/>
      <c r="N492" s="472"/>
      <c r="O492" s="472"/>
      <c r="P492" s="475"/>
      <c r="Q492" s="478"/>
      <c r="R492" s="481"/>
      <c r="S492" s="481"/>
      <c r="T492" s="481"/>
      <c r="U492" s="481"/>
      <c r="V492" s="484"/>
      <c r="W492" s="442"/>
      <c r="X492" s="487"/>
      <c r="Y492" s="490"/>
      <c r="Z492" s="439"/>
      <c r="AA492" s="442"/>
      <c r="AB492" s="445"/>
      <c r="AC492" s="448"/>
      <c r="AD492" s="451"/>
      <c r="AE492" s="454"/>
      <c r="AF492" s="205">
        <v>3</v>
      </c>
      <c r="AG492" s="206"/>
      <c r="AH492" s="234" t="str">
        <f t="shared" si="1673"/>
        <v/>
      </c>
      <c r="AI492" s="340"/>
      <c r="AJ492" s="340"/>
      <c r="AK492" s="235" t="str">
        <f t="shared" si="1674"/>
        <v/>
      </c>
      <c r="AL492" s="341"/>
      <c r="AM492" s="341"/>
      <c r="AN492" s="342"/>
      <c r="AO492" s="236" t="str">
        <f t="shared" ref="AO492" si="1682">IF(ISBLANK(AD490),(IFERROR(IF(AND(AH491="Probabilidad",AH492="Probabilidad"),(AQ491-(+AQ491*AK492)),IF(AND(AH491="Impacto",AH492="Probabilidad"),(AQ490-(+AQ490*AK492)),IF(AH492="Impacto",AQ491,""))),""))," ")</f>
        <v/>
      </c>
      <c r="AP492" s="174" t="str">
        <f t="shared" ref="AP492" si="1683">IF(ISBLANK(AD490),(IFERROR(IF(AO492="","",IF(AO492&lt;=0.2,"Muy Baja",IF(AO492&lt;=0.4,"Baja",IF(AO492&lt;=0.6,"Media",IF(AO492&lt;=0.8,"Alta","Muy Alta"))))),""))," ")</f>
        <v/>
      </c>
      <c r="AQ492" s="237" t="str">
        <f t="shared" si="1603"/>
        <v/>
      </c>
      <c r="AR492" s="283" t="str">
        <f t="shared" si="1604"/>
        <v/>
      </c>
      <c r="AS492" s="237" t="str">
        <f t="shared" ref="AS492:AS495" si="1684">IFERROR(IF(AND(AH491="Impacto",AH492="Impacto"),(AS491-(+AS491*AK492)),IF(AND(AH491="Probabilidad",AH492="Impacto"),(AS490-(+AS490*AK492)),IF(AH492="Probabilidad",AS491,""))),"")</f>
        <v/>
      </c>
      <c r="AT492" s="239" t="str">
        <f t="shared" si="1605"/>
        <v/>
      </c>
      <c r="AU492" s="457"/>
      <c r="AV492" s="460"/>
      <c r="AW492" s="454"/>
      <c r="AX492" s="463"/>
      <c r="AY492" s="343"/>
      <c r="AZ492" s="209"/>
      <c r="BA492" s="207"/>
      <c r="BB492" s="207"/>
      <c r="BC492" s="208"/>
      <c r="BD492" s="208"/>
      <c r="BE492" s="208"/>
      <c r="BF492" s="209"/>
      <c r="BG492" s="466"/>
      <c r="BH492" s="215"/>
      <c r="BI492" s="210"/>
      <c r="BJ492" s="210"/>
      <c r="BK492" s="210"/>
      <c r="BL492" s="207"/>
      <c r="BM492" s="207"/>
      <c r="BN492" s="207"/>
      <c r="BO492" s="282"/>
      <c r="BP492" s="282"/>
      <c r="BQ492" s="284"/>
      <c r="BR492" s="213"/>
      <c r="BS492" s="213" t="str">
        <f>IF(AND('MAPA DE RIESGOS'!$AP492="Muy Alta",'MAPA DE RIESGOS'!$AR492="Leve"),CONCATENATE("R",'MAPA DE RIESGOS'!$H492,"C",'MAPA DE RIESGOS'!$AF492),"")</f>
        <v/>
      </c>
      <c r="BT492" s="213"/>
      <c r="BU492" s="213"/>
      <c r="BV492" s="213"/>
      <c r="BW492" s="213"/>
      <c r="BX492" s="213"/>
      <c r="BY492" s="213"/>
      <c r="BZ492" s="213"/>
      <c r="CA492" s="213"/>
      <c r="CB492" s="213"/>
      <c r="CC492" s="213"/>
      <c r="CD492" s="213"/>
      <c r="CE492" s="213"/>
      <c r="CF492" s="213"/>
      <c r="CG492" s="213"/>
      <c r="CH492" s="213"/>
      <c r="CI492" s="213"/>
      <c r="CJ492" s="213"/>
      <c r="CK492" s="213"/>
    </row>
    <row r="493" spans="1:89" s="214" customFormat="1" ht="28.5" hidden="1" customHeight="1">
      <c r="A493" s="655"/>
      <c r="B493" s="637"/>
      <c r="C493" s="523"/>
      <c r="D493" s="523"/>
      <c r="E493" s="472"/>
      <c r="F493" s="472"/>
      <c r="G493" s="492"/>
      <c r="H493" s="384">
        <v>80</v>
      </c>
      <c r="I493" s="469"/>
      <c r="J493" s="466"/>
      <c r="K493" s="466"/>
      <c r="L493" s="466"/>
      <c r="M493" s="472"/>
      <c r="N493" s="472"/>
      <c r="O493" s="472"/>
      <c r="P493" s="475"/>
      <c r="Q493" s="478"/>
      <c r="R493" s="481"/>
      <c r="S493" s="481"/>
      <c r="T493" s="481"/>
      <c r="U493" s="481"/>
      <c r="V493" s="484"/>
      <c r="W493" s="442"/>
      <c r="X493" s="487"/>
      <c r="Y493" s="490"/>
      <c r="Z493" s="439"/>
      <c r="AA493" s="442"/>
      <c r="AB493" s="445"/>
      <c r="AC493" s="448"/>
      <c r="AD493" s="451"/>
      <c r="AE493" s="454"/>
      <c r="AF493" s="205">
        <v>4</v>
      </c>
      <c r="AG493" s="206"/>
      <c r="AH493" s="234" t="str">
        <f t="shared" si="1673"/>
        <v/>
      </c>
      <c r="AI493" s="340"/>
      <c r="AJ493" s="340"/>
      <c r="AK493" s="235" t="str">
        <f t="shared" si="1674"/>
        <v/>
      </c>
      <c r="AL493" s="341"/>
      <c r="AM493" s="341"/>
      <c r="AN493" s="342"/>
      <c r="AO493" s="236" t="str">
        <f t="shared" ref="AO493" si="1685">IF(ISBLANK(AD490),(IFERROR(IF(AND(AH492="Probabilidad",AH493="Probabilidad"),(AQ492-(+AQ492*AK493)),IF(AND(AH492="Impacto",AH493="Probabilidad"),(AQ491-(+AQ491*AK493)),IF(AH493="Impacto",AQ492,""))),""))," ")</f>
        <v/>
      </c>
      <c r="AP493" s="174" t="str">
        <f t="shared" ref="AP493" si="1686">IF(ISBLANK(AD490),(IFERROR(IF(AO493="","",IF(AO493&lt;=0.2,"Muy Baja",IF(AO493&lt;=0.4,"Baja",IF(AO493&lt;=0.6,"Media",IF(AO493&lt;=0.8,"Alta","Muy Alta"))))),""))," ")</f>
        <v/>
      </c>
      <c r="AQ493" s="237" t="str">
        <f t="shared" si="1603"/>
        <v/>
      </c>
      <c r="AR493" s="283" t="str">
        <f t="shared" si="1604"/>
        <v/>
      </c>
      <c r="AS493" s="237" t="str">
        <f t="shared" si="1684"/>
        <v/>
      </c>
      <c r="AT493" s="239" t="str">
        <f t="shared" si="1605"/>
        <v/>
      </c>
      <c r="AU493" s="457"/>
      <c r="AV493" s="460"/>
      <c r="AW493" s="454"/>
      <c r="AX493" s="463"/>
      <c r="AY493" s="343"/>
      <c r="AZ493" s="209"/>
      <c r="BA493" s="207"/>
      <c r="BB493" s="207"/>
      <c r="BC493" s="208"/>
      <c r="BD493" s="208"/>
      <c r="BE493" s="208"/>
      <c r="BF493" s="209"/>
      <c r="BG493" s="466"/>
      <c r="BH493" s="215"/>
      <c r="BI493" s="210"/>
      <c r="BJ493" s="210"/>
      <c r="BK493" s="210"/>
      <c r="BL493" s="207"/>
      <c r="BM493" s="207"/>
      <c r="BN493" s="207"/>
      <c r="BO493" s="282"/>
      <c r="BP493" s="282"/>
      <c r="BQ493" s="284"/>
      <c r="BR493" s="213"/>
      <c r="BS493" s="213" t="str">
        <f>IF(AND('MAPA DE RIESGOS'!$AP493="Muy Alta",'MAPA DE RIESGOS'!$AR493="Leve"),CONCATENATE("R",'MAPA DE RIESGOS'!$H493,"C",'MAPA DE RIESGOS'!$AF493),"")</f>
        <v/>
      </c>
      <c r="BT493" s="213"/>
      <c r="BU493" s="213"/>
      <c r="BV493" s="213"/>
      <c r="BW493" s="213"/>
      <c r="BX493" s="213"/>
      <c r="BY493" s="213"/>
      <c r="BZ493" s="213"/>
      <c r="CA493" s="213"/>
      <c r="CB493" s="213"/>
      <c r="CC493" s="213"/>
      <c r="CD493" s="213"/>
      <c r="CE493" s="213"/>
      <c r="CF493" s="213"/>
      <c r="CG493" s="213"/>
      <c r="CH493" s="213"/>
      <c r="CI493" s="213"/>
      <c r="CJ493" s="213"/>
      <c r="CK493" s="213"/>
    </row>
    <row r="494" spans="1:89" s="214" customFormat="1" ht="28.5" hidden="1" customHeight="1">
      <c r="A494" s="655"/>
      <c r="B494" s="637"/>
      <c r="C494" s="523"/>
      <c r="D494" s="523"/>
      <c r="E494" s="472"/>
      <c r="F494" s="472"/>
      <c r="G494" s="492"/>
      <c r="H494" s="384">
        <v>80</v>
      </c>
      <c r="I494" s="469"/>
      <c r="J494" s="466"/>
      <c r="K494" s="466"/>
      <c r="L494" s="466"/>
      <c r="M494" s="472"/>
      <c r="N494" s="472"/>
      <c r="O494" s="472"/>
      <c r="P494" s="475"/>
      <c r="Q494" s="478"/>
      <c r="R494" s="481"/>
      <c r="S494" s="481"/>
      <c r="T494" s="481"/>
      <c r="U494" s="481"/>
      <c r="V494" s="484"/>
      <c r="W494" s="442"/>
      <c r="X494" s="487"/>
      <c r="Y494" s="490"/>
      <c r="Z494" s="439"/>
      <c r="AA494" s="442"/>
      <c r="AB494" s="445"/>
      <c r="AC494" s="448"/>
      <c r="AD494" s="451"/>
      <c r="AE494" s="454"/>
      <c r="AF494" s="205">
        <v>5</v>
      </c>
      <c r="AG494" s="206"/>
      <c r="AH494" s="234" t="str">
        <f t="shared" si="1673"/>
        <v/>
      </c>
      <c r="AI494" s="340"/>
      <c r="AJ494" s="340"/>
      <c r="AK494" s="235" t="str">
        <f t="shared" si="1674"/>
        <v/>
      </c>
      <c r="AL494" s="341"/>
      <c r="AM494" s="341"/>
      <c r="AN494" s="342"/>
      <c r="AO494" s="236" t="str">
        <f t="shared" ref="AO494" si="1687">IF(ISBLANK(AD490),(IFERROR(IF(AND(AH493="Probabilidad",AH494="Probabilidad"),(AQ493-(+AQ493*AK494)),IF(AND(AH493="Impacto",AH494="Probabilidad"),(AQ492-(+AQ492*AK494)),IF(AH494="Impacto",AQ493,""))),""))," ")</f>
        <v/>
      </c>
      <c r="AP494" s="174" t="str">
        <f t="shared" ref="AP494" si="1688">IF(ISBLANK(AD490),(IFERROR(IF(AO494="","",IF(AO494&lt;=0.2,"Muy Baja",IF(AO494&lt;=0.4,"Baja",IF(AO494&lt;=0.6,"Media",IF(AO494&lt;=0.8,"Alta","Muy Alta"))))),""))," ")</f>
        <v/>
      </c>
      <c r="AQ494" s="237" t="str">
        <f t="shared" si="1603"/>
        <v/>
      </c>
      <c r="AR494" s="283" t="str">
        <f t="shared" si="1604"/>
        <v/>
      </c>
      <c r="AS494" s="237" t="str">
        <f t="shared" si="1684"/>
        <v/>
      </c>
      <c r="AT494" s="239" t="str">
        <f t="shared" si="1605"/>
        <v/>
      </c>
      <c r="AU494" s="457"/>
      <c r="AV494" s="460"/>
      <c r="AW494" s="454"/>
      <c r="AX494" s="463"/>
      <c r="AY494" s="343"/>
      <c r="AZ494" s="209"/>
      <c r="BA494" s="207"/>
      <c r="BB494" s="207"/>
      <c r="BC494" s="208"/>
      <c r="BD494" s="208"/>
      <c r="BE494" s="208"/>
      <c r="BF494" s="209"/>
      <c r="BG494" s="466"/>
      <c r="BH494" s="215"/>
      <c r="BI494" s="210"/>
      <c r="BJ494" s="210"/>
      <c r="BK494" s="210"/>
      <c r="BL494" s="207"/>
      <c r="BM494" s="207"/>
      <c r="BN494" s="207"/>
      <c r="BO494" s="282"/>
      <c r="BP494" s="282"/>
      <c r="BQ494" s="284"/>
      <c r="BR494" s="213"/>
      <c r="BS494" s="213" t="str">
        <f>IF(AND('MAPA DE RIESGOS'!$AP494="Muy Alta",'MAPA DE RIESGOS'!$AR494="Leve"),CONCATENATE("R",'MAPA DE RIESGOS'!$H494,"C",'MAPA DE RIESGOS'!$AF494),"")</f>
        <v/>
      </c>
      <c r="BT494" s="213"/>
      <c r="BU494" s="213"/>
      <c r="BV494" s="213"/>
      <c r="BW494" s="213"/>
      <c r="BX494" s="213"/>
      <c r="BY494" s="213"/>
      <c r="BZ494" s="213"/>
      <c r="CA494" s="213"/>
      <c r="CB494" s="213"/>
      <c r="CC494" s="213"/>
      <c r="CD494" s="213"/>
      <c r="CE494" s="213"/>
      <c r="CF494" s="213"/>
      <c r="CG494" s="213"/>
      <c r="CH494" s="213"/>
      <c r="CI494" s="213"/>
      <c r="CJ494" s="213"/>
      <c r="CK494" s="213"/>
    </row>
    <row r="495" spans="1:89" s="214" customFormat="1" ht="28.5" hidden="1" customHeight="1">
      <c r="A495" s="655"/>
      <c r="B495" s="637"/>
      <c r="C495" s="523"/>
      <c r="D495" s="523"/>
      <c r="E495" s="472"/>
      <c r="F495" s="472"/>
      <c r="G495" s="492"/>
      <c r="H495" s="384">
        <v>80</v>
      </c>
      <c r="I495" s="470"/>
      <c r="J495" s="467"/>
      <c r="K495" s="467"/>
      <c r="L495" s="467"/>
      <c r="M495" s="473"/>
      <c r="N495" s="473"/>
      <c r="O495" s="473"/>
      <c r="P495" s="476"/>
      <c r="Q495" s="479"/>
      <c r="R495" s="482"/>
      <c r="S495" s="482"/>
      <c r="T495" s="482"/>
      <c r="U495" s="482"/>
      <c r="V495" s="485"/>
      <c r="W495" s="443"/>
      <c r="X495" s="488"/>
      <c r="Y495" s="491"/>
      <c r="Z495" s="440"/>
      <c r="AA495" s="443"/>
      <c r="AB495" s="446"/>
      <c r="AC495" s="449"/>
      <c r="AD495" s="452"/>
      <c r="AE495" s="455"/>
      <c r="AF495" s="205">
        <v>6</v>
      </c>
      <c r="AG495" s="206"/>
      <c r="AH495" s="234" t="str">
        <f t="shared" si="1673"/>
        <v/>
      </c>
      <c r="AI495" s="340"/>
      <c r="AJ495" s="340"/>
      <c r="AK495" s="235" t="str">
        <f t="shared" si="1674"/>
        <v/>
      </c>
      <c r="AL495" s="341"/>
      <c r="AM495" s="341"/>
      <c r="AN495" s="342"/>
      <c r="AO495" s="236" t="str">
        <f t="shared" ref="AO495" si="1689">IF(ISBLANK(AD490),(IFERROR(IF(AND(AH494="Probabilidad",AH495="Probabilidad"),(AQ494-(+AQ494*AK495)),IF(AND(AH494="Impacto",AH495="Probabilidad"),(AQ493-(+AQ493*AK495)),IF(AH495="Impacto",AQ494,""))),""))," ")</f>
        <v/>
      </c>
      <c r="AP495" s="174" t="str">
        <f t="shared" ref="AP495" si="1690">IF(ISBLANK(AD490),(IFERROR(IF(AO495="","",IF(AO495&lt;=0.2,"Muy Baja",IF(AO495&lt;=0.4,"Baja",IF(AO495&lt;=0.6,"Media",IF(AO495&lt;=0.8,"Alta","Muy Alta"))))),""))," ")</f>
        <v/>
      </c>
      <c r="AQ495" s="237" t="str">
        <f t="shared" si="1603"/>
        <v/>
      </c>
      <c r="AR495" s="283" t="str">
        <f t="shared" si="1604"/>
        <v/>
      </c>
      <c r="AS495" s="237" t="str">
        <f t="shared" si="1684"/>
        <v/>
      </c>
      <c r="AT495" s="239" t="str">
        <f t="shared" si="1605"/>
        <v/>
      </c>
      <c r="AU495" s="458"/>
      <c r="AV495" s="461"/>
      <c r="AW495" s="455"/>
      <c r="AX495" s="464"/>
      <c r="AY495" s="343"/>
      <c r="AZ495" s="209"/>
      <c r="BA495" s="207"/>
      <c r="BB495" s="207"/>
      <c r="BC495" s="208"/>
      <c r="BD495" s="208"/>
      <c r="BE495" s="208"/>
      <c r="BF495" s="209"/>
      <c r="BG495" s="467"/>
      <c r="BH495" s="215"/>
      <c r="BI495" s="210"/>
      <c r="BJ495" s="210"/>
      <c r="BK495" s="210"/>
      <c r="BL495" s="207"/>
      <c r="BM495" s="207"/>
      <c r="BN495" s="207"/>
      <c r="BO495" s="282"/>
      <c r="BP495" s="282"/>
      <c r="BQ495" s="284"/>
      <c r="BR495" s="213"/>
      <c r="BS495" s="213" t="str">
        <f>IF(AND('MAPA DE RIESGOS'!$AP495="Muy Alta",'MAPA DE RIESGOS'!$AR495="Leve"),CONCATENATE("R",'MAPA DE RIESGOS'!$H495,"C",'MAPA DE RIESGOS'!$AF495),"")</f>
        <v/>
      </c>
      <c r="BT495" s="213"/>
      <c r="BU495" s="213"/>
      <c r="BV495" s="213"/>
      <c r="BW495" s="213"/>
      <c r="BX495" s="213"/>
      <c r="BY495" s="213"/>
      <c r="BZ495" s="213"/>
      <c r="CA495" s="213"/>
      <c r="CB495" s="213"/>
      <c r="CC495" s="213"/>
      <c r="CD495" s="213"/>
      <c r="CE495" s="213"/>
      <c r="CF495" s="213"/>
      <c r="CG495" s="213"/>
      <c r="CH495" s="213"/>
      <c r="CI495" s="213"/>
      <c r="CJ495" s="213"/>
      <c r="CK495" s="213"/>
    </row>
    <row r="496" spans="1:89" s="214" customFormat="1" ht="83" customHeight="1">
      <c r="A496" s="655"/>
      <c r="B496" s="637" t="s">
        <v>964</v>
      </c>
      <c r="C496" s="523"/>
      <c r="D496" s="523" t="str">
        <f>IFERROR((VLOOKUP($B496,'Listados Datos'!$D$3:$F$18,3,FALSE))," ")</f>
        <v>Inicia con el diseño y aprobación del Plan Anual de Auditoría-PAA y finaliza con el cargue de las acciones del aplicativo acciones correctivas,preventivas y de mejora -CPM.</v>
      </c>
      <c r="E496" s="472" t="s">
        <v>1228</v>
      </c>
      <c r="F496" s="472" t="s">
        <v>972</v>
      </c>
      <c r="G496" s="492">
        <v>81</v>
      </c>
      <c r="H496" s="384">
        <v>81</v>
      </c>
      <c r="I496" s="468" t="s">
        <v>1268</v>
      </c>
      <c r="J496" s="465" t="s">
        <v>243</v>
      </c>
      <c r="K496" s="465" t="s">
        <v>1268</v>
      </c>
      <c r="L496" s="465" t="s">
        <v>1452</v>
      </c>
      <c r="M496" s="471" t="str">
        <f t="shared" ref="M496" si="1691">+CONCATENATE("Posibilidad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471" t="s">
        <v>108</v>
      </c>
      <c r="O496" s="471" t="s">
        <v>836</v>
      </c>
      <c r="P496" s="474">
        <v>12</v>
      </c>
      <c r="Q496" s="477"/>
      <c r="R496" s="480"/>
      <c r="S496" s="480"/>
      <c r="T496" s="480"/>
      <c r="U496" s="480"/>
      <c r="V496" s="483" t="str">
        <f t="shared" ref="V496" si="1692">IF(ISBLANK(AC496),(IF(P496&lt;=0,"",IF(P496&lt;=2,"Muy Baja",IF(P496&lt;=24,"Baja",IF(P496&lt;=500,"Media",IF(P496&lt;=5000,"Alta","Muy Alta"))))))," ")</f>
        <v>Baja</v>
      </c>
      <c r="W496" s="441">
        <f t="shared" ref="W496" si="1693">IF(ISBLANK(AC496),(IF(V496="","",IF(V496="Muy Baja",20%,IF(V496="Baja",40%,IF(V496="Media",60%,IF(V496="Alta",80%,IF(V496="Muy Alta",100%,0)))))))," ")</f>
        <v>0.4</v>
      </c>
      <c r="X496" s="486" t="s">
        <v>307</v>
      </c>
      <c r="Y496" s="489" t="str">
        <f>IF(X496&gt;0,IF(NOT(ISERROR(MATCH(X496,'Listados Datos'!$N$3:$N$4,0))),'Listados Datos'!$N$6&amp;"Por favor no seleccionar este criterios de impacto (Afectación Económica o presupuestal y/o Pérdida Reputacional)",'Listados Datos'!$N$7),"")</f>
        <v>✔</v>
      </c>
      <c r="Z496" s="438"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441">
        <f>IF(Z496="","",IF(Z496="Leve",20%,IF(Z496="Menor",40%,IF(Z496="Moderado",60%,IF(Z496="Mayor",80%,IF(Z496="Catastrófico",100%,0))))))</f>
        <v>0.6</v>
      </c>
      <c r="AB496" s="444"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447"/>
      <c r="AD496" s="450"/>
      <c r="AE496" s="453" t="str">
        <f t="shared" ref="AE496" si="1694">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206" t="s">
        <v>1509</v>
      </c>
      <c r="AH496" s="234" t="str">
        <f t="shared" si="1673"/>
        <v>Probabilidad</v>
      </c>
      <c r="AI496" s="340" t="s">
        <v>314</v>
      </c>
      <c r="AJ496" s="340" t="s">
        <v>319</v>
      </c>
      <c r="AK496" s="235" t="str">
        <f t="shared" si="1674"/>
        <v>40%</v>
      </c>
      <c r="AL496" s="341" t="s">
        <v>323</v>
      </c>
      <c r="AM496" s="341" t="s">
        <v>327</v>
      </c>
      <c r="AN496" s="342" t="s">
        <v>330</v>
      </c>
      <c r="AO496" s="236">
        <f t="shared" ref="AO496" si="1695">IF(ISBLANK(AD496),(IFERROR(IF(AH496="Probabilidad",(W496-(+W496*AK496)),IF(AH496="Impacto",W496,"")),""))," ")</f>
        <v>0.24</v>
      </c>
      <c r="AP496" s="174" t="str">
        <f t="shared" ref="AP496" si="1696">IF(ISBLANK(AD496), (IFERROR(IF(AO496="","",IF(AO496&lt;=0.2,"Muy Baja",IF(AO496&lt;=0.4,"Baja",IF(AO496&lt;=0.6,"Media",IF(AO496&lt;=0.8,"Alta","Muy Alta"))))),""))," ")</f>
        <v>Baja</v>
      </c>
      <c r="AQ496" s="237">
        <f t="shared" si="1603"/>
        <v>0.24</v>
      </c>
      <c r="AR496" s="283" t="str">
        <f t="shared" si="1604"/>
        <v>Moderado</v>
      </c>
      <c r="AS496" s="237">
        <f t="shared" ref="AS496" si="1697">IFERROR(IF(AH496="Impacto",(AA496-(+AA496*AK496)),IF(AH496="Probabilidad",AA496,"")),"")</f>
        <v>0.6</v>
      </c>
      <c r="AT496" s="239" t="str">
        <f t="shared" si="1605"/>
        <v>Moderado</v>
      </c>
      <c r="AU496" s="456"/>
      <c r="AV496" s="459" t="str">
        <f>IF(ISBLANK(AD496), " ", AD496)</f>
        <v xml:space="preserve"> </v>
      </c>
      <c r="AW496" s="453" t="str">
        <f t="shared" ref="AW496" si="1698">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462" t="s">
        <v>337</v>
      </c>
      <c r="AY496" s="497" t="s">
        <v>1349</v>
      </c>
      <c r="AZ496" s="500" t="s">
        <v>1350</v>
      </c>
      <c r="BA496" s="500" t="s">
        <v>972</v>
      </c>
      <c r="BB496" s="500" t="s">
        <v>1346</v>
      </c>
      <c r="BC496" s="503">
        <v>44562</v>
      </c>
      <c r="BD496" s="503">
        <v>44926</v>
      </c>
      <c r="BE496" s="500" t="s">
        <v>1350</v>
      </c>
      <c r="BF496" s="500" t="s">
        <v>1350</v>
      </c>
      <c r="BG496" s="465" t="s">
        <v>1351</v>
      </c>
      <c r="BH496" s="215"/>
      <c r="BI496" s="210"/>
      <c r="BJ496" s="210"/>
      <c r="BK496" s="210"/>
      <c r="BL496" s="207"/>
      <c r="BM496" s="207"/>
      <c r="BN496" s="207"/>
      <c r="BO496" s="282"/>
      <c r="BP496" s="282"/>
      <c r="BQ496" s="284"/>
      <c r="BR496" s="213"/>
      <c r="BS496" s="213" t="str">
        <f>IF(AND('MAPA DE RIESGOS'!$AP496="Muy Alta",'MAPA DE RIESGOS'!$AR496="Leve"),CONCATENATE("R",'MAPA DE RIESGOS'!$H496,"C",'MAPA DE RIESGOS'!$AF496),"")</f>
        <v/>
      </c>
      <c r="BT496" s="213"/>
      <c r="BU496" s="213"/>
      <c r="BV496" s="213"/>
      <c r="BW496" s="213"/>
      <c r="BX496" s="213"/>
      <c r="BY496" s="213"/>
      <c r="BZ496" s="213"/>
      <c r="CA496" s="213"/>
      <c r="CB496" s="213"/>
      <c r="CC496" s="213"/>
      <c r="CD496" s="213"/>
      <c r="CE496" s="213"/>
      <c r="CF496" s="213"/>
      <c r="CG496" s="213"/>
      <c r="CH496" s="213"/>
      <c r="CI496" s="213"/>
      <c r="CJ496" s="213"/>
      <c r="CK496" s="213"/>
    </row>
    <row r="497" spans="1:89" s="214" customFormat="1" ht="83" customHeight="1">
      <c r="A497" s="655"/>
      <c r="B497" s="637"/>
      <c r="C497" s="523"/>
      <c r="D497" s="523"/>
      <c r="E497" s="472"/>
      <c r="F497" s="472"/>
      <c r="G497" s="492"/>
      <c r="H497" s="384">
        <v>81</v>
      </c>
      <c r="I497" s="469"/>
      <c r="J497" s="466"/>
      <c r="K497" s="466"/>
      <c r="L497" s="466"/>
      <c r="M497" s="472"/>
      <c r="N497" s="472"/>
      <c r="O497" s="472"/>
      <c r="P497" s="475"/>
      <c r="Q497" s="478"/>
      <c r="R497" s="481"/>
      <c r="S497" s="481"/>
      <c r="T497" s="481"/>
      <c r="U497" s="481"/>
      <c r="V497" s="484"/>
      <c r="W497" s="442"/>
      <c r="X497" s="487"/>
      <c r="Y497" s="490"/>
      <c r="Z497" s="439"/>
      <c r="AA497" s="442"/>
      <c r="AB497" s="445"/>
      <c r="AC497" s="448"/>
      <c r="AD497" s="451"/>
      <c r="AE497" s="454"/>
      <c r="AF497" s="205">
        <v>2</v>
      </c>
      <c r="AG497" s="206" t="s">
        <v>1510</v>
      </c>
      <c r="AH497" s="234" t="str">
        <f t="shared" si="1673"/>
        <v>Probabilidad</v>
      </c>
      <c r="AI497" s="340" t="s">
        <v>314</v>
      </c>
      <c r="AJ497" s="340" t="s">
        <v>319</v>
      </c>
      <c r="AK497" s="235" t="str">
        <f t="shared" si="1674"/>
        <v>40%</v>
      </c>
      <c r="AL497" s="341" t="s">
        <v>323</v>
      </c>
      <c r="AM497" s="341" t="s">
        <v>327</v>
      </c>
      <c r="AN497" s="342" t="s">
        <v>330</v>
      </c>
      <c r="AO497" s="236">
        <f t="shared" ref="AO497" si="1699">IF(ISBLANK(AD496),(IFERROR(IF(AND(AH496="Probabilidad",AH497="Probabilidad"),(AQ496-(+AQ496*AK497)),IF(AH497="Probabilidad",(W496-(+W496*AK497)),IF(AH497="Impacto",AQ496,""))),""))," ")</f>
        <v>0.14399999999999999</v>
      </c>
      <c r="AP497" s="174" t="str">
        <f t="shared" ref="AP497" si="1700">IF(ISBLANK(AD496),(IFERROR(IF(AO497="","",IF(AO497&lt;=0.2,"Muy Baja",IF(AO497&lt;=0.4,"Baja",IF(AO497&lt;=0.6,"Media",IF(AO497&lt;=0.8,"Alta","Muy Alta"))))),""))," ")</f>
        <v>Muy Baja</v>
      </c>
      <c r="AQ497" s="237">
        <f t="shared" si="1603"/>
        <v>0.14399999999999999</v>
      </c>
      <c r="AR497" s="283" t="str">
        <f t="shared" si="1604"/>
        <v>Moderado</v>
      </c>
      <c r="AS497" s="237">
        <f t="shared" ref="AS497" si="1701">IFERROR(IF(AND(AH496="Impacto",AH497="Impacto"),(AS496-(+AS496*AK497)),IF(AH497="Impacto",(AA496-(+AA496*AK497)),IF(AH497="Probabilidad",AS496,""))),"")</f>
        <v>0.6</v>
      </c>
      <c r="AT497" s="239" t="str">
        <f t="shared" si="1605"/>
        <v>Moderado</v>
      </c>
      <c r="AU497" s="457"/>
      <c r="AV497" s="460"/>
      <c r="AW497" s="454"/>
      <c r="AX497" s="463"/>
      <c r="AY497" s="499"/>
      <c r="AZ497" s="502"/>
      <c r="BA497" s="502"/>
      <c r="BB497" s="502"/>
      <c r="BC497" s="505"/>
      <c r="BD497" s="505"/>
      <c r="BE497" s="502"/>
      <c r="BF497" s="502"/>
      <c r="BG497" s="466"/>
      <c r="BH497" s="215"/>
      <c r="BI497" s="210"/>
      <c r="BJ497" s="210"/>
      <c r="BK497" s="210"/>
      <c r="BL497" s="207"/>
      <c r="BM497" s="207"/>
      <c r="BN497" s="207"/>
      <c r="BO497" s="282"/>
      <c r="BP497" s="282"/>
      <c r="BQ497" s="284"/>
      <c r="BR497" s="213"/>
      <c r="BS497" s="213" t="str">
        <f>IF(AND('MAPA DE RIESGOS'!$AP497="Muy Alta",'MAPA DE RIESGOS'!$AR497="Leve"),CONCATENATE("R",'MAPA DE RIESGOS'!$H497,"C",'MAPA DE RIESGOS'!$AF497),"")</f>
        <v/>
      </c>
      <c r="BT497" s="213"/>
      <c r="BU497" s="213"/>
      <c r="BV497" s="213"/>
      <c r="BW497" s="213"/>
      <c r="BX497" s="213"/>
      <c r="BY497" s="213"/>
      <c r="BZ497" s="213"/>
      <c r="CA497" s="213"/>
      <c r="CB497" s="213"/>
      <c r="CC497" s="213"/>
      <c r="CD497" s="213"/>
      <c r="CE497" s="213"/>
      <c r="CF497" s="213"/>
      <c r="CG497" s="213"/>
      <c r="CH497" s="213"/>
      <c r="CI497" s="213"/>
      <c r="CJ497" s="213"/>
      <c r="CK497" s="213"/>
    </row>
    <row r="498" spans="1:89" s="214" customFormat="1" ht="28.5" hidden="1" customHeight="1">
      <c r="A498" s="655"/>
      <c r="B498" s="637"/>
      <c r="C498" s="523"/>
      <c r="D498" s="523"/>
      <c r="E498" s="472"/>
      <c r="F498" s="472"/>
      <c r="G498" s="492"/>
      <c r="H498" s="384">
        <v>81</v>
      </c>
      <c r="I498" s="469"/>
      <c r="J498" s="466"/>
      <c r="K498" s="466"/>
      <c r="L498" s="466"/>
      <c r="M498" s="472"/>
      <c r="N498" s="472"/>
      <c r="O498" s="472"/>
      <c r="P498" s="475"/>
      <c r="Q498" s="478"/>
      <c r="R498" s="481"/>
      <c r="S498" s="481"/>
      <c r="T498" s="481"/>
      <c r="U498" s="481"/>
      <c r="V498" s="484"/>
      <c r="W498" s="442"/>
      <c r="X498" s="487"/>
      <c r="Y498" s="490"/>
      <c r="Z498" s="439"/>
      <c r="AA498" s="442"/>
      <c r="AB498" s="445"/>
      <c r="AC498" s="448"/>
      <c r="AD498" s="451"/>
      <c r="AE498" s="454"/>
      <c r="AF498" s="205">
        <v>3</v>
      </c>
      <c r="AG498" s="206"/>
      <c r="AH498" s="234" t="str">
        <f t="shared" si="1673"/>
        <v/>
      </c>
      <c r="AI498" s="340"/>
      <c r="AJ498" s="340"/>
      <c r="AK498" s="235" t="str">
        <f t="shared" si="1674"/>
        <v/>
      </c>
      <c r="AL498" s="341"/>
      <c r="AM498" s="341"/>
      <c r="AN498" s="342"/>
      <c r="AO498" s="236" t="str">
        <f t="shared" ref="AO498" si="1702">IF(ISBLANK(AD496),(IFERROR(IF(AND(AH497="Probabilidad",AH498="Probabilidad"),(AQ497-(+AQ497*AK498)),IF(AND(AH497="Impacto",AH498="Probabilidad"),(AQ496-(+AQ496*AK498)),IF(AH498="Impacto",AQ497,""))),""))," ")</f>
        <v/>
      </c>
      <c r="AP498" s="174" t="str">
        <f t="shared" ref="AP498" si="1703">IF(ISBLANK(AD496),(IFERROR(IF(AO498="","",IF(AO498&lt;=0.2,"Muy Baja",IF(AO498&lt;=0.4,"Baja",IF(AO498&lt;=0.6,"Media",IF(AO498&lt;=0.8,"Alta","Muy Alta"))))),""))," ")</f>
        <v/>
      </c>
      <c r="AQ498" s="237" t="str">
        <f t="shared" si="1603"/>
        <v/>
      </c>
      <c r="AR498" s="283" t="str">
        <f t="shared" si="1604"/>
        <v/>
      </c>
      <c r="AS498" s="237" t="str">
        <f t="shared" ref="AS498:AS501" si="1704">IFERROR(IF(AND(AH497="Impacto",AH498="Impacto"),(AS497-(+AS497*AK498)),IF(AND(AH497="Probabilidad",AH498="Impacto"),(AS496-(+AS496*AK498)),IF(AH498="Probabilidad",AS497,""))),"")</f>
        <v/>
      </c>
      <c r="AT498" s="239" t="str">
        <f t="shared" si="1605"/>
        <v/>
      </c>
      <c r="AU498" s="457"/>
      <c r="AV498" s="460"/>
      <c r="AW498" s="454"/>
      <c r="AX498" s="463"/>
      <c r="AY498" s="343"/>
      <c r="AZ498" s="209"/>
      <c r="BA498" s="207"/>
      <c r="BB498" s="207"/>
      <c r="BC498" s="208"/>
      <c r="BD498" s="208"/>
      <c r="BE498" s="208"/>
      <c r="BF498" s="209"/>
      <c r="BG498" s="466"/>
      <c r="BH498" s="215"/>
      <c r="BI498" s="210"/>
      <c r="BJ498" s="210"/>
      <c r="BK498" s="210"/>
      <c r="BL498" s="207"/>
      <c r="BM498" s="207"/>
      <c r="BN498" s="207"/>
      <c r="BO498" s="282"/>
      <c r="BP498" s="282"/>
      <c r="BQ498" s="284"/>
      <c r="BR498" s="213"/>
      <c r="BS498" s="213" t="str">
        <f>IF(AND('MAPA DE RIESGOS'!$AP498="Muy Alta",'MAPA DE RIESGOS'!$AR498="Leve"),CONCATENATE("R",'MAPA DE RIESGOS'!$H498,"C",'MAPA DE RIESGOS'!$AF498),"")</f>
        <v/>
      </c>
      <c r="BT498" s="213"/>
      <c r="BU498" s="213"/>
      <c r="BV498" s="213"/>
      <c r="BW498" s="213"/>
      <c r="BX498" s="213"/>
      <c r="BY498" s="213"/>
      <c r="BZ498" s="213"/>
      <c r="CA498" s="213"/>
      <c r="CB498" s="213"/>
      <c r="CC498" s="213"/>
      <c r="CD498" s="213"/>
      <c r="CE498" s="213"/>
      <c r="CF498" s="213"/>
      <c r="CG498" s="213"/>
      <c r="CH498" s="213"/>
      <c r="CI498" s="213"/>
      <c r="CJ498" s="213"/>
      <c r="CK498" s="213"/>
    </row>
    <row r="499" spans="1:89" s="214" customFormat="1" ht="28.5" hidden="1" customHeight="1">
      <c r="A499" s="655"/>
      <c r="B499" s="637"/>
      <c r="C499" s="523"/>
      <c r="D499" s="523"/>
      <c r="E499" s="472"/>
      <c r="F499" s="472"/>
      <c r="G499" s="492"/>
      <c r="H499" s="384">
        <v>81</v>
      </c>
      <c r="I499" s="469"/>
      <c r="J499" s="466"/>
      <c r="K499" s="466"/>
      <c r="L499" s="466"/>
      <c r="M499" s="472"/>
      <c r="N499" s="472"/>
      <c r="O499" s="472"/>
      <c r="P499" s="475"/>
      <c r="Q499" s="478"/>
      <c r="R499" s="481"/>
      <c r="S499" s="481"/>
      <c r="T499" s="481"/>
      <c r="U499" s="481"/>
      <c r="V499" s="484"/>
      <c r="W499" s="442"/>
      <c r="X499" s="487"/>
      <c r="Y499" s="490"/>
      <c r="Z499" s="439"/>
      <c r="AA499" s="442"/>
      <c r="AB499" s="445"/>
      <c r="AC499" s="448"/>
      <c r="AD499" s="451"/>
      <c r="AE499" s="454"/>
      <c r="AF499" s="205">
        <v>4</v>
      </c>
      <c r="AG499" s="206"/>
      <c r="AH499" s="234" t="str">
        <f t="shared" si="1673"/>
        <v/>
      </c>
      <c r="AI499" s="340"/>
      <c r="AJ499" s="340"/>
      <c r="AK499" s="235" t="str">
        <f t="shared" si="1674"/>
        <v/>
      </c>
      <c r="AL499" s="341"/>
      <c r="AM499" s="341"/>
      <c r="AN499" s="342"/>
      <c r="AO499" s="236" t="str">
        <f t="shared" ref="AO499" si="1705">IF(ISBLANK(AD496),(IFERROR(IF(AND(AH498="Probabilidad",AH499="Probabilidad"),(AQ498-(+AQ498*AK499)),IF(AND(AH498="Impacto",AH499="Probabilidad"),(AQ497-(+AQ497*AK499)),IF(AH499="Impacto",AQ498,""))),""))," ")</f>
        <v/>
      </c>
      <c r="AP499" s="174" t="str">
        <f t="shared" ref="AP499" si="1706">IF(ISBLANK(AD496),(IFERROR(IF(AO499="","",IF(AO499&lt;=0.2,"Muy Baja",IF(AO499&lt;=0.4,"Baja",IF(AO499&lt;=0.6,"Media",IF(AO499&lt;=0.8,"Alta","Muy Alta"))))),""))," ")</f>
        <v/>
      </c>
      <c r="AQ499" s="237" t="str">
        <f t="shared" si="1603"/>
        <v/>
      </c>
      <c r="AR499" s="283" t="str">
        <f t="shared" si="1604"/>
        <v/>
      </c>
      <c r="AS499" s="237" t="str">
        <f t="shared" si="1704"/>
        <v/>
      </c>
      <c r="AT499" s="239" t="str">
        <f t="shared" si="1605"/>
        <v/>
      </c>
      <c r="AU499" s="457"/>
      <c r="AV499" s="460"/>
      <c r="AW499" s="454"/>
      <c r="AX499" s="463"/>
      <c r="AY499" s="343"/>
      <c r="AZ499" s="209"/>
      <c r="BA499" s="207"/>
      <c r="BB499" s="207"/>
      <c r="BC499" s="208"/>
      <c r="BD499" s="208"/>
      <c r="BE499" s="208"/>
      <c r="BF499" s="209"/>
      <c r="BG499" s="466"/>
      <c r="BH499" s="215"/>
      <c r="BI499" s="210"/>
      <c r="BJ499" s="210"/>
      <c r="BK499" s="210"/>
      <c r="BL499" s="207"/>
      <c r="BM499" s="207"/>
      <c r="BN499" s="207"/>
      <c r="BO499" s="282"/>
      <c r="BP499" s="282"/>
      <c r="BQ499" s="284"/>
      <c r="BR499" s="213"/>
      <c r="BS499" s="213" t="str">
        <f>IF(AND('MAPA DE RIESGOS'!$AP499="Muy Alta",'MAPA DE RIESGOS'!$AR499="Leve"),CONCATENATE("R",'MAPA DE RIESGOS'!$H499,"C",'MAPA DE RIESGOS'!$AF499),"")</f>
        <v/>
      </c>
      <c r="BT499" s="213"/>
      <c r="BU499" s="213"/>
      <c r="BV499" s="213"/>
      <c r="BW499" s="213"/>
      <c r="BX499" s="213"/>
      <c r="BY499" s="213"/>
      <c r="BZ499" s="213"/>
      <c r="CA499" s="213"/>
      <c r="CB499" s="213"/>
      <c r="CC499" s="213"/>
      <c r="CD499" s="213"/>
      <c r="CE499" s="213"/>
      <c r="CF499" s="213"/>
      <c r="CG499" s="213"/>
      <c r="CH499" s="213"/>
      <c r="CI499" s="213"/>
      <c r="CJ499" s="213"/>
      <c r="CK499" s="213"/>
    </row>
    <row r="500" spans="1:89" s="214" customFormat="1" ht="28.5" hidden="1" customHeight="1">
      <c r="A500" s="655"/>
      <c r="B500" s="637"/>
      <c r="C500" s="523"/>
      <c r="D500" s="523"/>
      <c r="E500" s="472"/>
      <c r="F500" s="472"/>
      <c r="G500" s="492"/>
      <c r="H500" s="384">
        <v>81</v>
      </c>
      <c r="I500" s="469"/>
      <c r="J500" s="466"/>
      <c r="K500" s="466"/>
      <c r="L500" s="466"/>
      <c r="M500" s="472"/>
      <c r="N500" s="472"/>
      <c r="O500" s="472"/>
      <c r="P500" s="475"/>
      <c r="Q500" s="478"/>
      <c r="R500" s="481"/>
      <c r="S500" s="481"/>
      <c r="T500" s="481"/>
      <c r="U500" s="481"/>
      <c r="V500" s="484"/>
      <c r="W500" s="442"/>
      <c r="X500" s="487"/>
      <c r="Y500" s="490"/>
      <c r="Z500" s="439"/>
      <c r="AA500" s="442"/>
      <c r="AB500" s="445"/>
      <c r="AC500" s="448"/>
      <c r="AD500" s="451"/>
      <c r="AE500" s="454"/>
      <c r="AF500" s="205">
        <v>5</v>
      </c>
      <c r="AG500" s="206"/>
      <c r="AH500" s="234" t="str">
        <f t="shared" si="1673"/>
        <v/>
      </c>
      <c r="AI500" s="340"/>
      <c r="AJ500" s="340"/>
      <c r="AK500" s="235" t="str">
        <f t="shared" si="1674"/>
        <v/>
      </c>
      <c r="AL500" s="341"/>
      <c r="AM500" s="341"/>
      <c r="AN500" s="342"/>
      <c r="AO500" s="236" t="str">
        <f t="shared" ref="AO500" si="1707">IF(ISBLANK(AD496),(IFERROR(IF(AND(AH499="Probabilidad",AH500="Probabilidad"),(AQ499-(+AQ499*AK500)),IF(AND(AH499="Impacto",AH500="Probabilidad"),(AQ498-(+AQ498*AK500)),IF(AH500="Impacto",AQ499,""))),""))," ")</f>
        <v/>
      </c>
      <c r="AP500" s="174" t="str">
        <f t="shared" ref="AP500" si="1708">IF(ISBLANK(AD496),(IFERROR(IF(AO500="","",IF(AO500&lt;=0.2,"Muy Baja",IF(AO500&lt;=0.4,"Baja",IF(AO500&lt;=0.6,"Media",IF(AO500&lt;=0.8,"Alta","Muy Alta"))))),""))," ")</f>
        <v/>
      </c>
      <c r="AQ500" s="237" t="str">
        <f t="shared" si="1603"/>
        <v/>
      </c>
      <c r="AR500" s="283" t="str">
        <f t="shared" si="1604"/>
        <v/>
      </c>
      <c r="AS500" s="237" t="str">
        <f t="shared" si="1704"/>
        <v/>
      </c>
      <c r="AT500" s="239" t="str">
        <f t="shared" si="1605"/>
        <v/>
      </c>
      <c r="AU500" s="457"/>
      <c r="AV500" s="460"/>
      <c r="AW500" s="454"/>
      <c r="AX500" s="463"/>
      <c r="AY500" s="343"/>
      <c r="AZ500" s="209"/>
      <c r="BA500" s="207"/>
      <c r="BB500" s="207"/>
      <c r="BC500" s="208"/>
      <c r="BD500" s="208"/>
      <c r="BE500" s="208"/>
      <c r="BF500" s="209"/>
      <c r="BG500" s="466"/>
      <c r="BH500" s="215"/>
      <c r="BI500" s="210"/>
      <c r="BJ500" s="210"/>
      <c r="BK500" s="210"/>
      <c r="BL500" s="207"/>
      <c r="BM500" s="207"/>
      <c r="BN500" s="207"/>
      <c r="BO500" s="282"/>
      <c r="BP500" s="282"/>
      <c r="BQ500" s="284"/>
      <c r="BR500" s="213"/>
      <c r="BS500" s="213" t="str">
        <f>IF(AND('MAPA DE RIESGOS'!$AP500="Muy Alta",'MAPA DE RIESGOS'!$AR500="Leve"),CONCATENATE("R",'MAPA DE RIESGOS'!$H500,"C",'MAPA DE RIESGOS'!$AF500),"")</f>
        <v/>
      </c>
      <c r="BT500" s="213"/>
      <c r="BU500" s="213"/>
      <c r="BV500" s="213"/>
      <c r="BW500" s="213"/>
      <c r="BX500" s="213"/>
      <c r="BY500" s="213"/>
      <c r="BZ500" s="213"/>
      <c r="CA500" s="213"/>
      <c r="CB500" s="213"/>
      <c r="CC500" s="213"/>
      <c r="CD500" s="213"/>
      <c r="CE500" s="213"/>
      <c r="CF500" s="213"/>
      <c r="CG500" s="213"/>
      <c r="CH500" s="213"/>
      <c r="CI500" s="213"/>
      <c r="CJ500" s="213"/>
      <c r="CK500" s="213"/>
    </row>
    <row r="501" spans="1:89" s="214" customFormat="1" ht="28.5" hidden="1" customHeight="1">
      <c r="A501" s="655"/>
      <c r="B501" s="637"/>
      <c r="C501" s="523"/>
      <c r="D501" s="523"/>
      <c r="E501" s="472"/>
      <c r="F501" s="472"/>
      <c r="G501" s="492"/>
      <c r="H501" s="384">
        <v>81</v>
      </c>
      <c r="I501" s="470"/>
      <c r="J501" s="467"/>
      <c r="K501" s="467"/>
      <c r="L501" s="467"/>
      <c r="M501" s="473"/>
      <c r="N501" s="473"/>
      <c r="O501" s="473"/>
      <c r="P501" s="476"/>
      <c r="Q501" s="479"/>
      <c r="R501" s="482"/>
      <c r="S501" s="482"/>
      <c r="T501" s="482"/>
      <c r="U501" s="482"/>
      <c r="V501" s="485"/>
      <c r="W501" s="443"/>
      <c r="X501" s="488"/>
      <c r="Y501" s="491"/>
      <c r="Z501" s="440"/>
      <c r="AA501" s="443"/>
      <c r="AB501" s="446"/>
      <c r="AC501" s="449"/>
      <c r="AD501" s="452"/>
      <c r="AE501" s="455"/>
      <c r="AF501" s="205">
        <v>6</v>
      </c>
      <c r="AG501" s="206"/>
      <c r="AH501" s="234" t="str">
        <f t="shared" si="1673"/>
        <v/>
      </c>
      <c r="AI501" s="340"/>
      <c r="AJ501" s="340"/>
      <c r="AK501" s="235" t="str">
        <f t="shared" si="1674"/>
        <v/>
      </c>
      <c r="AL501" s="341"/>
      <c r="AM501" s="341"/>
      <c r="AN501" s="342"/>
      <c r="AO501" s="236" t="str">
        <f t="shared" ref="AO501" si="1709">IF(ISBLANK(AD496),(IFERROR(IF(AND(AH500="Probabilidad",AH501="Probabilidad"),(AQ500-(+AQ500*AK501)),IF(AND(AH500="Impacto",AH501="Probabilidad"),(AQ499-(+AQ499*AK501)),IF(AH501="Impacto",AQ500,""))),""))," ")</f>
        <v/>
      </c>
      <c r="AP501" s="174" t="str">
        <f t="shared" ref="AP501" si="1710">IF(ISBLANK(AD496),(IFERROR(IF(AO501="","",IF(AO501&lt;=0.2,"Muy Baja",IF(AO501&lt;=0.4,"Baja",IF(AO501&lt;=0.6,"Media",IF(AO501&lt;=0.8,"Alta","Muy Alta"))))),""))," ")</f>
        <v/>
      </c>
      <c r="AQ501" s="237" t="str">
        <f t="shared" si="1603"/>
        <v/>
      </c>
      <c r="AR501" s="283" t="str">
        <f t="shared" si="1604"/>
        <v/>
      </c>
      <c r="AS501" s="237" t="str">
        <f t="shared" si="1704"/>
        <v/>
      </c>
      <c r="AT501" s="239" t="str">
        <f t="shared" si="1605"/>
        <v/>
      </c>
      <c r="AU501" s="458"/>
      <c r="AV501" s="461"/>
      <c r="AW501" s="455"/>
      <c r="AX501" s="464"/>
      <c r="AY501" s="343"/>
      <c r="AZ501" s="209"/>
      <c r="BA501" s="207"/>
      <c r="BB501" s="207"/>
      <c r="BC501" s="208"/>
      <c r="BD501" s="208"/>
      <c r="BE501" s="208"/>
      <c r="BF501" s="209"/>
      <c r="BG501" s="467"/>
      <c r="BH501" s="215"/>
      <c r="BI501" s="210"/>
      <c r="BJ501" s="210"/>
      <c r="BK501" s="210"/>
      <c r="BL501" s="207"/>
      <c r="BM501" s="207"/>
      <c r="BN501" s="207"/>
      <c r="BO501" s="282"/>
      <c r="BP501" s="282"/>
      <c r="BQ501" s="284"/>
      <c r="BR501" s="213"/>
      <c r="BS501" s="213" t="str">
        <f>IF(AND('MAPA DE RIESGOS'!$AP501="Muy Alta",'MAPA DE RIESGOS'!$AR501="Leve"),CONCATENATE("R",'MAPA DE RIESGOS'!$H501,"C",'MAPA DE RIESGOS'!$AF501),"")</f>
        <v/>
      </c>
      <c r="BT501" s="213"/>
      <c r="BU501" s="213"/>
      <c r="BV501" s="213"/>
      <c r="BW501" s="213"/>
      <c r="BX501" s="213"/>
      <c r="BY501" s="213"/>
      <c r="BZ501" s="213"/>
      <c r="CA501" s="213"/>
      <c r="CB501" s="213"/>
      <c r="CC501" s="213"/>
      <c r="CD501" s="213"/>
      <c r="CE501" s="213"/>
      <c r="CF501" s="213"/>
      <c r="CG501" s="213"/>
      <c r="CH501" s="213"/>
      <c r="CI501" s="213"/>
      <c r="CJ501" s="213"/>
      <c r="CK501" s="213"/>
    </row>
    <row r="502" spans="1:89" s="214" customFormat="1" ht="141" customHeight="1">
      <c r="A502" s="655"/>
      <c r="B502" s="637" t="s">
        <v>964</v>
      </c>
      <c r="C502" s="523"/>
      <c r="D502" s="523" t="str">
        <f>IFERROR((VLOOKUP($B502,'Listados Datos'!$D$3:$F$18,3,FALSE))," ")</f>
        <v>Inicia con el diseño y aprobación del Plan Anual de Auditoría-PAA y finaliza con el cargue de las acciones del aplicativo acciones correctivas,preventivas y de mejora -CPM.</v>
      </c>
      <c r="E502" s="472" t="s">
        <v>1228</v>
      </c>
      <c r="F502" s="472" t="s">
        <v>972</v>
      </c>
      <c r="G502" s="492">
        <v>82</v>
      </c>
      <c r="H502" s="384">
        <v>82</v>
      </c>
      <c r="I502" s="468" t="s">
        <v>1648</v>
      </c>
      <c r="J502" s="465" t="s">
        <v>243</v>
      </c>
      <c r="K502" s="465" t="s">
        <v>1453</v>
      </c>
      <c r="L502" s="465" t="s">
        <v>1638</v>
      </c>
      <c r="M502" s="471" t="str">
        <f t="shared" ref="M502:M507" si="1711">+I502</f>
        <v>Posibilidad de recibir o solicitar cualquier dádiva o beneficio a nombre propio o de terceros con el fin de ocultar, limitar, modificar, manipular o alterar información respecto de hallazgos u observaciones a favor de terceros.</v>
      </c>
      <c r="N502" s="471" t="s">
        <v>109</v>
      </c>
      <c r="O502" s="471" t="s">
        <v>247</v>
      </c>
      <c r="P502" s="474">
        <v>228</v>
      </c>
      <c r="Q502" s="477"/>
      <c r="R502" s="480"/>
      <c r="S502" s="480"/>
      <c r="T502" s="480"/>
      <c r="U502" s="480"/>
      <c r="V502" s="483" t="str">
        <f t="shared" ref="V502" si="1712">IF(ISBLANK(AC502),(IF(P502&lt;=0,"",IF(P502&lt;=2,"Muy Baja",IF(P502&lt;=24,"Baja",IF(P502&lt;=500,"Media",IF(P502&lt;=5000,"Alta","Muy Alta"))))))," ")</f>
        <v>Media</v>
      </c>
      <c r="W502" s="441">
        <f t="shared" ref="W502" si="1713">IF(ISBLANK(AC502),(IF(V502="","",IF(V502="Muy Baja",20%,IF(V502="Baja",40%,IF(V502="Media",60%,IF(V502="Alta",80%,IF(V502="Muy Alta",100%,0)))))))," ")</f>
        <v>0.6</v>
      </c>
      <c r="X502" s="486" t="s">
        <v>307</v>
      </c>
      <c r="Y502" s="489" t="str">
        <f>IF(X502&gt;0,IF(NOT(ISERROR(MATCH(X502,'Listados Datos'!$N$3:$N$4,0))),'Listados Datos'!$N$6&amp;"Por favor no seleccionar este criterios de impacto (Afectación Económica o presupuestal y/o Pérdida Reputacional)",'Listados Datos'!$N$7),"")</f>
        <v>✔</v>
      </c>
      <c r="Z502" s="438"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441">
        <f>IF(Z502="","",IF(Z502="Leve",20%,IF(Z502="Menor",40%,IF(Z502="Moderado",60%,IF(Z502="Mayor",80%,IF(Z502="Catastrófico",100%,0))))))</f>
        <v>0.6</v>
      </c>
      <c r="AB502" s="444"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447"/>
      <c r="AD502" s="450"/>
      <c r="AE502" s="453" t="str">
        <f t="shared" ref="AE502" si="1714">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206" t="s">
        <v>1511</v>
      </c>
      <c r="AH502" s="234" t="str">
        <f t="shared" si="1673"/>
        <v>Probabilidad</v>
      </c>
      <c r="AI502" s="340" t="s">
        <v>314</v>
      </c>
      <c r="AJ502" s="340" t="s">
        <v>319</v>
      </c>
      <c r="AK502" s="235" t="str">
        <f t="shared" si="1674"/>
        <v>40%</v>
      </c>
      <c r="AL502" s="341" t="s">
        <v>323</v>
      </c>
      <c r="AM502" s="341" t="s">
        <v>327</v>
      </c>
      <c r="AN502" s="342" t="s">
        <v>330</v>
      </c>
      <c r="AO502" s="236">
        <f t="shared" ref="AO502" si="1715">IF(ISBLANK(AD502),(IFERROR(IF(AH502="Probabilidad",(W502-(+W502*AK502)),IF(AH502="Impacto",W502,"")),""))," ")</f>
        <v>0.36</v>
      </c>
      <c r="AP502" s="174" t="str">
        <f t="shared" ref="AP502" si="1716">IF(ISBLANK(AD502), (IFERROR(IF(AO502="","",IF(AO502&lt;=0.2,"Muy Baja",IF(AO502&lt;=0.4,"Baja",IF(AO502&lt;=0.6,"Media",IF(AO502&lt;=0.8,"Alta","Muy Alta"))))),""))," ")</f>
        <v>Baja</v>
      </c>
      <c r="AQ502" s="237">
        <f t="shared" si="1603"/>
        <v>0.36</v>
      </c>
      <c r="AR502" s="283" t="str">
        <f t="shared" si="1604"/>
        <v>Moderado</v>
      </c>
      <c r="AS502" s="237">
        <f t="shared" ref="AS502" si="1717">IFERROR(IF(AH502="Impacto",(AA502-(+AA502*AK502)),IF(AH502="Probabilidad",AA502,"")),"")</f>
        <v>0.6</v>
      </c>
      <c r="AT502" s="239" t="str">
        <f t="shared" si="1605"/>
        <v>Moderado</v>
      </c>
      <c r="AU502" s="456"/>
      <c r="AV502" s="459" t="str">
        <f>IF(ISBLANK(AD502), " ", AD502)</f>
        <v xml:space="preserve"> </v>
      </c>
      <c r="AW502" s="453" t="str">
        <f t="shared" ref="AW502" si="1718">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462" t="s">
        <v>337</v>
      </c>
      <c r="AY502" s="497" t="s">
        <v>1352</v>
      </c>
      <c r="AZ502" s="500" t="s">
        <v>1353</v>
      </c>
      <c r="BA502" s="500" t="s">
        <v>972</v>
      </c>
      <c r="BB502" s="500" t="s">
        <v>1346</v>
      </c>
      <c r="BC502" s="503">
        <v>44562</v>
      </c>
      <c r="BD502" s="503">
        <v>44926</v>
      </c>
      <c r="BE502" s="500" t="s">
        <v>1354</v>
      </c>
      <c r="BF502" s="500" t="s">
        <v>1354</v>
      </c>
      <c r="BG502" s="465" t="s">
        <v>1355</v>
      </c>
      <c r="BH502" s="215"/>
      <c r="BI502" s="210"/>
      <c r="BJ502" s="210"/>
      <c r="BK502" s="210"/>
      <c r="BL502" s="207"/>
      <c r="BM502" s="207"/>
      <c r="BN502" s="207"/>
      <c r="BO502" s="282"/>
      <c r="BP502" s="282"/>
      <c r="BQ502" s="284"/>
      <c r="BR502" s="213"/>
      <c r="BS502" s="213" t="str">
        <f>IF(AND('MAPA DE RIESGOS'!$AP502="Muy Alta",'MAPA DE RIESGOS'!$AR502="Leve"),CONCATENATE("R",'MAPA DE RIESGOS'!$H502,"C",'MAPA DE RIESGOS'!$AF502),"")</f>
        <v/>
      </c>
      <c r="BT502" s="213"/>
      <c r="BU502" s="213"/>
      <c r="BV502" s="213"/>
      <c r="BW502" s="213"/>
      <c r="BX502" s="213"/>
      <c r="BY502" s="213"/>
      <c r="BZ502" s="213"/>
      <c r="CA502" s="213"/>
      <c r="CB502" s="213"/>
      <c r="CC502" s="213"/>
      <c r="CD502" s="213"/>
      <c r="CE502" s="213"/>
      <c r="CF502" s="213"/>
      <c r="CG502" s="213"/>
      <c r="CH502" s="213"/>
      <c r="CI502" s="213"/>
      <c r="CJ502" s="213"/>
      <c r="CK502" s="213"/>
    </row>
    <row r="503" spans="1:89" s="214" customFormat="1" ht="69.5" customHeight="1">
      <c r="A503" s="655"/>
      <c r="B503" s="637"/>
      <c r="C503" s="523"/>
      <c r="D503" s="523"/>
      <c r="E503" s="472"/>
      <c r="F503" s="472"/>
      <c r="G503" s="492"/>
      <c r="H503" s="384">
        <v>82</v>
      </c>
      <c r="I503" s="469"/>
      <c r="J503" s="466"/>
      <c r="K503" s="466"/>
      <c r="L503" s="466"/>
      <c r="M503" s="472">
        <f t="shared" si="1711"/>
        <v>0</v>
      </c>
      <c r="N503" s="472"/>
      <c r="O503" s="472"/>
      <c r="P503" s="475"/>
      <c r="Q503" s="478"/>
      <c r="R503" s="481"/>
      <c r="S503" s="481"/>
      <c r="T503" s="481"/>
      <c r="U503" s="481"/>
      <c r="V503" s="484"/>
      <c r="W503" s="442"/>
      <c r="X503" s="487"/>
      <c r="Y503" s="490"/>
      <c r="Z503" s="439"/>
      <c r="AA503" s="442"/>
      <c r="AB503" s="445"/>
      <c r="AC503" s="448"/>
      <c r="AD503" s="451"/>
      <c r="AE503" s="454"/>
      <c r="AF503" s="205">
        <v>2</v>
      </c>
      <c r="AG503" s="206" t="s">
        <v>1512</v>
      </c>
      <c r="AH503" s="234" t="str">
        <f t="shared" si="1673"/>
        <v>Probabilidad</v>
      </c>
      <c r="AI503" s="340" t="s">
        <v>314</v>
      </c>
      <c r="AJ503" s="340" t="s">
        <v>319</v>
      </c>
      <c r="AK503" s="235" t="str">
        <f t="shared" si="1674"/>
        <v>40%</v>
      </c>
      <c r="AL503" s="341" t="s">
        <v>323</v>
      </c>
      <c r="AM503" s="341" t="s">
        <v>327</v>
      </c>
      <c r="AN503" s="342" t="s">
        <v>330</v>
      </c>
      <c r="AO503" s="236">
        <f t="shared" ref="AO503" si="1719">IF(ISBLANK(AD502),(IFERROR(IF(AND(AH502="Probabilidad",AH503="Probabilidad"),(AQ502-(+AQ502*AK503)),IF(AH503="Probabilidad",(W502-(+W502*AK503)),IF(AH503="Impacto",AQ502,""))),""))," ")</f>
        <v>0.216</v>
      </c>
      <c r="AP503" s="174" t="str">
        <f t="shared" ref="AP503" si="1720">IF(ISBLANK(AD502),(IFERROR(IF(AO503="","",IF(AO503&lt;=0.2,"Muy Baja",IF(AO503&lt;=0.4,"Baja",IF(AO503&lt;=0.6,"Media",IF(AO503&lt;=0.8,"Alta","Muy Alta"))))),""))," ")</f>
        <v>Baja</v>
      </c>
      <c r="AQ503" s="237">
        <f t="shared" si="1603"/>
        <v>0.216</v>
      </c>
      <c r="AR503" s="283" t="str">
        <f t="shared" si="1604"/>
        <v>Moderado</v>
      </c>
      <c r="AS503" s="237">
        <f t="shared" ref="AS503" si="1721">IFERROR(IF(AND(AH502="Impacto",AH503="Impacto"),(AS502-(+AS502*AK503)),IF(AH503="Impacto",(AA502-(+AA502*AK503)),IF(AH503="Probabilidad",AS502,""))),"")</f>
        <v>0.6</v>
      </c>
      <c r="AT503" s="239" t="str">
        <f t="shared" si="1605"/>
        <v>Moderado</v>
      </c>
      <c r="AU503" s="457"/>
      <c r="AV503" s="460"/>
      <c r="AW503" s="454"/>
      <c r="AX503" s="463"/>
      <c r="AY503" s="498"/>
      <c r="AZ503" s="501"/>
      <c r="BA503" s="501"/>
      <c r="BB503" s="501"/>
      <c r="BC503" s="504"/>
      <c r="BD503" s="504"/>
      <c r="BE503" s="501"/>
      <c r="BF503" s="501"/>
      <c r="BG503" s="466"/>
      <c r="BH503" s="215"/>
      <c r="BI503" s="210"/>
      <c r="BJ503" s="210"/>
      <c r="BK503" s="210"/>
      <c r="BL503" s="207"/>
      <c r="BM503" s="207"/>
      <c r="BN503" s="207"/>
      <c r="BO503" s="282"/>
      <c r="BP503" s="282"/>
      <c r="BQ503" s="284"/>
      <c r="BR503" s="213"/>
      <c r="BS503" s="213" t="str">
        <f>IF(AND('MAPA DE RIESGOS'!$AP503="Muy Alta",'MAPA DE RIESGOS'!$AR503="Leve"),CONCATENATE("R",'MAPA DE RIESGOS'!$H503,"C",'MAPA DE RIESGOS'!$AF503),"")</f>
        <v/>
      </c>
      <c r="BT503" s="213"/>
      <c r="BU503" s="213"/>
      <c r="BV503" s="213"/>
      <c r="BW503" s="213"/>
      <c r="BX503" s="213"/>
      <c r="BY503" s="213"/>
      <c r="BZ503" s="213"/>
      <c r="CA503" s="213"/>
      <c r="CB503" s="213"/>
      <c r="CC503" s="213"/>
      <c r="CD503" s="213"/>
      <c r="CE503" s="213"/>
      <c r="CF503" s="213"/>
      <c r="CG503" s="213"/>
      <c r="CH503" s="213"/>
      <c r="CI503" s="213"/>
      <c r="CJ503" s="213"/>
      <c r="CK503" s="213"/>
    </row>
    <row r="504" spans="1:89" s="214" customFormat="1" ht="69.5" customHeight="1">
      <c r="A504" s="655"/>
      <c r="B504" s="637"/>
      <c r="C504" s="523"/>
      <c r="D504" s="523"/>
      <c r="E504" s="472"/>
      <c r="F504" s="472"/>
      <c r="G504" s="492"/>
      <c r="H504" s="384">
        <v>82</v>
      </c>
      <c r="I504" s="469"/>
      <c r="J504" s="466"/>
      <c r="K504" s="466"/>
      <c r="L504" s="466"/>
      <c r="M504" s="472">
        <f t="shared" si="1711"/>
        <v>0</v>
      </c>
      <c r="N504" s="472"/>
      <c r="O504" s="472"/>
      <c r="P504" s="475"/>
      <c r="Q504" s="478"/>
      <c r="R504" s="481"/>
      <c r="S504" s="481"/>
      <c r="T504" s="481"/>
      <c r="U504" s="481"/>
      <c r="V504" s="484"/>
      <c r="W504" s="442"/>
      <c r="X504" s="487"/>
      <c r="Y504" s="490"/>
      <c r="Z504" s="439"/>
      <c r="AA504" s="442"/>
      <c r="AB504" s="445"/>
      <c r="AC504" s="448"/>
      <c r="AD504" s="451"/>
      <c r="AE504" s="454"/>
      <c r="AF504" s="205">
        <v>3</v>
      </c>
      <c r="AG504" s="206" t="s">
        <v>1513</v>
      </c>
      <c r="AH504" s="234" t="str">
        <f t="shared" si="1673"/>
        <v>Probabilidad</v>
      </c>
      <c r="AI504" s="340" t="s">
        <v>314</v>
      </c>
      <c r="AJ504" s="340" t="s">
        <v>319</v>
      </c>
      <c r="AK504" s="235" t="str">
        <f t="shared" si="1674"/>
        <v>40%</v>
      </c>
      <c r="AL504" s="341" t="s">
        <v>323</v>
      </c>
      <c r="AM504" s="341" t="s">
        <v>327</v>
      </c>
      <c r="AN504" s="342" t="s">
        <v>330</v>
      </c>
      <c r="AO504" s="236">
        <f t="shared" ref="AO504" si="1722">IF(ISBLANK(AD502),(IFERROR(IF(AND(AH503="Probabilidad",AH504="Probabilidad"),(AQ503-(+AQ503*AK504)),IF(AND(AH503="Impacto",AH504="Probabilidad"),(AQ502-(+AQ502*AK504)),IF(AH504="Impacto",AQ503,""))),""))," ")</f>
        <v>0.12959999999999999</v>
      </c>
      <c r="AP504" s="174" t="str">
        <f t="shared" ref="AP504" si="1723">IF(ISBLANK(AD502),(IFERROR(IF(AO504="","",IF(AO504&lt;=0.2,"Muy Baja",IF(AO504&lt;=0.4,"Baja",IF(AO504&lt;=0.6,"Media",IF(AO504&lt;=0.8,"Alta","Muy Alta"))))),""))," ")</f>
        <v>Muy Baja</v>
      </c>
      <c r="AQ504" s="237">
        <f t="shared" si="1603"/>
        <v>0.12959999999999999</v>
      </c>
      <c r="AR504" s="283" t="str">
        <f t="shared" si="1604"/>
        <v>Moderado</v>
      </c>
      <c r="AS504" s="237">
        <f t="shared" ref="AS504:AS507" si="1724">IFERROR(IF(AND(AH503="Impacto",AH504="Impacto"),(AS503-(+AS503*AK504)),IF(AND(AH503="Probabilidad",AH504="Impacto"),(AS502-(+AS502*AK504)),IF(AH504="Probabilidad",AS503,""))),"")</f>
        <v>0.6</v>
      </c>
      <c r="AT504" s="239" t="str">
        <f t="shared" si="1605"/>
        <v>Moderado</v>
      </c>
      <c r="AU504" s="457"/>
      <c r="AV504" s="460"/>
      <c r="AW504" s="454"/>
      <c r="AX504" s="463"/>
      <c r="AY504" s="498"/>
      <c r="AZ504" s="501"/>
      <c r="BA504" s="501"/>
      <c r="BB504" s="501"/>
      <c r="BC504" s="504"/>
      <c r="BD504" s="504"/>
      <c r="BE504" s="501"/>
      <c r="BF504" s="501"/>
      <c r="BG504" s="466"/>
      <c r="BH504" s="215"/>
      <c r="BI504" s="210"/>
      <c r="BJ504" s="210"/>
      <c r="BK504" s="210"/>
      <c r="BL504" s="207"/>
      <c r="BM504" s="207"/>
      <c r="BN504" s="207"/>
      <c r="BO504" s="282"/>
      <c r="BP504" s="282"/>
      <c r="BQ504" s="284"/>
      <c r="BR504" s="213"/>
      <c r="BS504" s="213" t="str">
        <f>IF(AND('MAPA DE RIESGOS'!$AP504="Muy Alta",'MAPA DE RIESGOS'!$AR504="Leve"),CONCATENATE("R",'MAPA DE RIESGOS'!$H504,"C",'MAPA DE RIESGOS'!$AF504),"")</f>
        <v/>
      </c>
      <c r="BT504" s="213"/>
      <c r="BU504" s="213"/>
      <c r="BV504" s="213"/>
      <c r="BW504" s="213"/>
      <c r="BX504" s="213"/>
      <c r="BY504" s="213"/>
      <c r="BZ504" s="213"/>
      <c r="CA504" s="213"/>
      <c r="CB504" s="213"/>
      <c r="CC504" s="213"/>
      <c r="CD504" s="213"/>
      <c r="CE504" s="213"/>
      <c r="CF504" s="213"/>
      <c r="CG504" s="213"/>
      <c r="CH504" s="213"/>
      <c r="CI504" s="213"/>
      <c r="CJ504" s="213"/>
      <c r="CK504" s="213"/>
    </row>
    <row r="505" spans="1:89" s="214" customFormat="1" ht="69.5" customHeight="1">
      <c r="A505" s="655"/>
      <c r="B505" s="637"/>
      <c r="C505" s="523"/>
      <c r="D505" s="523"/>
      <c r="E505" s="472"/>
      <c r="F505" s="472"/>
      <c r="G505" s="492"/>
      <c r="H505" s="384">
        <v>82</v>
      </c>
      <c r="I505" s="469"/>
      <c r="J505" s="466"/>
      <c r="K505" s="466"/>
      <c r="L505" s="466"/>
      <c r="M505" s="472">
        <f t="shared" si="1711"/>
        <v>0</v>
      </c>
      <c r="N505" s="472"/>
      <c r="O505" s="472"/>
      <c r="P505" s="475"/>
      <c r="Q505" s="478"/>
      <c r="R505" s="481"/>
      <c r="S505" s="481"/>
      <c r="T505" s="481"/>
      <c r="U505" s="481"/>
      <c r="V505" s="484"/>
      <c r="W505" s="442"/>
      <c r="X505" s="487"/>
      <c r="Y505" s="490"/>
      <c r="Z505" s="439"/>
      <c r="AA505" s="442"/>
      <c r="AB505" s="445"/>
      <c r="AC505" s="448"/>
      <c r="AD505" s="451"/>
      <c r="AE505" s="454"/>
      <c r="AF505" s="205">
        <v>4</v>
      </c>
      <c r="AG505" s="206" t="s">
        <v>1514</v>
      </c>
      <c r="AH505" s="234" t="str">
        <f t="shared" si="1673"/>
        <v>Probabilidad</v>
      </c>
      <c r="AI505" s="340" t="s">
        <v>314</v>
      </c>
      <c r="AJ505" s="340" t="s">
        <v>319</v>
      </c>
      <c r="AK505" s="235" t="str">
        <f t="shared" si="1674"/>
        <v>40%</v>
      </c>
      <c r="AL505" s="341" t="s">
        <v>323</v>
      </c>
      <c r="AM505" s="341" t="s">
        <v>327</v>
      </c>
      <c r="AN505" s="342" t="s">
        <v>330</v>
      </c>
      <c r="AO505" s="236">
        <f t="shared" ref="AO505" si="1725">IF(ISBLANK(AD502),(IFERROR(IF(AND(AH504="Probabilidad",AH505="Probabilidad"),(AQ504-(+AQ504*AK505)),IF(AND(AH504="Impacto",AH505="Probabilidad"),(AQ503-(+AQ503*AK505)),IF(AH505="Impacto",AQ504,""))),""))," ")</f>
        <v>7.7759999999999996E-2</v>
      </c>
      <c r="AP505" s="174" t="str">
        <f t="shared" ref="AP505" si="1726">IF(ISBLANK(AD502),(IFERROR(IF(AO505="","",IF(AO505&lt;=0.2,"Muy Baja",IF(AO505&lt;=0.4,"Baja",IF(AO505&lt;=0.6,"Media",IF(AO505&lt;=0.8,"Alta","Muy Alta"))))),""))," ")</f>
        <v>Muy Baja</v>
      </c>
      <c r="AQ505" s="237">
        <f t="shared" si="1603"/>
        <v>7.7759999999999996E-2</v>
      </c>
      <c r="AR505" s="283" t="str">
        <f t="shared" si="1604"/>
        <v>Moderado</v>
      </c>
      <c r="AS505" s="237">
        <f t="shared" si="1724"/>
        <v>0.6</v>
      </c>
      <c r="AT505" s="239" t="str">
        <f t="shared" si="1605"/>
        <v>Moderado</v>
      </c>
      <c r="AU505" s="457"/>
      <c r="AV505" s="460"/>
      <c r="AW505" s="454"/>
      <c r="AX505" s="463"/>
      <c r="AY505" s="498"/>
      <c r="AZ505" s="501"/>
      <c r="BA505" s="501"/>
      <c r="BB505" s="501"/>
      <c r="BC505" s="504"/>
      <c r="BD505" s="504"/>
      <c r="BE505" s="501"/>
      <c r="BF505" s="501"/>
      <c r="BG505" s="466"/>
      <c r="BH505" s="215"/>
      <c r="BI505" s="210"/>
      <c r="BJ505" s="210"/>
      <c r="BK505" s="210"/>
      <c r="BL505" s="207"/>
      <c r="BM505" s="207"/>
      <c r="BN505" s="207"/>
      <c r="BO505" s="282"/>
      <c r="BP505" s="282"/>
      <c r="BQ505" s="284"/>
      <c r="BR505" s="213"/>
      <c r="BS505" s="213" t="str">
        <f>IF(AND('MAPA DE RIESGOS'!$AP505="Muy Alta",'MAPA DE RIESGOS'!$AR505="Leve"),CONCATENATE("R",'MAPA DE RIESGOS'!$H505,"C",'MAPA DE RIESGOS'!$AF505),"")</f>
        <v/>
      </c>
      <c r="BT505" s="213"/>
      <c r="BU505" s="213"/>
      <c r="BV505" s="213"/>
      <c r="BW505" s="213"/>
      <c r="BX505" s="213"/>
      <c r="BY505" s="213"/>
      <c r="BZ505" s="213"/>
      <c r="CA505" s="213"/>
      <c r="CB505" s="213"/>
      <c r="CC505" s="213"/>
      <c r="CD505" s="213"/>
      <c r="CE505" s="213"/>
      <c r="CF505" s="213"/>
      <c r="CG505" s="213"/>
      <c r="CH505" s="213"/>
      <c r="CI505" s="213"/>
      <c r="CJ505" s="213"/>
      <c r="CK505" s="213"/>
    </row>
    <row r="506" spans="1:89" s="214" customFormat="1" ht="69.5" customHeight="1">
      <c r="A506" s="655"/>
      <c r="B506" s="637"/>
      <c r="C506" s="523"/>
      <c r="D506" s="523"/>
      <c r="E506" s="472"/>
      <c r="F506" s="472"/>
      <c r="G506" s="492"/>
      <c r="H506" s="384">
        <v>82</v>
      </c>
      <c r="I506" s="469"/>
      <c r="J506" s="466"/>
      <c r="K506" s="466"/>
      <c r="L506" s="466"/>
      <c r="M506" s="472">
        <f t="shared" si="1711"/>
        <v>0</v>
      </c>
      <c r="N506" s="472"/>
      <c r="O506" s="472"/>
      <c r="P506" s="475"/>
      <c r="Q506" s="478"/>
      <c r="R506" s="481"/>
      <c r="S506" s="481"/>
      <c r="T506" s="481"/>
      <c r="U506" s="481"/>
      <c r="V506" s="484"/>
      <c r="W506" s="442"/>
      <c r="X506" s="487"/>
      <c r="Y506" s="490"/>
      <c r="Z506" s="439"/>
      <c r="AA506" s="442"/>
      <c r="AB506" s="445"/>
      <c r="AC506" s="448"/>
      <c r="AD506" s="451"/>
      <c r="AE506" s="454"/>
      <c r="AF506" s="205">
        <v>5</v>
      </c>
      <c r="AG506" s="206" t="s">
        <v>1515</v>
      </c>
      <c r="AH506" s="234" t="str">
        <f t="shared" si="1673"/>
        <v>Probabilidad</v>
      </c>
      <c r="AI506" s="340" t="s">
        <v>314</v>
      </c>
      <c r="AJ506" s="340" t="s">
        <v>319</v>
      </c>
      <c r="AK506" s="235" t="str">
        <f t="shared" si="1674"/>
        <v>40%</v>
      </c>
      <c r="AL506" s="341" t="s">
        <v>323</v>
      </c>
      <c r="AM506" s="341" t="s">
        <v>327</v>
      </c>
      <c r="AN506" s="342" t="s">
        <v>330</v>
      </c>
      <c r="AO506" s="236">
        <f t="shared" ref="AO506" si="1727">IF(ISBLANK(AD502),(IFERROR(IF(AND(AH505="Probabilidad",AH506="Probabilidad"),(AQ505-(+AQ505*AK506)),IF(AND(AH505="Impacto",AH506="Probabilidad"),(AQ504-(+AQ504*AK506)),IF(AH506="Impacto",AQ505,""))),""))," ")</f>
        <v>4.6655999999999996E-2</v>
      </c>
      <c r="AP506" s="174" t="str">
        <f t="shared" ref="AP506" si="1728">IF(ISBLANK(AD502),(IFERROR(IF(AO506="","",IF(AO506&lt;=0.2,"Muy Baja",IF(AO506&lt;=0.4,"Baja",IF(AO506&lt;=0.6,"Media",IF(AO506&lt;=0.8,"Alta","Muy Alta"))))),""))," ")</f>
        <v>Muy Baja</v>
      </c>
      <c r="AQ506" s="237">
        <f t="shared" si="1603"/>
        <v>4.6655999999999996E-2</v>
      </c>
      <c r="AR506" s="283" t="str">
        <f t="shared" si="1604"/>
        <v>Moderado</v>
      </c>
      <c r="AS506" s="237">
        <f t="shared" si="1724"/>
        <v>0.6</v>
      </c>
      <c r="AT506" s="239" t="str">
        <f t="shared" si="1605"/>
        <v>Moderado</v>
      </c>
      <c r="AU506" s="457"/>
      <c r="AV506" s="460"/>
      <c r="AW506" s="454"/>
      <c r="AX506" s="463"/>
      <c r="AY506" s="499"/>
      <c r="AZ506" s="502"/>
      <c r="BA506" s="502"/>
      <c r="BB506" s="502"/>
      <c r="BC506" s="505"/>
      <c r="BD506" s="505"/>
      <c r="BE506" s="502"/>
      <c r="BF506" s="502"/>
      <c r="BG506" s="466"/>
      <c r="BH506" s="215"/>
      <c r="BI506" s="210"/>
      <c r="BJ506" s="210"/>
      <c r="BK506" s="210"/>
      <c r="BL506" s="207"/>
      <c r="BM506" s="207"/>
      <c r="BN506" s="207"/>
      <c r="BO506" s="282"/>
      <c r="BP506" s="282"/>
      <c r="BQ506" s="284"/>
      <c r="BR506" s="213"/>
      <c r="BS506" s="213" t="str">
        <f>IF(AND('MAPA DE RIESGOS'!$AP506="Muy Alta",'MAPA DE RIESGOS'!$AR506="Leve"),CONCATENATE("R",'MAPA DE RIESGOS'!$H506,"C",'MAPA DE RIESGOS'!$AF506),"")</f>
        <v/>
      </c>
      <c r="BT506" s="213"/>
      <c r="BU506" s="213"/>
      <c r="BV506" s="213"/>
      <c r="BW506" s="213"/>
      <c r="BX506" s="213"/>
      <c r="BY506" s="213"/>
      <c r="BZ506" s="213"/>
      <c r="CA506" s="213"/>
      <c r="CB506" s="213"/>
      <c r="CC506" s="213"/>
      <c r="CD506" s="213"/>
      <c r="CE506" s="213"/>
      <c r="CF506" s="213"/>
      <c r="CG506" s="213"/>
      <c r="CH506" s="213"/>
      <c r="CI506" s="213"/>
      <c r="CJ506" s="213"/>
      <c r="CK506" s="213"/>
    </row>
    <row r="507" spans="1:89" s="214" customFormat="1" ht="28.5" hidden="1" customHeight="1">
      <c r="A507" s="655"/>
      <c r="B507" s="637"/>
      <c r="C507" s="523"/>
      <c r="D507" s="523"/>
      <c r="E507" s="472"/>
      <c r="F507" s="472"/>
      <c r="G507" s="492"/>
      <c r="H507" s="384">
        <v>82</v>
      </c>
      <c r="I507" s="470"/>
      <c r="J507" s="467"/>
      <c r="K507" s="467"/>
      <c r="L507" s="467"/>
      <c r="M507" s="473">
        <f t="shared" si="1711"/>
        <v>0</v>
      </c>
      <c r="N507" s="473"/>
      <c r="O507" s="473"/>
      <c r="P507" s="476"/>
      <c r="Q507" s="479"/>
      <c r="R507" s="482"/>
      <c r="S507" s="482"/>
      <c r="T507" s="482"/>
      <c r="U507" s="482"/>
      <c r="V507" s="485"/>
      <c r="W507" s="443"/>
      <c r="X507" s="488"/>
      <c r="Y507" s="491"/>
      <c r="Z507" s="440"/>
      <c r="AA507" s="443"/>
      <c r="AB507" s="446"/>
      <c r="AC507" s="449"/>
      <c r="AD507" s="452"/>
      <c r="AE507" s="455"/>
      <c r="AF507" s="205">
        <v>6</v>
      </c>
      <c r="AG507" s="206"/>
      <c r="AH507" s="234" t="str">
        <f t="shared" si="1673"/>
        <v/>
      </c>
      <c r="AI507" s="340"/>
      <c r="AJ507" s="340"/>
      <c r="AK507" s="235" t="str">
        <f t="shared" si="1674"/>
        <v/>
      </c>
      <c r="AL507" s="341"/>
      <c r="AM507" s="341"/>
      <c r="AN507" s="342"/>
      <c r="AO507" s="236" t="str">
        <f t="shared" ref="AO507" si="1729">IF(ISBLANK(AD502),(IFERROR(IF(AND(AH506="Probabilidad",AH507="Probabilidad"),(AQ506-(+AQ506*AK507)),IF(AND(AH506="Impacto",AH507="Probabilidad"),(AQ505-(+AQ505*AK507)),IF(AH507="Impacto",AQ506,""))),""))," ")</f>
        <v/>
      </c>
      <c r="AP507" s="174" t="str">
        <f t="shared" ref="AP507" si="1730">IF(ISBLANK(AD502),(IFERROR(IF(AO507="","",IF(AO507&lt;=0.2,"Muy Baja",IF(AO507&lt;=0.4,"Baja",IF(AO507&lt;=0.6,"Media",IF(AO507&lt;=0.8,"Alta","Muy Alta"))))),""))," ")</f>
        <v/>
      </c>
      <c r="AQ507" s="237" t="str">
        <f t="shared" si="1603"/>
        <v/>
      </c>
      <c r="AR507" s="283" t="str">
        <f t="shared" si="1604"/>
        <v/>
      </c>
      <c r="AS507" s="237" t="str">
        <f t="shared" si="1724"/>
        <v/>
      </c>
      <c r="AT507" s="239" t="str">
        <f t="shared" si="1605"/>
        <v/>
      </c>
      <c r="AU507" s="458"/>
      <c r="AV507" s="461"/>
      <c r="AW507" s="455"/>
      <c r="AX507" s="464"/>
      <c r="AY507" s="343"/>
      <c r="AZ507" s="209"/>
      <c r="BA507" s="207"/>
      <c r="BB507" s="207"/>
      <c r="BC507" s="208"/>
      <c r="BD507" s="208"/>
      <c r="BE507" s="208"/>
      <c r="BF507" s="209"/>
      <c r="BG507" s="467"/>
      <c r="BH507" s="215"/>
      <c r="BI507" s="210"/>
      <c r="BJ507" s="210"/>
      <c r="BK507" s="210"/>
      <c r="BL507" s="207"/>
      <c r="BM507" s="207"/>
      <c r="BN507" s="207"/>
      <c r="BO507" s="282"/>
      <c r="BP507" s="282"/>
      <c r="BQ507" s="284"/>
      <c r="BR507" s="213"/>
      <c r="BS507" s="213" t="str">
        <f>IF(AND('MAPA DE RIESGOS'!$AP507="Muy Alta",'MAPA DE RIESGOS'!$AR507="Leve"),CONCATENATE("R",'MAPA DE RIESGOS'!$H507,"C",'MAPA DE RIESGOS'!$AF507),"")</f>
        <v/>
      </c>
      <c r="BT507" s="213"/>
      <c r="BU507" s="213"/>
      <c r="BV507" s="213"/>
      <c r="BW507" s="213"/>
      <c r="BX507" s="213"/>
      <c r="BY507" s="213"/>
      <c r="BZ507" s="213"/>
      <c r="CA507" s="213"/>
      <c r="CB507" s="213"/>
      <c r="CC507" s="213"/>
      <c r="CD507" s="213"/>
      <c r="CE507" s="213"/>
      <c r="CF507" s="213"/>
      <c r="CG507" s="213"/>
      <c r="CH507" s="213"/>
      <c r="CI507" s="213"/>
      <c r="CJ507" s="213"/>
      <c r="CK507" s="213"/>
    </row>
    <row r="508" spans="1:89" s="214" customFormat="1" ht="100" customHeight="1">
      <c r="A508" s="655"/>
      <c r="B508" s="637" t="s">
        <v>964</v>
      </c>
      <c r="C508" s="523"/>
      <c r="D508" s="523" t="str">
        <f>IFERROR((VLOOKUP($B508,'Listados Datos'!$D$3:$F$18,3,FALSE))," ")</f>
        <v>Inicia con el diseño y aprobación del Plan Anual de Auditoría-PAA y finaliza con el cargue de las acciones del aplicativo acciones correctivas,preventivas y de mejora -CPM.</v>
      </c>
      <c r="E508" s="472" t="s">
        <v>1228</v>
      </c>
      <c r="F508" s="472" t="s">
        <v>972</v>
      </c>
      <c r="G508" s="492">
        <v>83</v>
      </c>
      <c r="H508" s="384">
        <v>83</v>
      </c>
      <c r="I508" s="468" t="s">
        <v>1270</v>
      </c>
      <c r="J508" s="465" t="s">
        <v>243</v>
      </c>
      <c r="K508" s="465" t="s">
        <v>1270</v>
      </c>
      <c r="L508" s="465" t="s">
        <v>1454</v>
      </c>
      <c r="M508" s="471" t="str">
        <f t="shared" ref="M508:M513" si="1731">+CONCATENATE("Posibilidad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471" t="s">
        <v>932</v>
      </c>
      <c r="O508" s="471" t="s">
        <v>837</v>
      </c>
      <c r="P508" s="474">
        <v>228</v>
      </c>
      <c r="Q508" s="477" t="s">
        <v>91</v>
      </c>
      <c r="R508" s="480" t="s">
        <v>1519</v>
      </c>
      <c r="S508" s="480" t="s">
        <v>1162</v>
      </c>
      <c r="T508" s="480"/>
      <c r="U508" s="480"/>
      <c r="V508" s="483" t="str">
        <f t="shared" ref="V508" si="1732">IF(ISBLANK(AC508),(IF(P508&lt;=0,"",IF(P508&lt;=2,"Muy Baja",IF(P508&lt;=24,"Baja",IF(P508&lt;=500,"Media",IF(P508&lt;=5000,"Alta","Muy Alta"))))))," ")</f>
        <v>Media</v>
      </c>
      <c r="W508" s="441">
        <f t="shared" ref="W508" si="1733">IF(ISBLANK(AC508),(IF(V508="","",IF(V508="Muy Baja",20%,IF(V508="Baja",40%,IF(V508="Media",60%,IF(V508="Alta",80%,IF(V508="Muy Alta",100%,0)))))))," ")</f>
        <v>0.6</v>
      </c>
      <c r="X508" s="486" t="s">
        <v>307</v>
      </c>
      <c r="Y508" s="489" t="str">
        <f>IF(X508&gt;0,IF(NOT(ISERROR(MATCH(X508,'Listados Datos'!$N$3:$N$4,0))),'Listados Datos'!$N$6&amp;"Por favor no seleccionar este criterios de impacto (Afectación Económica o presupuestal y/o Pérdida Reputacional)",'Listados Datos'!$N$7),"")</f>
        <v>✔</v>
      </c>
      <c r="Z508" s="438"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441">
        <f>IF(Z508="","",IF(Z508="Leve",20%,IF(Z508="Menor",40%,IF(Z508="Moderado",60%,IF(Z508="Mayor",80%,IF(Z508="Catastrófico",100%,0))))))</f>
        <v>0.6</v>
      </c>
      <c r="AB508" s="444"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447"/>
      <c r="AD508" s="450"/>
      <c r="AE508" s="453" t="str">
        <f t="shared" ref="AE508" si="1734">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206" t="s">
        <v>1516</v>
      </c>
      <c r="AH508" s="234" t="str">
        <f t="shared" si="1673"/>
        <v>Probabilidad</v>
      </c>
      <c r="AI508" s="340" t="s">
        <v>314</v>
      </c>
      <c r="AJ508" s="340" t="s">
        <v>319</v>
      </c>
      <c r="AK508" s="235" t="str">
        <f t="shared" si="1674"/>
        <v>40%</v>
      </c>
      <c r="AL508" s="341" t="s">
        <v>323</v>
      </c>
      <c r="AM508" s="341" t="s">
        <v>327</v>
      </c>
      <c r="AN508" s="342" t="s">
        <v>330</v>
      </c>
      <c r="AO508" s="236">
        <f t="shared" ref="AO508" si="1735">IF(ISBLANK(AD508),(IFERROR(IF(AH508="Probabilidad",(W508-(+W508*AK508)),IF(AH508="Impacto",W508,"")),""))," ")</f>
        <v>0.36</v>
      </c>
      <c r="AP508" s="174" t="str">
        <f t="shared" ref="AP508" si="1736">IF(ISBLANK(AD508), (IFERROR(IF(AO508="","",IF(AO508&lt;=0.2,"Muy Baja",IF(AO508&lt;=0.4,"Baja",IF(AO508&lt;=0.6,"Media",IF(AO508&lt;=0.8,"Alta","Muy Alta"))))),""))," ")</f>
        <v>Baja</v>
      </c>
      <c r="AQ508" s="237">
        <f t="shared" si="1603"/>
        <v>0.36</v>
      </c>
      <c r="AR508" s="283" t="str">
        <f t="shared" si="1604"/>
        <v>Moderado</v>
      </c>
      <c r="AS508" s="237">
        <f t="shared" ref="AS508" si="1737">IFERROR(IF(AH508="Impacto",(AA508-(+AA508*AK508)),IF(AH508="Probabilidad",AA508,"")),"")</f>
        <v>0.6</v>
      </c>
      <c r="AT508" s="239" t="str">
        <f t="shared" si="1605"/>
        <v>Moderado</v>
      </c>
      <c r="AU508" s="456"/>
      <c r="AV508" s="459" t="str">
        <f>IF(ISBLANK(AD508), " ", AD508)</f>
        <v xml:space="preserve"> </v>
      </c>
      <c r="AW508" s="453" t="str">
        <f t="shared" ref="AW508" si="1738">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462" t="s">
        <v>337</v>
      </c>
      <c r="AY508" s="497" t="s">
        <v>1632</v>
      </c>
      <c r="AZ508" s="500" t="s">
        <v>1275</v>
      </c>
      <c r="BA508" s="500" t="s">
        <v>972</v>
      </c>
      <c r="BB508" s="500" t="s">
        <v>1068</v>
      </c>
      <c r="BC508" s="503">
        <v>44562</v>
      </c>
      <c r="BD508" s="503">
        <v>44926</v>
      </c>
      <c r="BE508" s="500" t="s">
        <v>1277</v>
      </c>
      <c r="BF508" s="500" t="s">
        <v>1277</v>
      </c>
      <c r="BG508" s="465" t="s">
        <v>1340</v>
      </c>
      <c r="BH508" s="215"/>
      <c r="BI508" s="210"/>
      <c r="BJ508" s="210"/>
      <c r="BK508" s="210"/>
      <c r="BL508" s="207"/>
      <c r="BM508" s="207"/>
      <c r="BN508" s="207"/>
      <c r="BO508" s="282"/>
      <c r="BP508" s="282"/>
      <c r="BQ508" s="284"/>
      <c r="BR508" s="213"/>
      <c r="BS508" s="213" t="str">
        <f>IF(AND('MAPA DE RIESGOS'!$AP508="Muy Alta",'MAPA DE RIESGOS'!$AR508="Leve"),CONCATENATE("R",'MAPA DE RIESGOS'!$H508,"C",'MAPA DE RIESGOS'!$AF508),"")</f>
        <v/>
      </c>
      <c r="BT508" s="213"/>
      <c r="BU508" s="213"/>
      <c r="BV508" s="213"/>
      <c r="BW508" s="213"/>
      <c r="BX508" s="213"/>
      <c r="BY508" s="213"/>
      <c r="BZ508" s="213"/>
      <c r="CA508" s="213"/>
      <c r="CB508" s="213"/>
      <c r="CC508" s="213"/>
      <c r="CD508" s="213"/>
      <c r="CE508" s="213"/>
      <c r="CF508" s="213"/>
      <c r="CG508" s="213"/>
      <c r="CH508" s="213"/>
      <c r="CI508" s="213"/>
      <c r="CJ508" s="213"/>
      <c r="CK508" s="213"/>
    </row>
    <row r="509" spans="1:89" s="214" customFormat="1" ht="62" customHeight="1">
      <c r="A509" s="655"/>
      <c r="B509" s="637"/>
      <c r="C509" s="523"/>
      <c r="D509" s="523"/>
      <c r="E509" s="472"/>
      <c r="F509" s="472"/>
      <c r="G509" s="492"/>
      <c r="H509" s="384">
        <v>83</v>
      </c>
      <c r="I509" s="469"/>
      <c r="J509" s="466"/>
      <c r="K509" s="466"/>
      <c r="L509" s="466"/>
      <c r="M509" s="472" t="str">
        <f t="shared" si="1731"/>
        <v xml:space="preserve">Posibilidad de perdida de  debido a amenazas como y vulderabilidades, afectando a los activos de información de </v>
      </c>
      <c r="N509" s="472"/>
      <c r="O509" s="472"/>
      <c r="P509" s="475"/>
      <c r="Q509" s="478"/>
      <c r="R509" s="481"/>
      <c r="S509" s="481"/>
      <c r="T509" s="481"/>
      <c r="U509" s="481"/>
      <c r="V509" s="484"/>
      <c r="W509" s="442"/>
      <c r="X509" s="487"/>
      <c r="Y509" s="490"/>
      <c r="Z509" s="439"/>
      <c r="AA509" s="442"/>
      <c r="AB509" s="445"/>
      <c r="AC509" s="448"/>
      <c r="AD509" s="451"/>
      <c r="AE509" s="454"/>
      <c r="AF509" s="205">
        <v>2</v>
      </c>
      <c r="AG509" s="206" t="s">
        <v>1517</v>
      </c>
      <c r="AH509" s="234" t="str">
        <f t="shared" si="1673"/>
        <v>Probabilidad</v>
      </c>
      <c r="AI509" s="340" t="s">
        <v>314</v>
      </c>
      <c r="AJ509" s="340" t="s">
        <v>319</v>
      </c>
      <c r="AK509" s="235" t="str">
        <f t="shared" si="1674"/>
        <v>40%</v>
      </c>
      <c r="AL509" s="341" t="s">
        <v>323</v>
      </c>
      <c r="AM509" s="341" t="s">
        <v>327</v>
      </c>
      <c r="AN509" s="342" t="s">
        <v>330</v>
      </c>
      <c r="AO509" s="236">
        <f t="shared" ref="AO509" si="1739">IF(ISBLANK(AD508),(IFERROR(IF(AND(AH508="Probabilidad",AH509="Probabilidad"),(AQ508-(+AQ508*AK509)),IF(AH509="Probabilidad",(W508-(+W508*AK509)),IF(AH509="Impacto",AQ508,""))),""))," ")</f>
        <v>0.216</v>
      </c>
      <c r="AP509" s="174" t="str">
        <f t="shared" ref="AP509" si="1740">IF(ISBLANK(AD508),(IFERROR(IF(AO509="","",IF(AO509&lt;=0.2,"Muy Baja",IF(AO509&lt;=0.4,"Baja",IF(AO509&lt;=0.6,"Media",IF(AO509&lt;=0.8,"Alta","Muy Alta"))))),""))," ")</f>
        <v>Baja</v>
      </c>
      <c r="AQ509" s="237">
        <f t="shared" si="1603"/>
        <v>0.216</v>
      </c>
      <c r="AR509" s="283" t="str">
        <f t="shared" si="1604"/>
        <v>Moderado</v>
      </c>
      <c r="AS509" s="237">
        <f t="shared" ref="AS509" si="1741">IFERROR(IF(AND(AH508="Impacto",AH509="Impacto"),(AS508-(+AS508*AK509)),IF(AH509="Impacto",(AA508-(+AA508*AK509)),IF(AH509="Probabilidad",AS508,""))),"")</f>
        <v>0.6</v>
      </c>
      <c r="AT509" s="239" t="str">
        <f t="shared" si="1605"/>
        <v>Moderado</v>
      </c>
      <c r="AU509" s="457"/>
      <c r="AV509" s="460"/>
      <c r="AW509" s="454"/>
      <c r="AX509" s="463"/>
      <c r="AY509" s="499"/>
      <c r="AZ509" s="502"/>
      <c r="BA509" s="502"/>
      <c r="BB509" s="502"/>
      <c r="BC509" s="505"/>
      <c r="BD509" s="505"/>
      <c r="BE509" s="502"/>
      <c r="BF509" s="502"/>
      <c r="BG509" s="466"/>
      <c r="BH509" s="215"/>
      <c r="BI509" s="210"/>
      <c r="BJ509" s="210"/>
      <c r="BK509" s="210"/>
      <c r="BL509" s="207"/>
      <c r="BM509" s="207"/>
      <c r="BN509" s="207"/>
      <c r="BO509" s="282"/>
      <c r="BP509" s="282"/>
      <c r="BQ509" s="284"/>
      <c r="BR509" s="213"/>
      <c r="BS509" s="213" t="str">
        <f>IF(AND('MAPA DE RIESGOS'!$AP509="Muy Alta",'MAPA DE RIESGOS'!$AR509="Leve"),CONCATENATE("R",'MAPA DE RIESGOS'!$H509,"C",'MAPA DE RIESGOS'!$AF509),"")</f>
        <v/>
      </c>
      <c r="BT509" s="213"/>
      <c r="BU509" s="213"/>
      <c r="BV509" s="213"/>
      <c r="BW509" s="213"/>
      <c r="BX509" s="213"/>
      <c r="BY509" s="213"/>
      <c r="BZ509" s="213"/>
      <c r="CA509" s="213"/>
      <c r="CB509" s="213"/>
      <c r="CC509" s="213"/>
      <c r="CD509" s="213"/>
      <c r="CE509" s="213"/>
      <c r="CF509" s="213"/>
      <c r="CG509" s="213"/>
      <c r="CH509" s="213"/>
      <c r="CI509" s="213"/>
      <c r="CJ509" s="213"/>
      <c r="CK509" s="213"/>
    </row>
    <row r="510" spans="1:89" s="214" customFormat="1" ht="28.5" hidden="1" customHeight="1">
      <c r="A510" s="655"/>
      <c r="B510" s="637"/>
      <c r="C510" s="523"/>
      <c r="D510" s="523"/>
      <c r="E510" s="472"/>
      <c r="F510" s="472"/>
      <c r="G510" s="492"/>
      <c r="H510" s="384">
        <v>83</v>
      </c>
      <c r="I510" s="469"/>
      <c r="J510" s="466"/>
      <c r="K510" s="466"/>
      <c r="L510" s="466"/>
      <c r="M510" s="472" t="str">
        <f t="shared" si="1731"/>
        <v xml:space="preserve">Posibilidad de perdida de  debido a amenazas como y vulderabilidades, afectando a los activos de información de </v>
      </c>
      <c r="N510" s="472"/>
      <c r="O510" s="472"/>
      <c r="P510" s="475"/>
      <c r="Q510" s="478"/>
      <c r="R510" s="481"/>
      <c r="S510" s="481"/>
      <c r="T510" s="481"/>
      <c r="U510" s="481"/>
      <c r="V510" s="484"/>
      <c r="W510" s="442"/>
      <c r="X510" s="487"/>
      <c r="Y510" s="490"/>
      <c r="Z510" s="439"/>
      <c r="AA510" s="442"/>
      <c r="AB510" s="445"/>
      <c r="AC510" s="448"/>
      <c r="AD510" s="451"/>
      <c r="AE510" s="454"/>
      <c r="AF510" s="205">
        <v>3</v>
      </c>
      <c r="AG510" s="206"/>
      <c r="AH510" s="234" t="str">
        <f t="shared" si="1673"/>
        <v/>
      </c>
      <c r="AI510" s="340"/>
      <c r="AJ510" s="340"/>
      <c r="AK510" s="235" t="str">
        <f t="shared" si="1674"/>
        <v/>
      </c>
      <c r="AL510" s="341"/>
      <c r="AM510" s="341"/>
      <c r="AN510" s="342"/>
      <c r="AO510" s="236" t="str">
        <f t="shared" ref="AO510" si="1742">IF(ISBLANK(AD508),(IFERROR(IF(AND(AH509="Probabilidad",AH510="Probabilidad"),(AQ509-(+AQ509*AK510)),IF(AND(AH509="Impacto",AH510="Probabilidad"),(AQ508-(+AQ508*AK510)),IF(AH510="Impacto",AQ509,""))),""))," ")</f>
        <v/>
      </c>
      <c r="AP510" s="174" t="str">
        <f t="shared" ref="AP510" si="1743">IF(ISBLANK(AD508),(IFERROR(IF(AO510="","",IF(AO510&lt;=0.2,"Muy Baja",IF(AO510&lt;=0.4,"Baja",IF(AO510&lt;=0.6,"Media",IF(AO510&lt;=0.8,"Alta","Muy Alta"))))),""))," ")</f>
        <v/>
      </c>
      <c r="AQ510" s="237" t="str">
        <f t="shared" si="1603"/>
        <v/>
      </c>
      <c r="AR510" s="283" t="str">
        <f t="shared" si="1604"/>
        <v/>
      </c>
      <c r="AS510" s="237" t="str">
        <f t="shared" ref="AS510:AS513" si="1744">IFERROR(IF(AND(AH509="Impacto",AH510="Impacto"),(AS509-(+AS509*AK510)),IF(AND(AH509="Probabilidad",AH510="Impacto"),(AS508-(+AS508*AK510)),IF(AH510="Probabilidad",AS509,""))),"")</f>
        <v/>
      </c>
      <c r="AT510" s="239" t="str">
        <f t="shared" si="1605"/>
        <v/>
      </c>
      <c r="AU510" s="457"/>
      <c r="AV510" s="460"/>
      <c r="AW510" s="454"/>
      <c r="AX510" s="463"/>
      <c r="AY510" s="343"/>
      <c r="AZ510" s="209"/>
      <c r="BA510" s="207"/>
      <c r="BB510" s="207"/>
      <c r="BC510" s="208"/>
      <c r="BD510" s="208"/>
      <c r="BE510" s="208"/>
      <c r="BF510" s="209"/>
      <c r="BG510" s="466"/>
      <c r="BH510" s="215"/>
      <c r="BI510" s="210"/>
      <c r="BJ510" s="210"/>
      <c r="BK510" s="210"/>
      <c r="BL510" s="207"/>
      <c r="BM510" s="207"/>
      <c r="BN510" s="207"/>
      <c r="BO510" s="282"/>
      <c r="BP510" s="282"/>
      <c r="BQ510" s="284"/>
      <c r="BR510" s="213"/>
      <c r="BS510" s="213" t="str">
        <f>IF(AND('MAPA DE RIESGOS'!$AP510="Muy Alta",'MAPA DE RIESGOS'!$AR510="Leve"),CONCATENATE("R",'MAPA DE RIESGOS'!$H510,"C",'MAPA DE RIESGOS'!$AF510),"")</f>
        <v/>
      </c>
      <c r="BT510" s="213"/>
      <c r="BU510" s="213"/>
      <c r="BV510" s="213"/>
      <c r="BW510" s="213"/>
      <c r="BX510" s="213"/>
      <c r="BY510" s="213"/>
      <c r="BZ510" s="213"/>
      <c r="CA510" s="213"/>
      <c r="CB510" s="213"/>
      <c r="CC510" s="213"/>
      <c r="CD510" s="213"/>
      <c r="CE510" s="213"/>
      <c r="CF510" s="213"/>
      <c r="CG510" s="213"/>
      <c r="CH510" s="213"/>
      <c r="CI510" s="213"/>
      <c r="CJ510" s="213"/>
      <c r="CK510" s="213"/>
    </row>
    <row r="511" spans="1:89" s="214" customFormat="1" ht="28.5" hidden="1" customHeight="1">
      <c r="A511" s="655"/>
      <c r="B511" s="637"/>
      <c r="C511" s="523"/>
      <c r="D511" s="523"/>
      <c r="E511" s="472"/>
      <c r="F511" s="472"/>
      <c r="G511" s="492"/>
      <c r="H511" s="384">
        <v>83</v>
      </c>
      <c r="I511" s="469"/>
      <c r="J511" s="466"/>
      <c r="K511" s="466"/>
      <c r="L511" s="466"/>
      <c r="M511" s="472" t="str">
        <f t="shared" si="1731"/>
        <v xml:space="preserve">Posibilidad de perdida de  debido a amenazas como y vulderabilidades, afectando a los activos de información de </v>
      </c>
      <c r="N511" s="472"/>
      <c r="O511" s="472"/>
      <c r="P511" s="475"/>
      <c r="Q511" s="478"/>
      <c r="R511" s="481"/>
      <c r="S511" s="481"/>
      <c r="T511" s="481"/>
      <c r="U511" s="481"/>
      <c r="V511" s="484"/>
      <c r="W511" s="442"/>
      <c r="X511" s="487"/>
      <c r="Y511" s="490"/>
      <c r="Z511" s="439"/>
      <c r="AA511" s="442"/>
      <c r="AB511" s="445"/>
      <c r="AC511" s="448"/>
      <c r="AD511" s="451"/>
      <c r="AE511" s="454"/>
      <c r="AF511" s="205">
        <v>4</v>
      </c>
      <c r="AG511" s="206"/>
      <c r="AH511" s="234" t="str">
        <f t="shared" si="1673"/>
        <v/>
      </c>
      <c r="AI511" s="340"/>
      <c r="AJ511" s="340"/>
      <c r="AK511" s="235" t="str">
        <f t="shared" si="1674"/>
        <v/>
      </c>
      <c r="AL511" s="341"/>
      <c r="AM511" s="341"/>
      <c r="AN511" s="342"/>
      <c r="AO511" s="236" t="str">
        <f t="shared" ref="AO511" si="1745">IF(ISBLANK(AD508),(IFERROR(IF(AND(AH510="Probabilidad",AH511="Probabilidad"),(AQ510-(+AQ510*AK511)),IF(AND(AH510="Impacto",AH511="Probabilidad"),(AQ509-(+AQ509*AK511)),IF(AH511="Impacto",AQ510,""))),""))," ")</f>
        <v/>
      </c>
      <c r="AP511" s="174" t="str">
        <f t="shared" ref="AP511" si="1746">IF(ISBLANK(AD508),(IFERROR(IF(AO511="","",IF(AO511&lt;=0.2,"Muy Baja",IF(AO511&lt;=0.4,"Baja",IF(AO511&lt;=0.6,"Media",IF(AO511&lt;=0.8,"Alta","Muy Alta"))))),""))," ")</f>
        <v/>
      </c>
      <c r="AQ511" s="237" t="str">
        <f t="shared" si="1603"/>
        <v/>
      </c>
      <c r="AR511" s="283" t="str">
        <f t="shared" si="1604"/>
        <v/>
      </c>
      <c r="AS511" s="237" t="str">
        <f t="shared" si="1744"/>
        <v/>
      </c>
      <c r="AT511" s="239" t="str">
        <f t="shared" si="1605"/>
        <v/>
      </c>
      <c r="AU511" s="457"/>
      <c r="AV511" s="460"/>
      <c r="AW511" s="454"/>
      <c r="AX511" s="463"/>
      <c r="AY511" s="343"/>
      <c r="AZ511" s="209"/>
      <c r="BA511" s="207"/>
      <c r="BB511" s="207"/>
      <c r="BC511" s="208"/>
      <c r="BD511" s="208"/>
      <c r="BE511" s="208"/>
      <c r="BF511" s="209"/>
      <c r="BG511" s="466"/>
      <c r="BH511" s="215"/>
      <c r="BI511" s="210"/>
      <c r="BJ511" s="210"/>
      <c r="BK511" s="210"/>
      <c r="BL511" s="207"/>
      <c r="BM511" s="207"/>
      <c r="BN511" s="207"/>
      <c r="BO511" s="282"/>
      <c r="BP511" s="282"/>
      <c r="BQ511" s="284"/>
      <c r="BR511" s="213"/>
      <c r="BS511" s="213" t="str">
        <f>IF(AND('MAPA DE RIESGOS'!$AP511="Muy Alta",'MAPA DE RIESGOS'!$AR511="Leve"),CONCATENATE("R",'MAPA DE RIESGOS'!$H511,"C",'MAPA DE RIESGOS'!$AF511),"")</f>
        <v/>
      </c>
      <c r="BT511" s="213"/>
      <c r="BU511" s="213"/>
      <c r="BV511" s="213"/>
      <c r="BW511" s="213"/>
      <c r="BX511" s="213"/>
      <c r="BY511" s="213"/>
      <c r="BZ511" s="213"/>
      <c r="CA511" s="213"/>
      <c r="CB511" s="213"/>
      <c r="CC511" s="213"/>
      <c r="CD511" s="213"/>
      <c r="CE511" s="213"/>
      <c r="CF511" s="213"/>
      <c r="CG511" s="213"/>
      <c r="CH511" s="213"/>
      <c r="CI511" s="213"/>
      <c r="CJ511" s="213"/>
      <c r="CK511" s="213"/>
    </row>
    <row r="512" spans="1:89" s="214" customFormat="1" ht="28.5" hidden="1" customHeight="1">
      <c r="A512" s="655"/>
      <c r="B512" s="637"/>
      <c r="C512" s="523"/>
      <c r="D512" s="523"/>
      <c r="E512" s="472"/>
      <c r="F512" s="472"/>
      <c r="G512" s="492"/>
      <c r="H512" s="384">
        <v>83</v>
      </c>
      <c r="I512" s="469"/>
      <c r="J512" s="466"/>
      <c r="K512" s="466"/>
      <c r="L512" s="466"/>
      <c r="M512" s="472" t="str">
        <f t="shared" si="1731"/>
        <v xml:space="preserve">Posibilidad de perdida de  debido a amenazas como y vulderabilidades, afectando a los activos de información de </v>
      </c>
      <c r="N512" s="472"/>
      <c r="O512" s="472"/>
      <c r="P512" s="475"/>
      <c r="Q512" s="478"/>
      <c r="R512" s="481"/>
      <c r="S512" s="481"/>
      <c r="T512" s="481"/>
      <c r="U512" s="481"/>
      <c r="V512" s="484"/>
      <c r="W512" s="442"/>
      <c r="X512" s="487"/>
      <c r="Y512" s="490"/>
      <c r="Z512" s="439"/>
      <c r="AA512" s="442"/>
      <c r="AB512" s="445"/>
      <c r="AC512" s="448"/>
      <c r="AD512" s="451"/>
      <c r="AE512" s="454"/>
      <c r="AF512" s="205">
        <v>5</v>
      </c>
      <c r="AG512" s="206"/>
      <c r="AH512" s="234" t="str">
        <f t="shared" si="1673"/>
        <v/>
      </c>
      <c r="AI512" s="340"/>
      <c r="AJ512" s="340"/>
      <c r="AK512" s="235" t="str">
        <f t="shared" si="1674"/>
        <v/>
      </c>
      <c r="AL512" s="341"/>
      <c r="AM512" s="341"/>
      <c r="AN512" s="342"/>
      <c r="AO512" s="236" t="str">
        <f t="shared" ref="AO512" si="1747">IF(ISBLANK(AD508),(IFERROR(IF(AND(AH511="Probabilidad",AH512="Probabilidad"),(AQ511-(+AQ511*AK512)),IF(AND(AH511="Impacto",AH512="Probabilidad"),(AQ510-(+AQ510*AK512)),IF(AH512="Impacto",AQ511,""))),""))," ")</f>
        <v/>
      </c>
      <c r="AP512" s="174" t="str">
        <f t="shared" ref="AP512" si="1748">IF(ISBLANK(AD508),(IFERROR(IF(AO512="","",IF(AO512&lt;=0.2,"Muy Baja",IF(AO512&lt;=0.4,"Baja",IF(AO512&lt;=0.6,"Media",IF(AO512&lt;=0.8,"Alta","Muy Alta"))))),""))," ")</f>
        <v/>
      </c>
      <c r="AQ512" s="237" t="str">
        <f t="shared" si="1603"/>
        <v/>
      </c>
      <c r="AR512" s="283" t="str">
        <f t="shared" si="1604"/>
        <v/>
      </c>
      <c r="AS512" s="237" t="str">
        <f t="shared" si="1744"/>
        <v/>
      </c>
      <c r="AT512" s="239" t="str">
        <f t="shared" si="1605"/>
        <v/>
      </c>
      <c r="AU512" s="457"/>
      <c r="AV512" s="460"/>
      <c r="AW512" s="454"/>
      <c r="AX512" s="463"/>
      <c r="AY512" s="343"/>
      <c r="AZ512" s="209"/>
      <c r="BA512" s="207"/>
      <c r="BB512" s="207"/>
      <c r="BC512" s="208"/>
      <c r="BD512" s="208"/>
      <c r="BE512" s="208"/>
      <c r="BF512" s="209"/>
      <c r="BG512" s="466"/>
      <c r="BH512" s="215"/>
      <c r="BI512" s="210"/>
      <c r="BJ512" s="210"/>
      <c r="BK512" s="210"/>
      <c r="BL512" s="207"/>
      <c r="BM512" s="207"/>
      <c r="BN512" s="207"/>
      <c r="BO512" s="282"/>
      <c r="BP512" s="282"/>
      <c r="BQ512" s="284"/>
      <c r="BR512" s="213"/>
      <c r="BS512" s="213" t="str">
        <f>IF(AND('MAPA DE RIESGOS'!$AP512="Muy Alta",'MAPA DE RIESGOS'!$AR512="Leve"),CONCATENATE("R",'MAPA DE RIESGOS'!$H512,"C",'MAPA DE RIESGOS'!$AF512),"")</f>
        <v/>
      </c>
      <c r="BT512" s="213"/>
      <c r="BU512" s="213"/>
      <c r="BV512" s="213"/>
      <c r="BW512" s="213"/>
      <c r="BX512" s="213"/>
      <c r="BY512" s="213"/>
      <c r="BZ512" s="213"/>
      <c r="CA512" s="213"/>
      <c r="CB512" s="213"/>
      <c r="CC512" s="213"/>
      <c r="CD512" s="213"/>
      <c r="CE512" s="213"/>
      <c r="CF512" s="213"/>
      <c r="CG512" s="213"/>
      <c r="CH512" s="213"/>
      <c r="CI512" s="213"/>
      <c r="CJ512" s="213"/>
      <c r="CK512" s="213"/>
    </row>
    <row r="513" spans="1:89" s="214" customFormat="1" ht="28.5" hidden="1" customHeight="1">
      <c r="A513" s="656"/>
      <c r="B513" s="638"/>
      <c r="C513" s="524"/>
      <c r="D513" s="524"/>
      <c r="E513" s="473"/>
      <c r="F513" s="473"/>
      <c r="G513" s="492"/>
      <c r="H513" s="384">
        <v>83</v>
      </c>
      <c r="I513" s="470"/>
      <c r="J513" s="467"/>
      <c r="K513" s="467"/>
      <c r="L513" s="467"/>
      <c r="M513" s="473" t="str">
        <f t="shared" si="1731"/>
        <v xml:space="preserve">Posibilidad de perdida de  debido a amenazas como y vulderabilidades, afectando a los activos de información de </v>
      </c>
      <c r="N513" s="473"/>
      <c r="O513" s="473"/>
      <c r="P513" s="476"/>
      <c r="Q513" s="479"/>
      <c r="R513" s="482"/>
      <c r="S513" s="482"/>
      <c r="T513" s="482"/>
      <c r="U513" s="482"/>
      <c r="V513" s="485"/>
      <c r="W513" s="443"/>
      <c r="X513" s="488"/>
      <c r="Y513" s="491"/>
      <c r="Z513" s="440"/>
      <c r="AA513" s="443"/>
      <c r="AB513" s="446"/>
      <c r="AC513" s="449"/>
      <c r="AD513" s="452"/>
      <c r="AE513" s="455"/>
      <c r="AF513" s="205">
        <v>6</v>
      </c>
      <c r="AG513" s="206"/>
      <c r="AH513" s="234" t="str">
        <f t="shared" si="1673"/>
        <v/>
      </c>
      <c r="AI513" s="340"/>
      <c r="AJ513" s="340"/>
      <c r="AK513" s="235" t="str">
        <f t="shared" si="1674"/>
        <v/>
      </c>
      <c r="AL513" s="341"/>
      <c r="AM513" s="341"/>
      <c r="AN513" s="342"/>
      <c r="AO513" s="236" t="str">
        <f t="shared" ref="AO513" si="1749">IF(ISBLANK(AD508),(IFERROR(IF(AND(AH512="Probabilidad",AH513="Probabilidad"),(AQ512-(+AQ512*AK513)),IF(AND(AH512="Impacto",AH513="Probabilidad"),(AQ511-(+AQ511*AK513)),IF(AH513="Impacto",AQ512,""))),""))," ")</f>
        <v/>
      </c>
      <c r="AP513" s="174" t="str">
        <f t="shared" ref="AP513" si="1750">IF(ISBLANK(AD508),(IFERROR(IF(AO513="","",IF(AO513&lt;=0.2,"Muy Baja",IF(AO513&lt;=0.4,"Baja",IF(AO513&lt;=0.6,"Media",IF(AO513&lt;=0.8,"Alta","Muy Alta"))))),""))," ")</f>
        <v/>
      </c>
      <c r="AQ513" s="237" t="str">
        <f t="shared" si="1603"/>
        <v/>
      </c>
      <c r="AR513" s="283" t="str">
        <f t="shared" si="1604"/>
        <v/>
      </c>
      <c r="AS513" s="237" t="str">
        <f t="shared" si="1744"/>
        <v/>
      </c>
      <c r="AT513" s="239" t="str">
        <f t="shared" si="1605"/>
        <v/>
      </c>
      <c r="AU513" s="458"/>
      <c r="AV513" s="461"/>
      <c r="AW513" s="455"/>
      <c r="AX513" s="464"/>
      <c r="AY513" s="343"/>
      <c r="AZ513" s="209"/>
      <c r="BA513" s="207"/>
      <c r="BB513" s="207"/>
      <c r="BC513" s="208"/>
      <c r="BD513" s="208"/>
      <c r="BE513" s="208"/>
      <c r="BF513" s="209"/>
      <c r="BG513" s="467"/>
      <c r="BH513" s="215"/>
      <c r="BI513" s="210"/>
      <c r="BJ513" s="210"/>
      <c r="BK513" s="210"/>
      <c r="BL513" s="207"/>
      <c r="BM513" s="207"/>
      <c r="BN513" s="207"/>
      <c r="BO513" s="282"/>
      <c r="BP513" s="282"/>
      <c r="BQ513" s="284"/>
      <c r="BR513" s="213"/>
      <c r="BS513" s="213" t="str">
        <f>IF(AND('MAPA DE RIESGOS'!$AP513="Muy Alta",'MAPA DE RIESGOS'!$AR513="Leve"),CONCATENATE("R",'MAPA DE RIESGOS'!$H513,"C",'MAPA DE RIESGOS'!$AF513),"")</f>
        <v/>
      </c>
      <c r="BT513" s="213"/>
      <c r="BU513" s="213"/>
      <c r="BV513" s="213"/>
      <c r="BW513" s="213"/>
      <c r="BX513" s="213"/>
      <c r="BY513" s="213"/>
      <c r="BZ513" s="213"/>
      <c r="CA513" s="213"/>
      <c r="CB513" s="213"/>
      <c r="CC513" s="213"/>
      <c r="CD513" s="213"/>
      <c r="CE513" s="213"/>
      <c r="CF513" s="213"/>
      <c r="CG513" s="213"/>
      <c r="CH513" s="213"/>
      <c r="CI513" s="213"/>
      <c r="CJ513" s="213"/>
      <c r="CK513" s="213"/>
    </row>
    <row r="514" spans="1:89" s="214" customFormat="1" ht="106.5" customHeight="1">
      <c r="A514" s="654">
        <v>14</v>
      </c>
      <c r="B514" s="636" t="s">
        <v>962</v>
      </c>
      <c r="C514" s="522"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522" t="str">
        <f>IFERROR((VLOOKUP($B514,'Listados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14" s="471" t="s">
        <v>1228</v>
      </c>
      <c r="F514" s="471" t="s">
        <v>976</v>
      </c>
      <c r="G514" s="492">
        <v>84</v>
      </c>
      <c r="H514" s="384">
        <v>84</v>
      </c>
      <c r="I514" s="468" t="s">
        <v>1271</v>
      </c>
      <c r="J514" s="465" t="s">
        <v>243</v>
      </c>
      <c r="K514" s="465" t="s">
        <v>1271</v>
      </c>
      <c r="L514" s="465" t="s">
        <v>1456</v>
      </c>
      <c r="M514" s="471" t="str">
        <f t="shared" ref="M514" si="1751">+CONCATENATE("Posibilidad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471" t="s">
        <v>108</v>
      </c>
      <c r="O514" s="471" t="s">
        <v>836</v>
      </c>
      <c r="P514" s="474">
        <v>12</v>
      </c>
      <c r="Q514" s="477"/>
      <c r="R514" s="480"/>
      <c r="S514" s="480"/>
      <c r="T514" s="480"/>
      <c r="U514" s="480"/>
      <c r="V514" s="483" t="str">
        <f t="shared" ref="V514" si="1752">IF(ISBLANK(AC514),(IF(P514&lt;=0,"",IF(P514&lt;=2,"Muy Baja",IF(P514&lt;=24,"Baja",IF(P514&lt;=500,"Media",IF(P514&lt;=5000,"Alta","Muy Alta"))))))," ")</f>
        <v>Baja</v>
      </c>
      <c r="W514" s="441">
        <f t="shared" ref="W514" si="1753">IF(ISBLANK(AC514),(IF(V514="","",IF(V514="Muy Baja",20%,IF(V514="Baja",40%,IF(V514="Media",60%,IF(V514="Alta",80%,IF(V514="Muy Alta",100%,0)))))))," ")</f>
        <v>0.4</v>
      </c>
      <c r="X514" s="486" t="s">
        <v>306</v>
      </c>
      <c r="Y514" s="489" t="str">
        <f>IF(X514&gt;0,IF(NOT(ISERROR(MATCH(X514,'Listados Datos'!$N$3:$N$4,0))),'Listados Datos'!$N$6&amp;"Por favor no seleccionar este criterios de impacto (Afectación Económica o presupuestal y/o Pérdida Reputacional)",'Listados Datos'!$N$7),"")</f>
        <v>✔</v>
      </c>
      <c r="Z514" s="438" t="str">
        <f>IF(OR(X514='Listados Datos'!$R$3,X514='Listados Datos'!$S$3),"Leve",IF(OR(X514='Listados Datos'!$R$4,X514='Listados Datos'!$S$4),"Menor",IF(OR(X514='Listados Datos'!$R$5,X514='Listados Datos'!$S$5),"Moderado",IF(OR(X514='Listados Datos'!$R$6,X514='Listados Datos'!$S$6),"Mayor",IF(OR(X514='Listados Datos'!$R$7,X514='Listados Datos'!$S$7),"Catastrófico","")))))</f>
        <v>Menor</v>
      </c>
      <c r="AA514" s="441">
        <f>IF(Z514="","",IF(Z514="Leve",20%,IF(Z514="Menor",40%,IF(Z514="Moderado",60%,IF(Z514="Mayor",80%,IF(Z514="Catastrófico",100%,0))))))</f>
        <v>0.4</v>
      </c>
      <c r="AB514" s="444"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Moderado</v>
      </c>
      <c r="AC514" s="447"/>
      <c r="AD514" s="450"/>
      <c r="AE514" s="453" t="str">
        <f t="shared" ref="AE514" si="1754">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206" t="s">
        <v>1461</v>
      </c>
      <c r="AH514" s="234" t="str">
        <f t="shared" si="1673"/>
        <v>Probabilidad</v>
      </c>
      <c r="AI514" s="340" t="s">
        <v>314</v>
      </c>
      <c r="AJ514" s="340" t="s">
        <v>319</v>
      </c>
      <c r="AK514" s="235" t="str">
        <f t="shared" si="1674"/>
        <v>40%</v>
      </c>
      <c r="AL514" s="341" t="s">
        <v>323</v>
      </c>
      <c r="AM514" s="341" t="s">
        <v>327</v>
      </c>
      <c r="AN514" s="342" t="s">
        <v>330</v>
      </c>
      <c r="AO514" s="236">
        <f t="shared" ref="AO514" si="1755">IF(ISBLANK(AD514),(IFERROR(IF(AH514="Probabilidad",(W514-(+W514*AK514)),IF(AH514="Impacto",W514,"")),""))," ")</f>
        <v>0.24</v>
      </c>
      <c r="AP514" s="174" t="str">
        <f t="shared" ref="AP514" si="1756">IF(ISBLANK(AD514), (IFERROR(IF(AO514="","",IF(AO514&lt;=0.2,"Muy Baja",IF(AO514&lt;=0.4,"Baja",IF(AO514&lt;=0.6,"Media",IF(AO514&lt;=0.8,"Alta","Muy Alta"))))),""))," ")</f>
        <v>Baja</v>
      </c>
      <c r="AQ514" s="237">
        <f t="shared" si="1603"/>
        <v>0.24</v>
      </c>
      <c r="AR514" s="283" t="str">
        <f t="shared" si="1604"/>
        <v>Menor</v>
      </c>
      <c r="AS514" s="237">
        <f t="shared" ref="AS514" si="1757">IFERROR(IF(AH514="Impacto",(AA514-(+AA514*AK514)),IF(AH514="Probabilidad",AA514,"")),"")</f>
        <v>0.4</v>
      </c>
      <c r="AT514" s="239" t="str">
        <f t="shared" si="1605"/>
        <v>Moderado</v>
      </c>
      <c r="AU514" s="456"/>
      <c r="AV514" s="459" t="str">
        <f>IF(ISBLANK(AD514), " ", AD514)</f>
        <v xml:space="preserve"> </v>
      </c>
      <c r="AW514" s="453" t="str">
        <f t="shared" ref="AW514" si="1758">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462" t="s">
        <v>337</v>
      </c>
      <c r="AY514" s="343" t="s">
        <v>1659</v>
      </c>
      <c r="AZ514" s="209" t="s">
        <v>1362</v>
      </c>
      <c r="BA514" s="207" t="s">
        <v>976</v>
      </c>
      <c r="BB514" s="207" t="s">
        <v>1068</v>
      </c>
      <c r="BC514" s="208">
        <v>44562</v>
      </c>
      <c r="BD514" s="208">
        <v>44926</v>
      </c>
      <c r="BE514" s="208" t="s">
        <v>1363</v>
      </c>
      <c r="BF514" s="208" t="s">
        <v>1357</v>
      </c>
      <c r="BG514" s="465" t="s">
        <v>1356</v>
      </c>
      <c r="BH514" s="215"/>
      <c r="BI514" s="210"/>
      <c r="BJ514" s="210"/>
      <c r="BK514" s="210"/>
      <c r="BL514" s="207"/>
      <c r="BM514" s="207"/>
      <c r="BN514" s="207"/>
      <c r="BO514" s="282"/>
      <c r="BP514" s="282"/>
      <c r="BQ514" s="284"/>
      <c r="BR514" s="213"/>
      <c r="BS514" s="213" t="str">
        <f>IF(AND('MAPA DE RIESGOS'!$AP514="Muy Alta",'MAPA DE RIESGOS'!$AR514="Leve"),CONCATENATE("R",'MAPA DE RIESGOS'!$H514,"C",'MAPA DE RIESGOS'!$AF514),"")</f>
        <v/>
      </c>
      <c r="BT514" s="213"/>
      <c r="BU514" s="213"/>
      <c r="BV514" s="213"/>
      <c r="BW514" s="213"/>
      <c r="BX514" s="213"/>
      <c r="BY514" s="213"/>
      <c r="BZ514" s="213"/>
      <c r="CA514" s="213"/>
      <c r="CB514" s="213"/>
      <c r="CC514" s="213"/>
      <c r="CD514" s="213"/>
      <c r="CE514" s="213"/>
      <c r="CF514" s="213"/>
      <c r="CG514" s="213"/>
      <c r="CH514" s="213"/>
      <c r="CI514" s="213"/>
      <c r="CJ514" s="213"/>
      <c r="CK514" s="213"/>
    </row>
    <row r="515" spans="1:89" s="214" customFormat="1" ht="28.5" hidden="1" customHeight="1">
      <c r="A515" s="655"/>
      <c r="B515" s="637"/>
      <c r="C515" s="523"/>
      <c r="D515" s="523"/>
      <c r="E515" s="472"/>
      <c r="F515" s="472"/>
      <c r="G515" s="492"/>
      <c r="H515" s="384">
        <v>84</v>
      </c>
      <c r="I515" s="469"/>
      <c r="J515" s="466"/>
      <c r="K515" s="466"/>
      <c r="L515" s="466"/>
      <c r="M515" s="472"/>
      <c r="N515" s="472"/>
      <c r="O515" s="472"/>
      <c r="P515" s="475"/>
      <c r="Q515" s="478"/>
      <c r="R515" s="481"/>
      <c r="S515" s="481"/>
      <c r="T515" s="481"/>
      <c r="U515" s="481"/>
      <c r="V515" s="484"/>
      <c r="W515" s="442"/>
      <c r="X515" s="487"/>
      <c r="Y515" s="490"/>
      <c r="Z515" s="439"/>
      <c r="AA515" s="442"/>
      <c r="AB515" s="445"/>
      <c r="AC515" s="448"/>
      <c r="AD515" s="451"/>
      <c r="AE515" s="454"/>
      <c r="AF515" s="205">
        <v>2</v>
      </c>
      <c r="AG515" s="206"/>
      <c r="AH515" s="234" t="str">
        <f t="shared" si="1673"/>
        <v/>
      </c>
      <c r="AI515" s="340"/>
      <c r="AJ515" s="340"/>
      <c r="AK515" s="235" t="str">
        <f t="shared" si="1674"/>
        <v/>
      </c>
      <c r="AL515" s="341"/>
      <c r="AM515" s="341"/>
      <c r="AN515" s="342"/>
      <c r="AO515" s="236" t="str">
        <f t="shared" ref="AO515" si="1759">IF(ISBLANK(AD514),(IFERROR(IF(AND(AH514="Probabilidad",AH515="Probabilidad"),(AQ514-(+AQ514*AK515)),IF(AH515="Probabilidad",(W514-(+W514*AK515)),IF(AH515="Impacto",AQ514,""))),""))," ")</f>
        <v/>
      </c>
      <c r="AP515" s="174" t="str">
        <f t="shared" ref="AP515" si="1760">IF(ISBLANK(AD514),(IFERROR(IF(AO515="","",IF(AO515&lt;=0.2,"Muy Baja",IF(AO515&lt;=0.4,"Baja",IF(AO515&lt;=0.6,"Media",IF(AO515&lt;=0.8,"Alta","Muy Alta"))))),""))," ")</f>
        <v/>
      </c>
      <c r="AQ515" s="237" t="str">
        <f t="shared" si="1603"/>
        <v/>
      </c>
      <c r="AR515" s="283" t="str">
        <f t="shared" si="1604"/>
        <v/>
      </c>
      <c r="AS515" s="237" t="str">
        <f t="shared" ref="AS515" si="1761">IFERROR(IF(AND(AH514="Impacto",AH515="Impacto"),(AS514-(+AS514*AK515)),IF(AH515="Impacto",(AA514-(+AA514*AK515)),IF(AH515="Probabilidad",AS514,""))),"")</f>
        <v/>
      </c>
      <c r="AT515" s="239" t="str">
        <f t="shared" si="1605"/>
        <v/>
      </c>
      <c r="AU515" s="457"/>
      <c r="AV515" s="460"/>
      <c r="AW515" s="454"/>
      <c r="AX515" s="463"/>
      <c r="AY515" s="343"/>
      <c r="AZ515" s="209"/>
      <c r="BA515" s="207"/>
      <c r="BB515" s="207"/>
      <c r="BC515" s="208"/>
      <c r="BD515" s="208"/>
      <c r="BE515" s="208"/>
      <c r="BF515" s="209"/>
      <c r="BG515" s="466"/>
      <c r="BH515" s="215"/>
      <c r="BI515" s="210"/>
      <c r="BJ515" s="210"/>
      <c r="BK515" s="210"/>
      <c r="BL515" s="207"/>
      <c r="BM515" s="207"/>
      <c r="BN515" s="207"/>
      <c r="BO515" s="282"/>
      <c r="BP515" s="282"/>
      <c r="BQ515" s="284"/>
      <c r="BR515" s="213"/>
      <c r="BS515" s="213" t="str">
        <f>IF(AND('MAPA DE RIESGOS'!$AP515="Muy Alta",'MAPA DE RIESGOS'!$AR515="Leve"),CONCATENATE("R",'MAPA DE RIESGOS'!$H515,"C",'MAPA DE RIESGOS'!$AF515),"")</f>
        <v/>
      </c>
      <c r="BT515" s="213"/>
      <c r="BU515" s="213"/>
      <c r="BV515" s="213"/>
      <c r="BW515" s="213"/>
      <c r="BX515" s="213"/>
      <c r="BY515" s="213"/>
      <c r="BZ515" s="213"/>
      <c r="CA515" s="213"/>
      <c r="CB515" s="213"/>
      <c r="CC515" s="213"/>
      <c r="CD515" s="213"/>
      <c r="CE515" s="213"/>
      <c r="CF515" s="213"/>
      <c r="CG515" s="213"/>
      <c r="CH515" s="213"/>
      <c r="CI515" s="213"/>
      <c r="CJ515" s="213"/>
      <c r="CK515" s="213"/>
    </row>
    <row r="516" spans="1:89" s="214" customFormat="1" ht="28.5" hidden="1" customHeight="1">
      <c r="A516" s="655"/>
      <c r="B516" s="637"/>
      <c r="C516" s="523"/>
      <c r="D516" s="523"/>
      <c r="E516" s="472"/>
      <c r="F516" s="472"/>
      <c r="G516" s="492"/>
      <c r="H516" s="384">
        <v>84</v>
      </c>
      <c r="I516" s="469"/>
      <c r="J516" s="466"/>
      <c r="K516" s="466"/>
      <c r="L516" s="466"/>
      <c r="M516" s="472"/>
      <c r="N516" s="472"/>
      <c r="O516" s="472"/>
      <c r="P516" s="475"/>
      <c r="Q516" s="478"/>
      <c r="R516" s="481"/>
      <c r="S516" s="481"/>
      <c r="T516" s="481"/>
      <c r="U516" s="481"/>
      <c r="V516" s="484"/>
      <c r="W516" s="442"/>
      <c r="X516" s="487"/>
      <c r="Y516" s="490"/>
      <c r="Z516" s="439"/>
      <c r="AA516" s="442"/>
      <c r="AB516" s="445"/>
      <c r="AC516" s="448"/>
      <c r="AD516" s="451"/>
      <c r="AE516" s="454"/>
      <c r="AF516" s="205">
        <v>3</v>
      </c>
      <c r="AG516" s="206"/>
      <c r="AH516" s="234" t="str">
        <f t="shared" si="1673"/>
        <v/>
      </c>
      <c r="AI516" s="340"/>
      <c r="AJ516" s="340"/>
      <c r="AK516" s="235" t="str">
        <f t="shared" si="1674"/>
        <v/>
      </c>
      <c r="AL516" s="341"/>
      <c r="AM516" s="341"/>
      <c r="AN516" s="342"/>
      <c r="AO516" s="236" t="str">
        <f t="shared" ref="AO516" si="1762">IF(ISBLANK(AD514),(IFERROR(IF(AND(AH515="Probabilidad",AH516="Probabilidad"),(AQ515-(+AQ515*AK516)),IF(AND(AH515="Impacto",AH516="Probabilidad"),(AQ514-(+AQ514*AK516)),IF(AH516="Impacto",AQ515,""))),""))," ")</f>
        <v/>
      </c>
      <c r="AP516" s="174" t="str">
        <f t="shared" ref="AP516" si="1763">IF(ISBLANK(AD514),(IFERROR(IF(AO516="","",IF(AO516&lt;=0.2,"Muy Baja",IF(AO516&lt;=0.4,"Baja",IF(AO516&lt;=0.6,"Media",IF(AO516&lt;=0.8,"Alta","Muy Alta"))))),""))," ")</f>
        <v/>
      </c>
      <c r="AQ516" s="237" t="str">
        <f t="shared" si="1603"/>
        <v/>
      </c>
      <c r="AR516" s="283" t="str">
        <f t="shared" si="1604"/>
        <v/>
      </c>
      <c r="AS516" s="237" t="str">
        <f t="shared" ref="AS516:AS519" si="1764">IFERROR(IF(AND(AH515="Impacto",AH516="Impacto"),(AS515-(+AS515*AK516)),IF(AND(AH515="Probabilidad",AH516="Impacto"),(AS514-(+AS514*AK516)),IF(AH516="Probabilidad",AS515,""))),"")</f>
        <v/>
      </c>
      <c r="AT516" s="239" t="str">
        <f t="shared" si="1605"/>
        <v/>
      </c>
      <c r="AU516" s="457"/>
      <c r="AV516" s="460"/>
      <c r="AW516" s="454"/>
      <c r="AX516" s="463"/>
      <c r="AY516" s="343"/>
      <c r="AZ516" s="209"/>
      <c r="BA516" s="207"/>
      <c r="BB516" s="207"/>
      <c r="BC516" s="208"/>
      <c r="BD516" s="208"/>
      <c r="BE516" s="208"/>
      <c r="BF516" s="209"/>
      <c r="BG516" s="466"/>
      <c r="BH516" s="215"/>
      <c r="BI516" s="210"/>
      <c r="BJ516" s="210"/>
      <c r="BK516" s="210"/>
      <c r="BL516" s="207"/>
      <c r="BM516" s="207"/>
      <c r="BN516" s="207"/>
      <c r="BO516" s="282"/>
      <c r="BP516" s="282"/>
      <c r="BQ516" s="284"/>
      <c r="BR516" s="213"/>
      <c r="BS516" s="213" t="str">
        <f>IF(AND('MAPA DE RIESGOS'!$AP516="Muy Alta",'MAPA DE RIESGOS'!$AR516="Leve"),CONCATENATE("R",'MAPA DE RIESGOS'!$H516,"C",'MAPA DE RIESGOS'!$AF516),"")</f>
        <v/>
      </c>
      <c r="BT516" s="213"/>
      <c r="BU516" s="213"/>
      <c r="BV516" s="213"/>
      <c r="BW516" s="213"/>
      <c r="BX516" s="213"/>
      <c r="BY516" s="213"/>
      <c r="BZ516" s="213"/>
      <c r="CA516" s="213"/>
      <c r="CB516" s="213"/>
      <c r="CC516" s="213"/>
      <c r="CD516" s="213"/>
      <c r="CE516" s="213"/>
      <c r="CF516" s="213"/>
      <c r="CG516" s="213"/>
      <c r="CH516" s="213"/>
      <c r="CI516" s="213"/>
      <c r="CJ516" s="213"/>
      <c r="CK516" s="213"/>
    </row>
    <row r="517" spans="1:89" s="214" customFormat="1" ht="28.5" hidden="1" customHeight="1">
      <c r="A517" s="655"/>
      <c r="B517" s="637"/>
      <c r="C517" s="523"/>
      <c r="D517" s="523"/>
      <c r="E517" s="472"/>
      <c r="F517" s="472"/>
      <c r="G517" s="492"/>
      <c r="H517" s="384">
        <v>84</v>
      </c>
      <c r="I517" s="469"/>
      <c r="J517" s="466"/>
      <c r="K517" s="466"/>
      <c r="L517" s="466"/>
      <c r="M517" s="472"/>
      <c r="N517" s="472"/>
      <c r="O517" s="472"/>
      <c r="P517" s="475"/>
      <c r="Q517" s="478"/>
      <c r="R517" s="481"/>
      <c r="S517" s="481"/>
      <c r="T517" s="481"/>
      <c r="U517" s="481"/>
      <c r="V517" s="484"/>
      <c r="W517" s="442"/>
      <c r="X517" s="487"/>
      <c r="Y517" s="490"/>
      <c r="Z517" s="439"/>
      <c r="AA517" s="442"/>
      <c r="AB517" s="445"/>
      <c r="AC517" s="448"/>
      <c r="AD517" s="451"/>
      <c r="AE517" s="454"/>
      <c r="AF517" s="205">
        <v>4</v>
      </c>
      <c r="AG517" s="206"/>
      <c r="AH517" s="234" t="str">
        <f t="shared" si="1673"/>
        <v/>
      </c>
      <c r="AI517" s="340"/>
      <c r="AJ517" s="340"/>
      <c r="AK517" s="235" t="str">
        <f t="shared" si="1674"/>
        <v/>
      </c>
      <c r="AL517" s="341"/>
      <c r="AM517" s="341"/>
      <c r="AN517" s="342"/>
      <c r="AO517" s="236" t="str">
        <f t="shared" ref="AO517" si="1765">IF(ISBLANK(AD514),(IFERROR(IF(AND(AH516="Probabilidad",AH517="Probabilidad"),(AQ516-(+AQ516*AK517)),IF(AND(AH516="Impacto",AH517="Probabilidad"),(AQ515-(+AQ515*AK517)),IF(AH517="Impacto",AQ516,""))),""))," ")</f>
        <v/>
      </c>
      <c r="AP517" s="174" t="str">
        <f t="shared" ref="AP517" si="1766">IF(ISBLANK(AD514),(IFERROR(IF(AO517="","",IF(AO517&lt;=0.2,"Muy Baja",IF(AO517&lt;=0.4,"Baja",IF(AO517&lt;=0.6,"Media",IF(AO517&lt;=0.8,"Alta","Muy Alta"))))),""))," ")</f>
        <v/>
      </c>
      <c r="AQ517" s="237" t="str">
        <f t="shared" si="1603"/>
        <v/>
      </c>
      <c r="AR517" s="283" t="str">
        <f t="shared" si="1604"/>
        <v/>
      </c>
      <c r="AS517" s="237" t="str">
        <f t="shared" si="1764"/>
        <v/>
      </c>
      <c r="AT517" s="239" t="str">
        <f t="shared" si="1605"/>
        <v/>
      </c>
      <c r="AU517" s="457"/>
      <c r="AV517" s="460"/>
      <c r="AW517" s="454"/>
      <c r="AX517" s="463"/>
      <c r="AY517" s="343"/>
      <c r="AZ517" s="209"/>
      <c r="BA517" s="207"/>
      <c r="BB517" s="207"/>
      <c r="BC517" s="208"/>
      <c r="BD517" s="208"/>
      <c r="BE517" s="208"/>
      <c r="BF517" s="209"/>
      <c r="BG517" s="466"/>
      <c r="BH517" s="215"/>
      <c r="BI517" s="210"/>
      <c r="BJ517" s="210"/>
      <c r="BK517" s="210"/>
      <c r="BL517" s="207"/>
      <c r="BM517" s="207"/>
      <c r="BN517" s="207"/>
      <c r="BO517" s="282"/>
      <c r="BP517" s="282"/>
      <c r="BQ517" s="284"/>
      <c r="BR517" s="213"/>
      <c r="BS517" s="213" t="str">
        <f>IF(AND('MAPA DE RIESGOS'!$AP517="Muy Alta",'MAPA DE RIESGOS'!$AR517="Leve"),CONCATENATE("R",'MAPA DE RIESGOS'!$H517,"C",'MAPA DE RIESGOS'!$AF517),"")</f>
        <v/>
      </c>
      <c r="BT517" s="213"/>
      <c r="BU517" s="213"/>
      <c r="BV517" s="213"/>
      <c r="BW517" s="213"/>
      <c r="BX517" s="213"/>
      <c r="BY517" s="213"/>
      <c r="BZ517" s="213"/>
      <c r="CA517" s="213"/>
      <c r="CB517" s="213"/>
      <c r="CC517" s="213"/>
      <c r="CD517" s="213"/>
      <c r="CE517" s="213"/>
      <c r="CF517" s="213"/>
      <c r="CG517" s="213"/>
      <c r="CH517" s="213"/>
      <c r="CI517" s="213"/>
      <c r="CJ517" s="213"/>
      <c r="CK517" s="213"/>
    </row>
    <row r="518" spans="1:89" s="214" customFormat="1" ht="28.5" hidden="1" customHeight="1">
      <c r="A518" s="655"/>
      <c r="B518" s="637"/>
      <c r="C518" s="523"/>
      <c r="D518" s="523"/>
      <c r="E518" s="472"/>
      <c r="F518" s="472"/>
      <c r="G518" s="492"/>
      <c r="H518" s="384">
        <v>84</v>
      </c>
      <c r="I518" s="469"/>
      <c r="J518" s="466"/>
      <c r="K518" s="466"/>
      <c r="L518" s="466"/>
      <c r="M518" s="472"/>
      <c r="N518" s="472"/>
      <c r="O518" s="472"/>
      <c r="P518" s="475"/>
      <c r="Q518" s="478"/>
      <c r="R518" s="481"/>
      <c r="S518" s="481"/>
      <c r="T518" s="481"/>
      <c r="U518" s="481"/>
      <c r="V518" s="484"/>
      <c r="W518" s="442"/>
      <c r="X518" s="487"/>
      <c r="Y518" s="490"/>
      <c r="Z518" s="439"/>
      <c r="AA518" s="442"/>
      <c r="AB518" s="445"/>
      <c r="AC518" s="448"/>
      <c r="AD518" s="451"/>
      <c r="AE518" s="454"/>
      <c r="AF518" s="205">
        <v>5</v>
      </c>
      <c r="AG518" s="206"/>
      <c r="AH518" s="234" t="str">
        <f t="shared" si="1673"/>
        <v/>
      </c>
      <c r="AI518" s="340"/>
      <c r="AJ518" s="340"/>
      <c r="AK518" s="235" t="str">
        <f t="shared" si="1674"/>
        <v/>
      </c>
      <c r="AL518" s="341"/>
      <c r="AM518" s="341"/>
      <c r="AN518" s="342"/>
      <c r="AO518" s="236" t="str">
        <f t="shared" ref="AO518" si="1767">IF(ISBLANK(AD514),(IFERROR(IF(AND(AH517="Probabilidad",AH518="Probabilidad"),(AQ517-(+AQ517*AK518)),IF(AND(AH517="Impacto",AH518="Probabilidad"),(AQ516-(+AQ516*AK518)),IF(AH518="Impacto",AQ517,""))),""))," ")</f>
        <v/>
      </c>
      <c r="AP518" s="174" t="str">
        <f t="shared" ref="AP518" si="1768">IF(ISBLANK(AD514),(IFERROR(IF(AO518="","",IF(AO518&lt;=0.2,"Muy Baja",IF(AO518&lt;=0.4,"Baja",IF(AO518&lt;=0.6,"Media",IF(AO518&lt;=0.8,"Alta","Muy Alta"))))),""))," ")</f>
        <v/>
      </c>
      <c r="AQ518" s="237" t="str">
        <f t="shared" si="1603"/>
        <v/>
      </c>
      <c r="AR518" s="283" t="str">
        <f t="shared" si="1604"/>
        <v/>
      </c>
      <c r="AS518" s="237" t="str">
        <f t="shared" si="1764"/>
        <v/>
      </c>
      <c r="AT518" s="239" t="str">
        <f t="shared" si="1605"/>
        <v/>
      </c>
      <c r="AU518" s="457"/>
      <c r="AV518" s="460"/>
      <c r="AW518" s="454"/>
      <c r="AX518" s="463"/>
      <c r="AY518" s="343"/>
      <c r="AZ518" s="209"/>
      <c r="BA518" s="207"/>
      <c r="BB518" s="207"/>
      <c r="BC518" s="208"/>
      <c r="BD518" s="208"/>
      <c r="BE518" s="208"/>
      <c r="BF518" s="209"/>
      <c r="BG518" s="466"/>
      <c r="BH518" s="215"/>
      <c r="BI518" s="210"/>
      <c r="BJ518" s="210"/>
      <c r="BK518" s="210"/>
      <c r="BL518" s="207"/>
      <c r="BM518" s="207"/>
      <c r="BN518" s="207"/>
      <c r="BO518" s="282"/>
      <c r="BP518" s="282"/>
      <c r="BQ518" s="284"/>
      <c r="BR518" s="213"/>
      <c r="BS518" s="213" t="str">
        <f>IF(AND('MAPA DE RIESGOS'!$AP518="Muy Alta",'MAPA DE RIESGOS'!$AR518="Leve"),CONCATENATE("R",'MAPA DE RIESGOS'!$H518,"C",'MAPA DE RIESGOS'!$AF518),"")</f>
        <v/>
      </c>
      <c r="BT518" s="213"/>
      <c r="BU518" s="213"/>
      <c r="BV518" s="213"/>
      <c r="BW518" s="213"/>
      <c r="BX518" s="213"/>
      <c r="BY518" s="213"/>
      <c r="BZ518" s="213"/>
      <c r="CA518" s="213"/>
      <c r="CB518" s="213"/>
      <c r="CC518" s="213"/>
      <c r="CD518" s="213"/>
      <c r="CE518" s="213"/>
      <c r="CF518" s="213"/>
      <c r="CG518" s="213"/>
      <c r="CH518" s="213"/>
      <c r="CI518" s="213"/>
      <c r="CJ518" s="213"/>
      <c r="CK518" s="213"/>
    </row>
    <row r="519" spans="1:89" s="214" customFormat="1" ht="28.5" hidden="1" customHeight="1">
      <c r="A519" s="655"/>
      <c r="B519" s="637"/>
      <c r="C519" s="523"/>
      <c r="D519" s="523"/>
      <c r="E519" s="472"/>
      <c r="F519" s="472"/>
      <c r="G519" s="492"/>
      <c r="H519" s="384">
        <v>84</v>
      </c>
      <c r="I519" s="470"/>
      <c r="J519" s="467"/>
      <c r="K519" s="467"/>
      <c r="L519" s="467"/>
      <c r="M519" s="473"/>
      <c r="N519" s="473"/>
      <c r="O519" s="473"/>
      <c r="P519" s="476"/>
      <c r="Q519" s="479"/>
      <c r="R519" s="482"/>
      <c r="S519" s="482"/>
      <c r="T519" s="482"/>
      <c r="U519" s="482"/>
      <c r="V519" s="485"/>
      <c r="W519" s="443"/>
      <c r="X519" s="488"/>
      <c r="Y519" s="491"/>
      <c r="Z519" s="440"/>
      <c r="AA519" s="443"/>
      <c r="AB519" s="446"/>
      <c r="AC519" s="449"/>
      <c r="AD519" s="452"/>
      <c r="AE519" s="455"/>
      <c r="AF519" s="205">
        <v>6</v>
      </c>
      <c r="AG519" s="206"/>
      <c r="AH519" s="234" t="str">
        <f t="shared" si="1673"/>
        <v/>
      </c>
      <c r="AI519" s="340"/>
      <c r="AJ519" s="340"/>
      <c r="AK519" s="235" t="str">
        <f t="shared" si="1674"/>
        <v/>
      </c>
      <c r="AL519" s="341"/>
      <c r="AM519" s="341"/>
      <c r="AN519" s="342"/>
      <c r="AO519" s="236" t="str">
        <f t="shared" ref="AO519" si="1769">IF(ISBLANK(AD514),(IFERROR(IF(AND(AH518="Probabilidad",AH519="Probabilidad"),(AQ518-(+AQ518*AK519)),IF(AND(AH518="Impacto",AH519="Probabilidad"),(AQ517-(+AQ517*AK519)),IF(AH519="Impacto",AQ518,""))),""))," ")</f>
        <v/>
      </c>
      <c r="AP519" s="174" t="str">
        <f t="shared" ref="AP519" si="1770">IF(ISBLANK(AD514),(IFERROR(IF(AO519="","",IF(AO519&lt;=0.2,"Muy Baja",IF(AO519&lt;=0.4,"Baja",IF(AO519&lt;=0.6,"Media",IF(AO519&lt;=0.8,"Alta","Muy Alta"))))),""))," ")</f>
        <v/>
      </c>
      <c r="AQ519" s="237" t="str">
        <f t="shared" si="1603"/>
        <v/>
      </c>
      <c r="AR519" s="283" t="str">
        <f t="shared" si="1604"/>
        <v/>
      </c>
      <c r="AS519" s="237" t="str">
        <f t="shared" si="1764"/>
        <v/>
      </c>
      <c r="AT519" s="239" t="str">
        <f t="shared" si="1605"/>
        <v/>
      </c>
      <c r="AU519" s="458"/>
      <c r="AV519" s="461"/>
      <c r="AW519" s="455"/>
      <c r="AX519" s="464"/>
      <c r="AY519" s="343"/>
      <c r="AZ519" s="209"/>
      <c r="BA519" s="207"/>
      <c r="BB519" s="207"/>
      <c r="BC519" s="208"/>
      <c r="BD519" s="208"/>
      <c r="BE519" s="208"/>
      <c r="BF519" s="209"/>
      <c r="BG519" s="467"/>
      <c r="BH519" s="215"/>
      <c r="BI519" s="210"/>
      <c r="BJ519" s="210"/>
      <c r="BK519" s="210"/>
      <c r="BL519" s="207"/>
      <c r="BM519" s="207"/>
      <c r="BN519" s="207"/>
      <c r="BO519" s="282"/>
      <c r="BP519" s="282"/>
      <c r="BQ519" s="284"/>
      <c r="BR519" s="213"/>
      <c r="BS519" s="213" t="str">
        <f>IF(AND('MAPA DE RIESGOS'!$AP519="Muy Alta",'MAPA DE RIESGOS'!$AR519="Leve"),CONCATENATE("R",'MAPA DE RIESGOS'!$H519,"C",'MAPA DE RIESGOS'!$AF519),"")</f>
        <v/>
      </c>
      <c r="BT519" s="213"/>
      <c r="BU519" s="213"/>
      <c r="BV519" s="213"/>
      <c r="BW519" s="213"/>
      <c r="BX519" s="213"/>
      <c r="BY519" s="213"/>
      <c r="BZ519" s="213"/>
      <c r="CA519" s="213"/>
      <c r="CB519" s="213"/>
      <c r="CC519" s="213"/>
      <c r="CD519" s="213"/>
      <c r="CE519" s="213"/>
      <c r="CF519" s="213"/>
      <c r="CG519" s="213"/>
      <c r="CH519" s="213"/>
      <c r="CI519" s="213"/>
      <c r="CJ519" s="213"/>
      <c r="CK519" s="213"/>
    </row>
    <row r="520" spans="1:89" s="214" customFormat="1" ht="28.5" hidden="1" customHeight="1">
      <c r="A520" s="655"/>
      <c r="B520" s="637" t="s">
        <v>962</v>
      </c>
      <c r="C520" s="523"/>
      <c r="D520" s="523" t="str">
        <f>IFERROR((VLOOKUP($B520,'Listados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0" s="472" t="s">
        <v>1228</v>
      </c>
      <c r="F520" s="472" t="s">
        <v>976</v>
      </c>
      <c r="G520" s="492">
        <v>85</v>
      </c>
      <c r="H520" s="384">
        <v>85</v>
      </c>
      <c r="I520" s="516" t="s">
        <v>112</v>
      </c>
      <c r="J520" s="465"/>
      <c r="K520" s="465" t="s">
        <v>112</v>
      </c>
      <c r="L520" s="465"/>
      <c r="M520" s="471" t="str">
        <f t="shared" ref="M520:M525" si="1771">+I520</f>
        <v>Corrupción</v>
      </c>
      <c r="N520" s="471" t="s">
        <v>109</v>
      </c>
      <c r="O520" s="471" t="s">
        <v>247</v>
      </c>
      <c r="P520" s="474"/>
      <c r="Q520" s="477"/>
      <c r="R520" s="480"/>
      <c r="S520" s="480"/>
      <c r="T520" s="480"/>
      <c r="U520" s="480"/>
      <c r="V520" s="483" t="str">
        <f t="shared" ref="V520" si="1772">IF(ISBLANK(AC520),(IF(P520&lt;=0,"",IF(P520&lt;=2,"Muy Baja",IF(P520&lt;=24,"Baja",IF(P520&lt;=500,"Media",IF(P520&lt;=5000,"Alta","Muy Alta"))))))," ")</f>
        <v/>
      </c>
      <c r="W520" s="441" t="str">
        <f t="shared" ref="W520" si="1773">IF(ISBLANK(AC520),(IF(V520="","",IF(V520="Muy Baja",20%,IF(V520="Baja",40%,IF(V520="Media",60%,IF(V520="Alta",80%,IF(V520="Muy Alta",100%,0)))))))," ")</f>
        <v/>
      </c>
      <c r="X520" s="486"/>
      <c r="Y520" s="489" t="str">
        <f>IF(X520&gt;0,IF(NOT(ISERROR(MATCH(X520,'Listados Datos'!$N$3:$N$4,0))),'Listados Datos'!$N$6&amp;"Por favor no seleccionar este criterios de impacto (Afectación Económica o presupuestal y/o Pérdida Reputacional)",'Listados Datos'!$N$7),"")</f>
        <v/>
      </c>
      <c r="Z520" s="438" t="str">
        <f>IF(OR(X520='Listados Datos'!$R$3,X520='Listados Datos'!$S$3),"Leve",IF(OR(X520='Listados Datos'!$R$4,X520='Listados Datos'!$S$4),"Menor",IF(OR(X520='Listados Datos'!$R$5,X520='Listados Datos'!$S$5),"Moderado",IF(OR(X520='Listados Datos'!$R$6,X520='Listados Datos'!$S$6),"Mayor",IF(OR(X520='Listados Datos'!$R$7,X520='Listados Datos'!$S$7),"Catastrófico","")))))</f>
        <v/>
      </c>
      <c r="AA520" s="441" t="str">
        <f>IF(Z520="","",IF(Z520="Leve",20%,IF(Z520="Menor",40%,IF(Z520="Moderado",60%,IF(Z520="Mayor",80%,IF(Z520="Catastrófico",100%,0))))))</f>
        <v/>
      </c>
      <c r="AB520" s="444"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447"/>
      <c r="AD520" s="450"/>
      <c r="AE520" s="453" t="str">
        <f t="shared" ref="AE520" si="1774">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206"/>
      <c r="AH520" s="234" t="str">
        <f t="shared" si="1673"/>
        <v/>
      </c>
      <c r="AI520" s="340"/>
      <c r="AJ520" s="340"/>
      <c r="AK520" s="235" t="str">
        <f t="shared" si="1674"/>
        <v/>
      </c>
      <c r="AL520" s="341"/>
      <c r="AM520" s="341"/>
      <c r="AN520" s="342"/>
      <c r="AO520" s="236" t="str">
        <f t="shared" ref="AO520" si="1775">IF(ISBLANK(AD520),(IFERROR(IF(AH520="Probabilidad",(W520-(+W520*AK520)),IF(AH520="Impacto",W520,"")),""))," ")</f>
        <v/>
      </c>
      <c r="AP520" s="174" t="str">
        <f t="shared" ref="AP520" si="1776">IF(ISBLANK(AD520), (IFERROR(IF(AO520="","",IF(AO520&lt;=0.2,"Muy Baja",IF(AO520&lt;=0.4,"Baja",IF(AO520&lt;=0.6,"Media",IF(AO520&lt;=0.8,"Alta","Muy Alta"))))),""))," ")</f>
        <v/>
      </c>
      <c r="AQ520" s="237" t="str">
        <f t="shared" si="1603"/>
        <v/>
      </c>
      <c r="AR520" s="283" t="str">
        <f t="shared" si="1604"/>
        <v/>
      </c>
      <c r="AS520" s="237" t="str">
        <f t="shared" ref="AS520" si="1777">IFERROR(IF(AH520="Impacto",(AA520-(+AA520*AK520)),IF(AH520="Probabilidad",AA520,"")),"")</f>
        <v/>
      </c>
      <c r="AT520" s="239" t="str">
        <f t="shared" si="1605"/>
        <v/>
      </c>
      <c r="AU520" s="456"/>
      <c r="AV520" s="459" t="str">
        <f>IF(ISBLANK(AD520), " ", AD520)</f>
        <v xml:space="preserve"> </v>
      </c>
      <c r="AW520" s="453" t="str">
        <f t="shared" ref="AW520" si="1778">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462" t="s">
        <v>337</v>
      </c>
      <c r="AY520" s="343"/>
      <c r="AZ520" s="209"/>
      <c r="BA520" s="207"/>
      <c r="BB520" s="207"/>
      <c r="BC520" s="208"/>
      <c r="BD520" s="208"/>
      <c r="BE520" s="208"/>
      <c r="BF520" s="209"/>
      <c r="BG520" s="465"/>
      <c r="BH520" s="215"/>
      <c r="BI520" s="210"/>
      <c r="BJ520" s="210"/>
      <c r="BK520" s="210"/>
      <c r="BL520" s="207"/>
      <c r="BM520" s="207"/>
      <c r="BN520" s="207"/>
      <c r="BO520" s="282"/>
      <c r="BP520" s="282"/>
      <c r="BQ520" s="284"/>
      <c r="BR520" s="213"/>
      <c r="BS520" s="213" t="str">
        <f>IF(AND('MAPA DE RIESGOS'!$AP520="Muy Alta",'MAPA DE RIESGOS'!$AR520="Leve"),CONCATENATE("R",'MAPA DE RIESGOS'!$H520,"C",'MAPA DE RIESGOS'!$AF520),"")</f>
        <v/>
      </c>
      <c r="BT520" s="213"/>
      <c r="BU520" s="213"/>
      <c r="BV520" s="213"/>
      <c r="BW520" s="213"/>
      <c r="BX520" s="213"/>
      <c r="BY520" s="213"/>
      <c r="BZ520" s="213"/>
      <c r="CA520" s="213"/>
      <c r="CB520" s="213"/>
      <c r="CC520" s="213"/>
      <c r="CD520" s="213"/>
      <c r="CE520" s="213"/>
      <c r="CF520" s="213"/>
      <c r="CG520" s="213"/>
      <c r="CH520" s="213"/>
      <c r="CI520" s="213"/>
      <c r="CJ520" s="213"/>
      <c r="CK520" s="213"/>
    </row>
    <row r="521" spans="1:89" s="214" customFormat="1" ht="28.5" hidden="1" customHeight="1">
      <c r="A521" s="655"/>
      <c r="B521" s="637"/>
      <c r="C521" s="523"/>
      <c r="D521" s="523"/>
      <c r="E521" s="472"/>
      <c r="F521" s="472"/>
      <c r="G521" s="492"/>
      <c r="H521" s="384">
        <v>85</v>
      </c>
      <c r="I521" s="517"/>
      <c r="J521" s="466"/>
      <c r="K521" s="466"/>
      <c r="L521" s="466"/>
      <c r="M521" s="472">
        <f t="shared" si="1771"/>
        <v>0</v>
      </c>
      <c r="N521" s="472"/>
      <c r="O521" s="472"/>
      <c r="P521" s="475"/>
      <c r="Q521" s="478"/>
      <c r="R521" s="481"/>
      <c r="S521" s="481"/>
      <c r="T521" s="481"/>
      <c r="U521" s="481"/>
      <c r="V521" s="484"/>
      <c r="W521" s="442"/>
      <c r="X521" s="487"/>
      <c r="Y521" s="490"/>
      <c r="Z521" s="439"/>
      <c r="AA521" s="442"/>
      <c r="AB521" s="445"/>
      <c r="AC521" s="448"/>
      <c r="AD521" s="451"/>
      <c r="AE521" s="454"/>
      <c r="AF521" s="205">
        <v>2</v>
      </c>
      <c r="AG521" s="206"/>
      <c r="AH521" s="234" t="str">
        <f t="shared" si="1673"/>
        <v/>
      </c>
      <c r="AI521" s="340"/>
      <c r="AJ521" s="340"/>
      <c r="AK521" s="235" t="str">
        <f t="shared" si="1674"/>
        <v/>
      </c>
      <c r="AL521" s="341"/>
      <c r="AM521" s="341"/>
      <c r="AN521" s="342"/>
      <c r="AO521" s="236" t="str">
        <f t="shared" ref="AO521" si="1779">IF(ISBLANK(AD520),(IFERROR(IF(AND(AH520="Probabilidad",AH521="Probabilidad"),(AQ520-(+AQ520*AK521)),IF(AH521="Probabilidad",(W520-(+W520*AK521)),IF(AH521="Impacto",AQ520,""))),""))," ")</f>
        <v/>
      </c>
      <c r="AP521" s="174" t="str">
        <f t="shared" ref="AP521" si="1780">IF(ISBLANK(AD520),(IFERROR(IF(AO521="","",IF(AO521&lt;=0.2,"Muy Baja",IF(AO521&lt;=0.4,"Baja",IF(AO521&lt;=0.6,"Media",IF(AO521&lt;=0.8,"Alta","Muy Alta"))))),""))," ")</f>
        <v/>
      </c>
      <c r="AQ521" s="237" t="str">
        <f t="shared" si="1603"/>
        <v/>
      </c>
      <c r="AR521" s="283" t="str">
        <f t="shared" si="1604"/>
        <v/>
      </c>
      <c r="AS521" s="237" t="str">
        <f t="shared" ref="AS521" si="1781">IFERROR(IF(AND(AH520="Impacto",AH521="Impacto"),(AS520-(+AS520*AK521)),IF(AH521="Impacto",(AA520-(+AA520*AK521)),IF(AH521="Probabilidad",AS520,""))),"")</f>
        <v/>
      </c>
      <c r="AT521" s="239" t="str">
        <f t="shared" si="1605"/>
        <v/>
      </c>
      <c r="AU521" s="457"/>
      <c r="AV521" s="460"/>
      <c r="AW521" s="454"/>
      <c r="AX521" s="463"/>
      <c r="AY521" s="343"/>
      <c r="AZ521" s="209"/>
      <c r="BA521" s="207"/>
      <c r="BB521" s="207"/>
      <c r="BC521" s="208"/>
      <c r="BD521" s="208"/>
      <c r="BE521" s="208"/>
      <c r="BF521" s="209"/>
      <c r="BG521" s="466"/>
      <c r="BH521" s="215"/>
      <c r="BI521" s="210"/>
      <c r="BJ521" s="210"/>
      <c r="BK521" s="210"/>
      <c r="BL521" s="207"/>
      <c r="BM521" s="207"/>
      <c r="BN521" s="207"/>
      <c r="BO521" s="282"/>
      <c r="BP521" s="282"/>
      <c r="BQ521" s="284"/>
      <c r="BR521" s="213"/>
      <c r="BS521" s="213" t="str">
        <f>IF(AND('MAPA DE RIESGOS'!$AP521="Muy Alta",'MAPA DE RIESGOS'!$AR521="Leve"),CONCATENATE("R",'MAPA DE RIESGOS'!$H521,"C",'MAPA DE RIESGOS'!$AF521),"")</f>
        <v/>
      </c>
      <c r="BT521" s="213"/>
      <c r="BU521" s="213"/>
      <c r="BV521" s="213"/>
      <c r="BW521" s="213"/>
      <c r="BX521" s="213"/>
      <c r="BY521" s="213"/>
      <c r="BZ521" s="213"/>
      <c r="CA521" s="213"/>
      <c r="CB521" s="213"/>
      <c r="CC521" s="213"/>
      <c r="CD521" s="213"/>
      <c r="CE521" s="213"/>
      <c r="CF521" s="213"/>
      <c r="CG521" s="213"/>
      <c r="CH521" s="213"/>
      <c r="CI521" s="213"/>
      <c r="CJ521" s="213"/>
      <c r="CK521" s="213"/>
    </row>
    <row r="522" spans="1:89" s="214" customFormat="1" ht="28.5" hidden="1" customHeight="1">
      <c r="A522" s="655"/>
      <c r="B522" s="637"/>
      <c r="C522" s="523"/>
      <c r="D522" s="523"/>
      <c r="E522" s="472"/>
      <c r="F522" s="472"/>
      <c r="G522" s="492"/>
      <c r="H522" s="384">
        <v>85</v>
      </c>
      <c r="I522" s="517"/>
      <c r="J522" s="466"/>
      <c r="K522" s="466"/>
      <c r="L522" s="466"/>
      <c r="M522" s="472">
        <f t="shared" si="1771"/>
        <v>0</v>
      </c>
      <c r="N522" s="472"/>
      <c r="O522" s="472"/>
      <c r="P522" s="475"/>
      <c r="Q522" s="478"/>
      <c r="R522" s="481"/>
      <c r="S522" s="481"/>
      <c r="T522" s="481"/>
      <c r="U522" s="481"/>
      <c r="V522" s="484"/>
      <c r="W522" s="442"/>
      <c r="X522" s="487"/>
      <c r="Y522" s="490"/>
      <c r="Z522" s="439"/>
      <c r="AA522" s="442"/>
      <c r="AB522" s="445"/>
      <c r="AC522" s="448"/>
      <c r="AD522" s="451"/>
      <c r="AE522" s="454"/>
      <c r="AF522" s="205">
        <v>3</v>
      </c>
      <c r="AG522" s="206"/>
      <c r="AH522" s="234" t="str">
        <f t="shared" si="1673"/>
        <v/>
      </c>
      <c r="AI522" s="340"/>
      <c r="AJ522" s="340"/>
      <c r="AK522" s="235" t="str">
        <f t="shared" si="1674"/>
        <v/>
      </c>
      <c r="AL522" s="341"/>
      <c r="AM522" s="341"/>
      <c r="AN522" s="342"/>
      <c r="AO522" s="236" t="str">
        <f t="shared" ref="AO522" si="1782">IF(ISBLANK(AD520),(IFERROR(IF(AND(AH521="Probabilidad",AH522="Probabilidad"),(AQ521-(+AQ521*AK522)),IF(AND(AH521="Impacto",AH522="Probabilidad"),(AQ520-(+AQ520*AK522)),IF(AH522="Impacto",AQ521,""))),""))," ")</f>
        <v/>
      </c>
      <c r="AP522" s="174" t="str">
        <f t="shared" ref="AP522" si="1783">IF(ISBLANK(AD520),(IFERROR(IF(AO522="","",IF(AO522&lt;=0.2,"Muy Baja",IF(AO522&lt;=0.4,"Baja",IF(AO522&lt;=0.6,"Media",IF(AO522&lt;=0.8,"Alta","Muy Alta"))))),""))," ")</f>
        <v/>
      </c>
      <c r="AQ522" s="237" t="str">
        <f t="shared" si="1603"/>
        <v/>
      </c>
      <c r="AR522" s="283" t="str">
        <f t="shared" si="1604"/>
        <v/>
      </c>
      <c r="AS522" s="237" t="str">
        <f t="shared" ref="AS522:AS525" si="1784">IFERROR(IF(AND(AH521="Impacto",AH522="Impacto"),(AS521-(+AS521*AK522)),IF(AND(AH521="Probabilidad",AH522="Impacto"),(AS520-(+AS520*AK522)),IF(AH522="Probabilidad",AS521,""))),"")</f>
        <v/>
      </c>
      <c r="AT522" s="239" t="str">
        <f t="shared" si="1605"/>
        <v/>
      </c>
      <c r="AU522" s="457"/>
      <c r="AV522" s="460"/>
      <c r="AW522" s="454"/>
      <c r="AX522" s="463"/>
      <c r="AY522" s="343"/>
      <c r="AZ522" s="209"/>
      <c r="BA522" s="207"/>
      <c r="BB522" s="207"/>
      <c r="BC522" s="208"/>
      <c r="BD522" s="208"/>
      <c r="BE522" s="208"/>
      <c r="BF522" s="209"/>
      <c r="BG522" s="466"/>
      <c r="BH522" s="215"/>
      <c r="BI522" s="210"/>
      <c r="BJ522" s="210"/>
      <c r="BK522" s="210"/>
      <c r="BL522" s="207"/>
      <c r="BM522" s="207"/>
      <c r="BN522" s="207"/>
      <c r="BO522" s="282"/>
      <c r="BP522" s="282"/>
      <c r="BQ522" s="284"/>
      <c r="BR522" s="213"/>
      <c r="BS522" s="213" t="str">
        <f>IF(AND('MAPA DE RIESGOS'!$AP522="Muy Alta",'MAPA DE RIESGOS'!$AR522="Leve"),CONCATENATE("R",'MAPA DE RIESGOS'!$H522,"C",'MAPA DE RIESGOS'!$AF522),"")</f>
        <v/>
      </c>
      <c r="BT522" s="213"/>
      <c r="BU522" s="213"/>
      <c r="BV522" s="213"/>
      <c r="BW522" s="213"/>
      <c r="BX522" s="213"/>
      <c r="BY522" s="213"/>
      <c r="BZ522" s="213"/>
      <c r="CA522" s="213"/>
      <c r="CB522" s="213"/>
      <c r="CC522" s="213"/>
      <c r="CD522" s="213"/>
      <c r="CE522" s="213"/>
      <c r="CF522" s="213"/>
      <c r="CG522" s="213"/>
      <c r="CH522" s="213"/>
      <c r="CI522" s="213"/>
      <c r="CJ522" s="213"/>
      <c r="CK522" s="213"/>
    </row>
    <row r="523" spans="1:89" s="214" customFormat="1" ht="28.5" hidden="1" customHeight="1">
      <c r="A523" s="655"/>
      <c r="B523" s="637"/>
      <c r="C523" s="523"/>
      <c r="D523" s="523"/>
      <c r="E523" s="472"/>
      <c r="F523" s="472"/>
      <c r="G523" s="492"/>
      <c r="H523" s="384">
        <v>85</v>
      </c>
      <c r="I523" s="517"/>
      <c r="J523" s="466"/>
      <c r="K523" s="466"/>
      <c r="L523" s="466"/>
      <c r="M523" s="472">
        <f t="shared" si="1771"/>
        <v>0</v>
      </c>
      <c r="N523" s="472"/>
      <c r="O523" s="472"/>
      <c r="P523" s="475"/>
      <c r="Q523" s="478"/>
      <c r="R523" s="481"/>
      <c r="S523" s="481"/>
      <c r="T523" s="481"/>
      <c r="U523" s="481"/>
      <c r="V523" s="484"/>
      <c r="W523" s="442"/>
      <c r="X523" s="487"/>
      <c r="Y523" s="490"/>
      <c r="Z523" s="439"/>
      <c r="AA523" s="442"/>
      <c r="AB523" s="445"/>
      <c r="AC523" s="448"/>
      <c r="AD523" s="451"/>
      <c r="AE523" s="454"/>
      <c r="AF523" s="205">
        <v>4</v>
      </c>
      <c r="AG523" s="206"/>
      <c r="AH523" s="234" t="str">
        <f t="shared" si="1673"/>
        <v/>
      </c>
      <c r="AI523" s="340"/>
      <c r="AJ523" s="340"/>
      <c r="AK523" s="235" t="str">
        <f t="shared" si="1674"/>
        <v/>
      </c>
      <c r="AL523" s="341"/>
      <c r="AM523" s="341"/>
      <c r="AN523" s="342"/>
      <c r="AO523" s="236" t="str">
        <f t="shared" ref="AO523" si="1785">IF(ISBLANK(AD520),(IFERROR(IF(AND(AH522="Probabilidad",AH523="Probabilidad"),(AQ522-(+AQ522*AK523)),IF(AND(AH522="Impacto",AH523="Probabilidad"),(AQ521-(+AQ521*AK523)),IF(AH523="Impacto",AQ522,""))),""))," ")</f>
        <v/>
      </c>
      <c r="AP523" s="174" t="str">
        <f t="shared" ref="AP523" si="1786">IF(ISBLANK(AD520),(IFERROR(IF(AO523="","",IF(AO523&lt;=0.2,"Muy Baja",IF(AO523&lt;=0.4,"Baja",IF(AO523&lt;=0.6,"Media",IF(AO523&lt;=0.8,"Alta","Muy Alta"))))),""))," ")</f>
        <v/>
      </c>
      <c r="AQ523" s="237" t="str">
        <f t="shared" si="1603"/>
        <v/>
      </c>
      <c r="AR523" s="283" t="str">
        <f t="shared" si="1604"/>
        <v/>
      </c>
      <c r="AS523" s="237" t="str">
        <f t="shared" si="1784"/>
        <v/>
      </c>
      <c r="AT523" s="239" t="str">
        <f t="shared" si="1605"/>
        <v/>
      </c>
      <c r="AU523" s="457"/>
      <c r="AV523" s="460"/>
      <c r="AW523" s="454"/>
      <c r="AX523" s="463"/>
      <c r="AY523" s="343"/>
      <c r="AZ523" s="209"/>
      <c r="BA523" s="207"/>
      <c r="BB523" s="207"/>
      <c r="BC523" s="208"/>
      <c r="BD523" s="208"/>
      <c r="BE523" s="208"/>
      <c r="BF523" s="209"/>
      <c r="BG523" s="466"/>
      <c r="BH523" s="215"/>
      <c r="BI523" s="210"/>
      <c r="BJ523" s="210"/>
      <c r="BK523" s="210"/>
      <c r="BL523" s="207"/>
      <c r="BM523" s="207"/>
      <c r="BN523" s="207"/>
      <c r="BO523" s="282"/>
      <c r="BP523" s="282"/>
      <c r="BQ523" s="284"/>
      <c r="BR523" s="213"/>
      <c r="BS523" s="213" t="str">
        <f>IF(AND('MAPA DE RIESGOS'!$AP523="Muy Alta",'MAPA DE RIESGOS'!$AR523="Leve"),CONCATENATE("R",'MAPA DE RIESGOS'!$H523,"C",'MAPA DE RIESGOS'!$AF523),"")</f>
        <v/>
      </c>
      <c r="BT523" s="213"/>
      <c r="BU523" s="213"/>
      <c r="BV523" s="213"/>
      <c r="BW523" s="213"/>
      <c r="BX523" s="213"/>
      <c r="BY523" s="213"/>
      <c r="BZ523" s="213"/>
      <c r="CA523" s="213"/>
      <c r="CB523" s="213"/>
      <c r="CC523" s="213"/>
      <c r="CD523" s="213"/>
      <c r="CE523" s="213"/>
      <c r="CF523" s="213"/>
      <c r="CG523" s="213"/>
      <c r="CH523" s="213"/>
      <c r="CI523" s="213"/>
      <c r="CJ523" s="213"/>
      <c r="CK523" s="213"/>
    </row>
    <row r="524" spans="1:89" s="214" customFormat="1" ht="28.5" hidden="1" customHeight="1">
      <c r="A524" s="655"/>
      <c r="B524" s="637"/>
      <c r="C524" s="523"/>
      <c r="D524" s="523"/>
      <c r="E524" s="472"/>
      <c r="F524" s="472"/>
      <c r="G524" s="492"/>
      <c r="H524" s="384">
        <v>85</v>
      </c>
      <c r="I524" s="517"/>
      <c r="J524" s="466"/>
      <c r="K524" s="466"/>
      <c r="L524" s="466"/>
      <c r="M524" s="472">
        <f t="shared" si="1771"/>
        <v>0</v>
      </c>
      <c r="N524" s="472"/>
      <c r="O524" s="472"/>
      <c r="P524" s="475"/>
      <c r="Q524" s="478"/>
      <c r="R524" s="481"/>
      <c r="S524" s="481"/>
      <c r="T524" s="481"/>
      <c r="U524" s="481"/>
      <c r="V524" s="484"/>
      <c r="W524" s="442"/>
      <c r="X524" s="487"/>
      <c r="Y524" s="490"/>
      <c r="Z524" s="439"/>
      <c r="AA524" s="442"/>
      <c r="AB524" s="445"/>
      <c r="AC524" s="448"/>
      <c r="AD524" s="451"/>
      <c r="AE524" s="454"/>
      <c r="AF524" s="205">
        <v>5</v>
      </c>
      <c r="AG524" s="206"/>
      <c r="AH524" s="234" t="str">
        <f t="shared" si="1673"/>
        <v/>
      </c>
      <c r="AI524" s="340"/>
      <c r="AJ524" s="340"/>
      <c r="AK524" s="235" t="str">
        <f t="shared" si="1674"/>
        <v/>
      </c>
      <c r="AL524" s="341"/>
      <c r="AM524" s="341"/>
      <c r="AN524" s="342"/>
      <c r="AO524" s="236" t="str">
        <f t="shared" ref="AO524" si="1787">IF(ISBLANK(AD520),(IFERROR(IF(AND(AH523="Probabilidad",AH524="Probabilidad"),(AQ523-(+AQ523*AK524)),IF(AND(AH523="Impacto",AH524="Probabilidad"),(AQ522-(+AQ522*AK524)),IF(AH524="Impacto",AQ523,""))),""))," ")</f>
        <v/>
      </c>
      <c r="AP524" s="174" t="str">
        <f t="shared" ref="AP524" si="1788">IF(ISBLANK(AD520),(IFERROR(IF(AO524="","",IF(AO524&lt;=0.2,"Muy Baja",IF(AO524&lt;=0.4,"Baja",IF(AO524&lt;=0.6,"Media",IF(AO524&lt;=0.8,"Alta","Muy Alta"))))),""))," ")</f>
        <v/>
      </c>
      <c r="AQ524" s="237" t="str">
        <f t="shared" si="1603"/>
        <v/>
      </c>
      <c r="AR524" s="283" t="str">
        <f t="shared" si="1604"/>
        <v/>
      </c>
      <c r="AS524" s="237" t="str">
        <f t="shared" si="1784"/>
        <v/>
      </c>
      <c r="AT524" s="239" t="str">
        <f t="shared" si="1605"/>
        <v/>
      </c>
      <c r="AU524" s="457"/>
      <c r="AV524" s="460"/>
      <c r="AW524" s="454"/>
      <c r="AX524" s="463"/>
      <c r="AY524" s="343"/>
      <c r="AZ524" s="209"/>
      <c r="BA524" s="207"/>
      <c r="BB524" s="207"/>
      <c r="BC524" s="208"/>
      <c r="BD524" s="208"/>
      <c r="BE524" s="208"/>
      <c r="BF524" s="209"/>
      <c r="BG524" s="466"/>
      <c r="BH524" s="215"/>
      <c r="BI524" s="210"/>
      <c r="BJ524" s="210"/>
      <c r="BK524" s="210"/>
      <c r="BL524" s="207"/>
      <c r="BM524" s="207"/>
      <c r="BN524" s="207"/>
      <c r="BO524" s="282"/>
      <c r="BP524" s="282"/>
      <c r="BQ524" s="284"/>
      <c r="BR524" s="213"/>
      <c r="BS524" s="213" t="str">
        <f>IF(AND('MAPA DE RIESGOS'!$AP524="Muy Alta",'MAPA DE RIESGOS'!$AR524="Leve"),CONCATENATE("R",'MAPA DE RIESGOS'!$H524,"C",'MAPA DE RIESGOS'!$AF524),"")</f>
        <v/>
      </c>
      <c r="BT524" s="213"/>
      <c r="BU524" s="213"/>
      <c r="BV524" s="213"/>
      <c r="BW524" s="213"/>
      <c r="BX524" s="213"/>
      <c r="BY524" s="213"/>
      <c r="BZ524" s="213"/>
      <c r="CA524" s="213"/>
      <c r="CB524" s="213"/>
      <c r="CC524" s="213"/>
      <c r="CD524" s="213"/>
      <c r="CE524" s="213"/>
      <c r="CF524" s="213"/>
      <c r="CG524" s="213"/>
      <c r="CH524" s="213"/>
      <c r="CI524" s="213"/>
      <c r="CJ524" s="213"/>
      <c r="CK524" s="213"/>
    </row>
    <row r="525" spans="1:89" s="214" customFormat="1" ht="28.5" hidden="1" customHeight="1">
      <c r="A525" s="655"/>
      <c r="B525" s="637"/>
      <c r="C525" s="523"/>
      <c r="D525" s="523"/>
      <c r="E525" s="472"/>
      <c r="F525" s="472"/>
      <c r="G525" s="492"/>
      <c r="H525" s="384">
        <v>85</v>
      </c>
      <c r="I525" s="518"/>
      <c r="J525" s="467"/>
      <c r="K525" s="467"/>
      <c r="L525" s="467"/>
      <c r="M525" s="473">
        <f t="shared" si="1771"/>
        <v>0</v>
      </c>
      <c r="N525" s="473"/>
      <c r="O525" s="473"/>
      <c r="P525" s="476"/>
      <c r="Q525" s="479"/>
      <c r="R525" s="482"/>
      <c r="S525" s="482"/>
      <c r="T525" s="482"/>
      <c r="U525" s="482"/>
      <c r="V525" s="485"/>
      <c r="W525" s="443"/>
      <c r="X525" s="488"/>
      <c r="Y525" s="491"/>
      <c r="Z525" s="440"/>
      <c r="AA525" s="443"/>
      <c r="AB525" s="446"/>
      <c r="AC525" s="449"/>
      <c r="AD525" s="452"/>
      <c r="AE525" s="455"/>
      <c r="AF525" s="205">
        <v>6</v>
      </c>
      <c r="AG525" s="206"/>
      <c r="AH525" s="234" t="str">
        <f t="shared" si="1673"/>
        <v/>
      </c>
      <c r="AI525" s="340"/>
      <c r="AJ525" s="340"/>
      <c r="AK525" s="235" t="str">
        <f t="shared" si="1674"/>
        <v/>
      </c>
      <c r="AL525" s="341"/>
      <c r="AM525" s="341"/>
      <c r="AN525" s="342"/>
      <c r="AO525" s="236" t="str">
        <f t="shared" ref="AO525" si="1789">IF(ISBLANK(AD520),(IFERROR(IF(AND(AH524="Probabilidad",AH525="Probabilidad"),(AQ524-(+AQ524*AK525)),IF(AND(AH524="Impacto",AH525="Probabilidad"),(AQ523-(+AQ523*AK525)),IF(AH525="Impacto",AQ524,""))),""))," ")</f>
        <v/>
      </c>
      <c r="AP525" s="174" t="str">
        <f t="shared" ref="AP525" si="1790">IF(ISBLANK(AD520),(IFERROR(IF(AO525="","",IF(AO525&lt;=0.2,"Muy Baja",IF(AO525&lt;=0.4,"Baja",IF(AO525&lt;=0.6,"Media",IF(AO525&lt;=0.8,"Alta","Muy Alta"))))),""))," ")</f>
        <v/>
      </c>
      <c r="AQ525" s="237" t="str">
        <f t="shared" si="1603"/>
        <v/>
      </c>
      <c r="AR525" s="283" t="str">
        <f t="shared" si="1604"/>
        <v/>
      </c>
      <c r="AS525" s="237" t="str">
        <f t="shared" si="1784"/>
        <v/>
      </c>
      <c r="AT525" s="239" t="str">
        <f t="shared" si="1605"/>
        <v/>
      </c>
      <c r="AU525" s="458"/>
      <c r="AV525" s="461"/>
      <c r="AW525" s="455"/>
      <c r="AX525" s="464"/>
      <c r="AY525" s="343"/>
      <c r="AZ525" s="209"/>
      <c r="BA525" s="207"/>
      <c r="BB525" s="207"/>
      <c r="BC525" s="208"/>
      <c r="BD525" s="208"/>
      <c r="BE525" s="208"/>
      <c r="BF525" s="209"/>
      <c r="BG525" s="467"/>
      <c r="BH525" s="215"/>
      <c r="BI525" s="210"/>
      <c r="BJ525" s="210"/>
      <c r="BK525" s="210"/>
      <c r="BL525" s="207"/>
      <c r="BM525" s="207"/>
      <c r="BN525" s="207"/>
      <c r="BO525" s="282"/>
      <c r="BP525" s="282"/>
      <c r="BQ525" s="284"/>
      <c r="BR525" s="213"/>
      <c r="BS525" s="213" t="str">
        <f>IF(AND('MAPA DE RIESGOS'!$AP525="Muy Alta",'MAPA DE RIESGOS'!$AR525="Leve"),CONCATENATE("R",'MAPA DE RIESGOS'!$H525,"C",'MAPA DE RIESGOS'!$AF525),"")</f>
        <v/>
      </c>
      <c r="BT525" s="213"/>
      <c r="BU525" s="213"/>
      <c r="BV525" s="213"/>
      <c r="BW525" s="213"/>
      <c r="BX525" s="213"/>
      <c r="BY525" s="213"/>
      <c r="BZ525" s="213"/>
      <c r="CA525" s="213"/>
      <c r="CB525" s="213"/>
      <c r="CC525" s="213"/>
      <c r="CD525" s="213"/>
      <c r="CE525" s="213"/>
      <c r="CF525" s="213"/>
      <c r="CG525" s="213"/>
      <c r="CH525" s="213"/>
      <c r="CI525" s="213"/>
      <c r="CJ525" s="213"/>
      <c r="CK525" s="213"/>
    </row>
    <row r="526" spans="1:89" s="214" customFormat="1" ht="125.5" customHeight="1">
      <c r="A526" s="655"/>
      <c r="B526" s="637" t="s">
        <v>962</v>
      </c>
      <c r="C526" s="523"/>
      <c r="D526" s="523" t="str">
        <f>IFERROR((VLOOKUP($B526,'Listados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6" s="472" t="s">
        <v>1228</v>
      </c>
      <c r="F526" s="472" t="s">
        <v>976</v>
      </c>
      <c r="G526" s="492">
        <v>86</v>
      </c>
      <c r="H526" s="384">
        <v>86</v>
      </c>
      <c r="I526" s="468" t="s">
        <v>1660</v>
      </c>
      <c r="J526" s="465" t="s">
        <v>243</v>
      </c>
      <c r="K526" s="465" t="s">
        <v>1660</v>
      </c>
      <c r="L526" s="465" t="s">
        <v>1455</v>
      </c>
      <c r="M526" s="471" t="str">
        <f t="shared" ref="M526:M537" si="1791">+CONCATENATE("Posibilidad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471" t="s">
        <v>932</v>
      </c>
      <c r="O526" s="471" t="s">
        <v>837</v>
      </c>
      <c r="P526" s="474">
        <v>228</v>
      </c>
      <c r="Q526" s="477" t="s">
        <v>154</v>
      </c>
      <c r="R526" s="480" t="s">
        <v>1394</v>
      </c>
      <c r="S526" s="480" t="s">
        <v>1459</v>
      </c>
      <c r="T526" s="480"/>
      <c r="U526" s="480"/>
      <c r="V526" s="483" t="str">
        <f t="shared" ref="V526" si="1792">IF(ISBLANK(AC526),(IF(P526&lt;=0,"",IF(P526&lt;=2,"Muy Baja",IF(P526&lt;=24,"Baja",IF(P526&lt;=500,"Media",IF(P526&lt;=5000,"Alta","Muy Alta"))))))," ")</f>
        <v>Media</v>
      </c>
      <c r="W526" s="441">
        <f t="shared" ref="W526" si="1793">IF(ISBLANK(AC526),(IF(V526="","",IF(V526="Muy Baja",20%,IF(V526="Baja",40%,IF(V526="Media",60%,IF(V526="Alta",80%,IF(V526="Muy Alta",100%,0)))))))," ")</f>
        <v>0.6</v>
      </c>
      <c r="X526" s="486" t="s">
        <v>306</v>
      </c>
      <c r="Y526" s="489" t="str">
        <f>IF(X526&gt;0,IF(NOT(ISERROR(MATCH(X526,'Listados Datos'!$N$3:$N$4,0))),'Listados Datos'!$N$6&amp;"Por favor no seleccionar este criterios de impacto (Afectación Económica o presupuestal y/o Pérdida Reputacional)",'Listados Datos'!$N$7),"")</f>
        <v>✔</v>
      </c>
      <c r="Z526" s="438"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441">
        <f>IF(Z526="","",IF(Z526="Leve",20%,IF(Z526="Menor",40%,IF(Z526="Moderado",60%,IF(Z526="Mayor",80%,IF(Z526="Catastrófico",100%,0))))))</f>
        <v>0.4</v>
      </c>
      <c r="AB526" s="444"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447"/>
      <c r="AD526" s="450"/>
      <c r="AE526" s="453" t="str">
        <f t="shared" ref="AE526" si="1794">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5">
        <v>1</v>
      </c>
      <c r="AG526" s="206" t="s">
        <v>1460</v>
      </c>
      <c r="AH526" s="234" t="str">
        <f t="shared" si="1673"/>
        <v>Probabilidad</v>
      </c>
      <c r="AI526" s="340" t="s">
        <v>314</v>
      </c>
      <c r="AJ526" s="340" t="s">
        <v>319</v>
      </c>
      <c r="AK526" s="235" t="str">
        <f t="shared" si="1674"/>
        <v>40%</v>
      </c>
      <c r="AL526" s="341" t="s">
        <v>323</v>
      </c>
      <c r="AM526" s="341" t="s">
        <v>327</v>
      </c>
      <c r="AN526" s="342" t="s">
        <v>330</v>
      </c>
      <c r="AO526" s="236">
        <f t="shared" ref="AO526" si="1795">IF(ISBLANK(AD526),(IFERROR(IF(AH526="Probabilidad",(W526-(+W526*AK526)),IF(AH526="Impacto",W526,"")),""))," ")</f>
        <v>0.36</v>
      </c>
      <c r="AP526" s="174" t="str">
        <f t="shared" ref="AP526" si="1796">IF(ISBLANK(AD526), (IFERROR(IF(AO526="","",IF(AO526&lt;=0.2,"Muy Baja",IF(AO526&lt;=0.4,"Baja",IF(AO526&lt;=0.6,"Media",IF(AO526&lt;=0.8,"Alta","Muy Alta"))))),""))," ")</f>
        <v>Baja</v>
      </c>
      <c r="AQ526" s="237">
        <f t="shared" si="1603"/>
        <v>0.36</v>
      </c>
      <c r="AR526" s="283" t="str">
        <f t="shared" si="1604"/>
        <v>Menor</v>
      </c>
      <c r="AS526" s="237">
        <f t="shared" ref="AS526" si="1797">IFERROR(IF(AH526="Impacto",(AA526-(+AA526*AK526)),IF(AH526="Probabilidad",AA526,"")),"")</f>
        <v>0.4</v>
      </c>
      <c r="AT526" s="239" t="str">
        <f t="shared" si="1605"/>
        <v>Moderado</v>
      </c>
      <c r="AU526" s="456"/>
      <c r="AV526" s="459" t="str">
        <f>IF(ISBLANK(AD526), " ", AD526)</f>
        <v xml:space="preserve"> </v>
      </c>
      <c r="AW526" s="453" t="str">
        <f t="shared" ref="AW526" si="1798">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462" t="s">
        <v>337</v>
      </c>
      <c r="AY526" s="343" t="s">
        <v>1359</v>
      </c>
      <c r="AZ526" s="209" t="s">
        <v>1360</v>
      </c>
      <c r="BA526" s="207" t="s">
        <v>976</v>
      </c>
      <c r="BB526" s="207" t="s">
        <v>1082</v>
      </c>
      <c r="BC526" s="208">
        <v>44562</v>
      </c>
      <c r="BD526" s="208">
        <v>44926</v>
      </c>
      <c r="BE526" s="208" t="s">
        <v>1364</v>
      </c>
      <c r="BF526" s="208" t="s">
        <v>1365</v>
      </c>
      <c r="BG526" s="465" t="s">
        <v>1356</v>
      </c>
      <c r="BH526" s="215"/>
      <c r="BI526" s="210"/>
      <c r="BJ526" s="210"/>
      <c r="BK526" s="210"/>
      <c r="BL526" s="207"/>
      <c r="BM526" s="207"/>
      <c r="BN526" s="207"/>
      <c r="BO526" s="282"/>
      <c r="BP526" s="282"/>
      <c r="BQ526" s="284"/>
      <c r="BR526" s="213"/>
      <c r="BS526" s="213" t="str">
        <f>IF(AND('MAPA DE RIESGOS'!$AP526="Muy Alta",'MAPA DE RIESGOS'!$AR526="Leve"),CONCATENATE("R",'MAPA DE RIESGOS'!$H526,"C",'MAPA DE RIESGOS'!$AF526),"")</f>
        <v/>
      </c>
      <c r="BT526" s="213"/>
      <c r="BU526" s="213"/>
      <c r="BV526" s="213"/>
      <c r="BW526" s="213"/>
      <c r="BX526" s="213"/>
      <c r="BY526" s="213"/>
      <c r="BZ526" s="213"/>
      <c r="CA526" s="213"/>
      <c r="CB526" s="213"/>
      <c r="CC526" s="213"/>
      <c r="CD526" s="213"/>
      <c r="CE526" s="213"/>
      <c r="CF526" s="213"/>
      <c r="CG526" s="213"/>
      <c r="CH526" s="213"/>
      <c r="CI526" s="213"/>
      <c r="CJ526" s="213"/>
      <c r="CK526" s="213"/>
    </row>
    <row r="527" spans="1:89" s="214" customFormat="1" ht="28.5" hidden="1" customHeight="1">
      <c r="A527" s="655"/>
      <c r="B527" s="637"/>
      <c r="C527" s="523"/>
      <c r="D527" s="523"/>
      <c r="E527" s="472"/>
      <c r="F527" s="472"/>
      <c r="G527" s="492"/>
      <c r="H527" s="384">
        <v>86</v>
      </c>
      <c r="I527" s="469"/>
      <c r="J527" s="466"/>
      <c r="K527" s="466"/>
      <c r="L527" s="466"/>
      <c r="M527" s="472" t="str">
        <f t="shared" si="1791"/>
        <v xml:space="preserve">Posibilidad de perdida de  debido a amenazas como y vulderabilidades, afectando a los activos de información de </v>
      </c>
      <c r="N527" s="472"/>
      <c r="O527" s="472"/>
      <c r="P527" s="475"/>
      <c r="Q527" s="478"/>
      <c r="R527" s="481"/>
      <c r="S527" s="481"/>
      <c r="T527" s="481"/>
      <c r="U527" s="481"/>
      <c r="V527" s="484"/>
      <c r="W527" s="442"/>
      <c r="X527" s="487"/>
      <c r="Y527" s="490"/>
      <c r="Z527" s="439"/>
      <c r="AA527" s="442"/>
      <c r="AB527" s="445"/>
      <c r="AC527" s="448"/>
      <c r="AD527" s="451"/>
      <c r="AE527" s="454"/>
      <c r="AF527" s="205">
        <v>2</v>
      </c>
      <c r="AG527" s="206"/>
      <c r="AH527" s="234" t="str">
        <f t="shared" si="1673"/>
        <v/>
      </c>
      <c r="AI527" s="340"/>
      <c r="AJ527" s="340"/>
      <c r="AK527" s="235" t="str">
        <f t="shared" si="1674"/>
        <v/>
      </c>
      <c r="AL527" s="341"/>
      <c r="AM527" s="341"/>
      <c r="AN527" s="342"/>
      <c r="AO527" s="236" t="str">
        <f t="shared" ref="AO527" si="1799">IF(ISBLANK(AD526),(IFERROR(IF(AND(AH526="Probabilidad",AH527="Probabilidad"),(AQ526-(+AQ526*AK527)),IF(AH527="Probabilidad",(W526-(+W526*AK527)),IF(AH527="Impacto",AQ526,""))),""))," ")</f>
        <v/>
      </c>
      <c r="AP527" s="174" t="str">
        <f t="shared" ref="AP527" si="1800">IF(ISBLANK(AD526),(IFERROR(IF(AO527="","",IF(AO527&lt;=0.2,"Muy Baja",IF(AO527&lt;=0.4,"Baja",IF(AO527&lt;=0.6,"Media",IF(AO527&lt;=0.8,"Alta","Muy Alta"))))),""))," ")</f>
        <v/>
      </c>
      <c r="AQ527" s="237" t="str">
        <f t="shared" si="1603"/>
        <v/>
      </c>
      <c r="AR527" s="283" t="str">
        <f t="shared" si="1604"/>
        <v/>
      </c>
      <c r="AS527" s="237" t="str">
        <f t="shared" ref="AS527" si="1801">IFERROR(IF(AND(AH526="Impacto",AH527="Impacto"),(AS526-(+AS526*AK527)),IF(AH527="Impacto",(AA526-(+AA526*AK527)),IF(AH527="Probabilidad",AS526,""))),"")</f>
        <v/>
      </c>
      <c r="AT527" s="239" t="str">
        <f t="shared" si="1605"/>
        <v/>
      </c>
      <c r="AU527" s="457"/>
      <c r="AV527" s="460"/>
      <c r="AW527" s="454"/>
      <c r="AX527" s="463"/>
      <c r="AY527" s="343"/>
      <c r="AZ527" s="209"/>
      <c r="BA527" s="207"/>
      <c r="BB527" s="207"/>
      <c r="BC527" s="208"/>
      <c r="BD527" s="208"/>
      <c r="BE527" s="208"/>
      <c r="BF527" s="209"/>
      <c r="BG527" s="466"/>
      <c r="BH527" s="215"/>
      <c r="BI527" s="210"/>
      <c r="BJ527" s="210"/>
      <c r="BK527" s="210"/>
      <c r="BL527" s="207"/>
      <c r="BM527" s="207"/>
      <c r="BN527" s="207"/>
      <c r="BO527" s="282"/>
      <c r="BP527" s="282"/>
      <c r="BQ527" s="284"/>
      <c r="BR527" s="213"/>
      <c r="BS527" s="213" t="str">
        <f>IF(AND('MAPA DE RIESGOS'!$AP527="Muy Alta",'MAPA DE RIESGOS'!$AR527="Leve"),CONCATENATE("R",'MAPA DE RIESGOS'!$H527,"C",'MAPA DE RIESGOS'!$AF527),"")</f>
        <v/>
      </c>
      <c r="BT527" s="213"/>
      <c r="BU527" s="213"/>
      <c r="BV527" s="213"/>
      <c r="BW527" s="213"/>
      <c r="BX527" s="213"/>
      <c r="BY527" s="213"/>
      <c r="BZ527" s="213"/>
      <c r="CA527" s="213"/>
      <c r="CB527" s="213"/>
      <c r="CC527" s="213"/>
      <c r="CD527" s="213"/>
      <c r="CE527" s="213"/>
      <c r="CF527" s="213"/>
      <c r="CG527" s="213"/>
      <c r="CH527" s="213"/>
      <c r="CI527" s="213"/>
      <c r="CJ527" s="213"/>
      <c r="CK527" s="213"/>
    </row>
    <row r="528" spans="1:89" s="214" customFormat="1" ht="28.5" hidden="1" customHeight="1">
      <c r="A528" s="655"/>
      <c r="B528" s="637"/>
      <c r="C528" s="523"/>
      <c r="D528" s="523"/>
      <c r="E528" s="472"/>
      <c r="F528" s="472"/>
      <c r="G528" s="492"/>
      <c r="H528" s="384">
        <v>86</v>
      </c>
      <c r="I528" s="469"/>
      <c r="J528" s="466"/>
      <c r="K528" s="466"/>
      <c r="L528" s="466"/>
      <c r="M528" s="472" t="str">
        <f t="shared" si="1791"/>
        <v xml:space="preserve">Posibilidad de perdida de  debido a amenazas como y vulderabilidades, afectando a los activos de información de </v>
      </c>
      <c r="N528" s="472"/>
      <c r="O528" s="472"/>
      <c r="P528" s="475"/>
      <c r="Q528" s="478"/>
      <c r="R528" s="481"/>
      <c r="S528" s="481"/>
      <c r="T528" s="481"/>
      <c r="U528" s="481"/>
      <c r="V528" s="484"/>
      <c r="W528" s="442"/>
      <c r="X528" s="487"/>
      <c r="Y528" s="490"/>
      <c r="Z528" s="439"/>
      <c r="AA528" s="442"/>
      <c r="AB528" s="445"/>
      <c r="AC528" s="448"/>
      <c r="AD528" s="451"/>
      <c r="AE528" s="454"/>
      <c r="AF528" s="205">
        <v>3</v>
      </c>
      <c r="AG528" s="206"/>
      <c r="AH528" s="234" t="str">
        <f t="shared" si="1673"/>
        <v/>
      </c>
      <c r="AI528" s="340"/>
      <c r="AJ528" s="340"/>
      <c r="AK528" s="235" t="str">
        <f t="shared" si="1674"/>
        <v/>
      </c>
      <c r="AL528" s="341"/>
      <c r="AM528" s="341"/>
      <c r="AN528" s="342"/>
      <c r="AO528" s="236" t="str">
        <f t="shared" ref="AO528" si="1802">IF(ISBLANK(AD526),(IFERROR(IF(AND(AH527="Probabilidad",AH528="Probabilidad"),(AQ527-(+AQ527*AK528)),IF(AND(AH527="Impacto",AH528="Probabilidad"),(AQ526-(+AQ526*AK528)),IF(AH528="Impacto",AQ527,""))),""))," ")</f>
        <v/>
      </c>
      <c r="AP528" s="174" t="str">
        <f t="shared" ref="AP528" si="1803">IF(ISBLANK(AD526),(IFERROR(IF(AO528="","",IF(AO528&lt;=0.2,"Muy Baja",IF(AO528&lt;=0.4,"Baja",IF(AO528&lt;=0.6,"Media",IF(AO528&lt;=0.8,"Alta","Muy Alta"))))),""))," ")</f>
        <v/>
      </c>
      <c r="AQ528" s="237" t="str">
        <f t="shared" si="1603"/>
        <v/>
      </c>
      <c r="AR528" s="283" t="str">
        <f t="shared" si="1604"/>
        <v/>
      </c>
      <c r="AS528" s="237" t="str">
        <f t="shared" ref="AS528:AS531" si="1804">IFERROR(IF(AND(AH527="Impacto",AH528="Impacto"),(AS527-(+AS527*AK528)),IF(AND(AH527="Probabilidad",AH528="Impacto"),(AS526-(+AS526*AK528)),IF(AH528="Probabilidad",AS527,""))),"")</f>
        <v/>
      </c>
      <c r="AT528" s="239" t="str">
        <f t="shared" si="1605"/>
        <v/>
      </c>
      <c r="AU528" s="457"/>
      <c r="AV528" s="460"/>
      <c r="AW528" s="454"/>
      <c r="AX528" s="463"/>
      <c r="AY528" s="343"/>
      <c r="AZ528" s="209"/>
      <c r="BA528" s="207"/>
      <c r="BB528" s="207"/>
      <c r="BC528" s="208"/>
      <c r="BD528" s="208"/>
      <c r="BE528" s="208"/>
      <c r="BF528" s="209"/>
      <c r="BG528" s="466"/>
      <c r="BH528" s="215"/>
      <c r="BI528" s="210"/>
      <c r="BJ528" s="210"/>
      <c r="BK528" s="210"/>
      <c r="BL528" s="207"/>
      <c r="BM528" s="207"/>
      <c r="BN528" s="207"/>
      <c r="BO528" s="282"/>
      <c r="BP528" s="282"/>
      <c r="BQ528" s="284"/>
      <c r="BR528" s="213"/>
      <c r="BS528" s="213" t="str">
        <f>IF(AND('MAPA DE RIESGOS'!$AP528="Muy Alta",'MAPA DE RIESGOS'!$AR528="Leve"),CONCATENATE("R",'MAPA DE RIESGOS'!$H528,"C",'MAPA DE RIESGOS'!$AF528),"")</f>
        <v/>
      </c>
      <c r="BT528" s="213"/>
      <c r="BU528" s="213"/>
      <c r="BV528" s="213"/>
      <c r="BW528" s="213"/>
      <c r="BX528" s="213"/>
      <c r="BY528" s="213"/>
      <c r="BZ528" s="213"/>
      <c r="CA528" s="213"/>
      <c r="CB528" s="213"/>
      <c r="CC528" s="213"/>
      <c r="CD528" s="213"/>
      <c r="CE528" s="213"/>
      <c r="CF528" s="213"/>
      <c r="CG528" s="213"/>
      <c r="CH528" s="213"/>
      <c r="CI528" s="213"/>
      <c r="CJ528" s="213"/>
      <c r="CK528" s="213"/>
    </row>
    <row r="529" spans="1:89" s="214" customFormat="1" ht="28.5" hidden="1" customHeight="1">
      <c r="A529" s="655"/>
      <c r="B529" s="637"/>
      <c r="C529" s="523"/>
      <c r="D529" s="523"/>
      <c r="E529" s="472"/>
      <c r="F529" s="472"/>
      <c r="G529" s="492"/>
      <c r="H529" s="384">
        <v>86</v>
      </c>
      <c r="I529" s="469"/>
      <c r="J529" s="466"/>
      <c r="K529" s="466"/>
      <c r="L529" s="466"/>
      <c r="M529" s="472" t="str">
        <f t="shared" si="1791"/>
        <v xml:space="preserve">Posibilidad de perdida de  debido a amenazas como y vulderabilidades, afectando a los activos de información de </v>
      </c>
      <c r="N529" s="472"/>
      <c r="O529" s="472"/>
      <c r="P529" s="475"/>
      <c r="Q529" s="478"/>
      <c r="R529" s="481"/>
      <c r="S529" s="481"/>
      <c r="T529" s="481"/>
      <c r="U529" s="481"/>
      <c r="V529" s="484"/>
      <c r="W529" s="442"/>
      <c r="X529" s="487"/>
      <c r="Y529" s="490"/>
      <c r="Z529" s="439"/>
      <c r="AA529" s="442"/>
      <c r="AB529" s="445"/>
      <c r="AC529" s="448"/>
      <c r="AD529" s="451"/>
      <c r="AE529" s="454"/>
      <c r="AF529" s="205">
        <v>4</v>
      </c>
      <c r="AG529" s="206"/>
      <c r="AH529" s="234" t="str">
        <f t="shared" si="1673"/>
        <v/>
      </c>
      <c r="AI529" s="340"/>
      <c r="AJ529" s="340"/>
      <c r="AK529" s="235" t="str">
        <f t="shared" si="1674"/>
        <v/>
      </c>
      <c r="AL529" s="341"/>
      <c r="AM529" s="341"/>
      <c r="AN529" s="342"/>
      <c r="AO529" s="236" t="str">
        <f t="shared" ref="AO529" si="1805">IF(ISBLANK(AD526),(IFERROR(IF(AND(AH528="Probabilidad",AH529="Probabilidad"),(AQ528-(+AQ528*AK529)),IF(AND(AH528="Impacto",AH529="Probabilidad"),(AQ527-(+AQ527*AK529)),IF(AH529="Impacto",AQ528,""))),""))," ")</f>
        <v/>
      </c>
      <c r="AP529" s="174" t="str">
        <f t="shared" ref="AP529" si="1806">IF(ISBLANK(AD526),(IFERROR(IF(AO529="","",IF(AO529&lt;=0.2,"Muy Baja",IF(AO529&lt;=0.4,"Baja",IF(AO529&lt;=0.6,"Media",IF(AO529&lt;=0.8,"Alta","Muy Alta"))))),""))," ")</f>
        <v/>
      </c>
      <c r="AQ529" s="237" t="str">
        <f t="shared" si="1603"/>
        <v/>
      </c>
      <c r="AR529" s="283" t="str">
        <f t="shared" si="1604"/>
        <v/>
      </c>
      <c r="AS529" s="237" t="str">
        <f t="shared" si="1804"/>
        <v/>
      </c>
      <c r="AT529" s="239" t="str">
        <f t="shared" si="1605"/>
        <v/>
      </c>
      <c r="AU529" s="457"/>
      <c r="AV529" s="460"/>
      <c r="AW529" s="454"/>
      <c r="AX529" s="463"/>
      <c r="AY529" s="343"/>
      <c r="AZ529" s="209"/>
      <c r="BA529" s="207"/>
      <c r="BB529" s="207"/>
      <c r="BC529" s="208"/>
      <c r="BD529" s="208"/>
      <c r="BE529" s="208"/>
      <c r="BF529" s="209"/>
      <c r="BG529" s="466"/>
      <c r="BH529" s="215"/>
      <c r="BI529" s="210"/>
      <c r="BJ529" s="210"/>
      <c r="BK529" s="210"/>
      <c r="BL529" s="207"/>
      <c r="BM529" s="207"/>
      <c r="BN529" s="207"/>
      <c r="BO529" s="282"/>
      <c r="BP529" s="282"/>
      <c r="BQ529" s="284"/>
      <c r="BR529" s="213"/>
      <c r="BS529" s="213" t="str">
        <f>IF(AND('MAPA DE RIESGOS'!$AP529="Muy Alta",'MAPA DE RIESGOS'!$AR529="Leve"),CONCATENATE("R",'MAPA DE RIESGOS'!$H529,"C",'MAPA DE RIESGOS'!$AF529),"")</f>
        <v/>
      </c>
      <c r="BT529" s="213"/>
      <c r="BU529" s="213"/>
      <c r="BV529" s="213"/>
      <c r="BW529" s="213"/>
      <c r="BX529" s="213"/>
      <c r="BY529" s="213"/>
      <c r="BZ529" s="213"/>
      <c r="CA529" s="213"/>
      <c r="CB529" s="213"/>
      <c r="CC529" s="213"/>
      <c r="CD529" s="213"/>
      <c r="CE529" s="213"/>
      <c r="CF529" s="213"/>
      <c r="CG529" s="213"/>
      <c r="CH529" s="213"/>
      <c r="CI529" s="213"/>
      <c r="CJ529" s="213"/>
      <c r="CK529" s="213"/>
    </row>
    <row r="530" spans="1:89" s="214" customFormat="1" ht="28.5" hidden="1" customHeight="1">
      <c r="A530" s="655"/>
      <c r="B530" s="637"/>
      <c r="C530" s="523"/>
      <c r="D530" s="523"/>
      <c r="E530" s="472"/>
      <c r="F530" s="472"/>
      <c r="G530" s="492"/>
      <c r="H530" s="384">
        <v>86</v>
      </c>
      <c r="I530" s="469"/>
      <c r="J530" s="466"/>
      <c r="K530" s="466"/>
      <c r="L530" s="466"/>
      <c r="M530" s="472" t="str">
        <f t="shared" si="1791"/>
        <v xml:space="preserve">Posibilidad de perdida de  debido a amenazas como y vulderabilidades, afectando a los activos de información de </v>
      </c>
      <c r="N530" s="472"/>
      <c r="O530" s="472"/>
      <c r="P530" s="475"/>
      <c r="Q530" s="478"/>
      <c r="R530" s="481"/>
      <c r="S530" s="481"/>
      <c r="T530" s="481"/>
      <c r="U530" s="481"/>
      <c r="V530" s="484"/>
      <c r="W530" s="442"/>
      <c r="X530" s="487"/>
      <c r="Y530" s="490"/>
      <c r="Z530" s="439"/>
      <c r="AA530" s="442"/>
      <c r="AB530" s="445"/>
      <c r="AC530" s="448"/>
      <c r="AD530" s="451"/>
      <c r="AE530" s="454"/>
      <c r="AF530" s="205">
        <v>5</v>
      </c>
      <c r="AG530" s="206"/>
      <c r="AH530" s="234" t="str">
        <f t="shared" si="1673"/>
        <v/>
      </c>
      <c r="AI530" s="340"/>
      <c r="AJ530" s="340"/>
      <c r="AK530" s="235" t="str">
        <f t="shared" si="1674"/>
        <v/>
      </c>
      <c r="AL530" s="341"/>
      <c r="AM530" s="341"/>
      <c r="AN530" s="342"/>
      <c r="AO530" s="236" t="str">
        <f t="shared" ref="AO530" si="1807">IF(ISBLANK(AD526),(IFERROR(IF(AND(AH529="Probabilidad",AH530="Probabilidad"),(AQ529-(+AQ529*AK530)),IF(AND(AH529="Impacto",AH530="Probabilidad"),(AQ528-(+AQ528*AK530)),IF(AH530="Impacto",AQ529,""))),""))," ")</f>
        <v/>
      </c>
      <c r="AP530" s="174" t="str">
        <f t="shared" ref="AP530" si="1808">IF(ISBLANK(AD526),(IFERROR(IF(AO530="","",IF(AO530&lt;=0.2,"Muy Baja",IF(AO530&lt;=0.4,"Baja",IF(AO530&lt;=0.6,"Media",IF(AO530&lt;=0.8,"Alta","Muy Alta"))))),""))," ")</f>
        <v/>
      </c>
      <c r="AQ530" s="237" t="str">
        <f t="shared" si="1603"/>
        <v/>
      </c>
      <c r="AR530" s="283" t="str">
        <f t="shared" si="1604"/>
        <v/>
      </c>
      <c r="AS530" s="237" t="str">
        <f t="shared" si="1804"/>
        <v/>
      </c>
      <c r="AT530" s="239" t="str">
        <f t="shared" si="1605"/>
        <v/>
      </c>
      <c r="AU530" s="457"/>
      <c r="AV530" s="460"/>
      <c r="AW530" s="454"/>
      <c r="AX530" s="463"/>
      <c r="AY530" s="343"/>
      <c r="AZ530" s="209"/>
      <c r="BA530" s="207"/>
      <c r="BB530" s="207"/>
      <c r="BC530" s="208"/>
      <c r="BD530" s="208"/>
      <c r="BE530" s="208"/>
      <c r="BF530" s="209"/>
      <c r="BG530" s="466"/>
      <c r="BH530" s="215"/>
      <c r="BI530" s="210"/>
      <c r="BJ530" s="210"/>
      <c r="BK530" s="210"/>
      <c r="BL530" s="207"/>
      <c r="BM530" s="207"/>
      <c r="BN530" s="207"/>
      <c r="BO530" s="282"/>
      <c r="BP530" s="282"/>
      <c r="BQ530" s="284"/>
      <c r="BR530" s="213"/>
      <c r="BS530" s="213" t="str">
        <f>IF(AND('MAPA DE RIESGOS'!$AP530="Muy Alta",'MAPA DE RIESGOS'!$AR530="Leve"),CONCATENATE("R",'MAPA DE RIESGOS'!$H530,"C",'MAPA DE RIESGOS'!$AF530),"")</f>
        <v/>
      </c>
      <c r="BT530" s="213"/>
      <c r="BU530" s="213"/>
      <c r="BV530" s="213"/>
      <c r="BW530" s="213"/>
      <c r="BX530" s="213"/>
      <c r="BY530" s="213"/>
      <c r="BZ530" s="213"/>
      <c r="CA530" s="213"/>
      <c r="CB530" s="213"/>
      <c r="CC530" s="213"/>
      <c r="CD530" s="213"/>
      <c r="CE530" s="213"/>
      <c r="CF530" s="213"/>
      <c r="CG530" s="213"/>
      <c r="CH530" s="213"/>
      <c r="CI530" s="213"/>
      <c r="CJ530" s="213"/>
      <c r="CK530" s="213"/>
    </row>
    <row r="531" spans="1:89" s="214" customFormat="1" ht="28.5" hidden="1" customHeight="1">
      <c r="A531" s="655"/>
      <c r="B531" s="637"/>
      <c r="C531" s="523"/>
      <c r="D531" s="523"/>
      <c r="E531" s="472"/>
      <c r="F531" s="472"/>
      <c r="G531" s="492"/>
      <c r="H531" s="384">
        <v>86</v>
      </c>
      <c r="I531" s="470"/>
      <c r="J531" s="467"/>
      <c r="K531" s="467"/>
      <c r="L531" s="467"/>
      <c r="M531" s="473" t="str">
        <f t="shared" si="1791"/>
        <v xml:space="preserve">Posibilidad de perdida de  debido a amenazas como y vulderabilidades, afectando a los activos de información de </v>
      </c>
      <c r="N531" s="473"/>
      <c r="O531" s="473"/>
      <c r="P531" s="476"/>
      <c r="Q531" s="479"/>
      <c r="R531" s="482"/>
      <c r="S531" s="482"/>
      <c r="T531" s="482"/>
      <c r="U531" s="482"/>
      <c r="V531" s="485"/>
      <c r="W531" s="443"/>
      <c r="X531" s="488"/>
      <c r="Y531" s="491"/>
      <c r="Z531" s="440"/>
      <c r="AA531" s="443"/>
      <c r="AB531" s="446"/>
      <c r="AC531" s="449"/>
      <c r="AD531" s="452"/>
      <c r="AE531" s="455"/>
      <c r="AF531" s="205">
        <v>6</v>
      </c>
      <c r="AG531" s="206"/>
      <c r="AH531" s="234" t="str">
        <f t="shared" si="1673"/>
        <v/>
      </c>
      <c r="AI531" s="340"/>
      <c r="AJ531" s="340"/>
      <c r="AK531" s="235" t="str">
        <f t="shared" si="1674"/>
        <v/>
      </c>
      <c r="AL531" s="341"/>
      <c r="AM531" s="341"/>
      <c r="AN531" s="342"/>
      <c r="AO531" s="236" t="str">
        <f t="shared" ref="AO531" si="1809">IF(ISBLANK(AD526),(IFERROR(IF(AND(AH530="Probabilidad",AH531="Probabilidad"),(AQ530-(+AQ530*AK531)),IF(AND(AH530="Impacto",AH531="Probabilidad"),(AQ529-(+AQ529*AK531)),IF(AH531="Impacto",AQ530,""))),""))," ")</f>
        <v/>
      </c>
      <c r="AP531" s="174" t="str">
        <f t="shared" ref="AP531" si="1810">IF(ISBLANK(AD526),(IFERROR(IF(AO531="","",IF(AO531&lt;=0.2,"Muy Baja",IF(AO531&lt;=0.4,"Baja",IF(AO531&lt;=0.6,"Media",IF(AO531&lt;=0.8,"Alta","Muy Alta"))))),""))," ")</f>
        <v/>
      </c>
      <c r="AQ531" s="237" t="str">
        <f t="shared" si="1603"/>
        <v/>
      </c>
      <c r="AR531" s="283" t="str">
        <f t="shared" si="1604"/>
        <v/>
      </c>
      <c r="AS531" s="237" t="str">
        <f t="shared" si="1804"/>
        <v/>
      </c>
      <c r="AT531" s="239" t="str">
        <f t="shared" si="1605"/>
        <v/>
      </c>
      <c r="AU531" s="458"/>
      <c r="AV531" s="461"/>
      <c r="AW531" s="455"/>
      <c r="AX531" s="464"/>
      <c r="AY531" s="343"/>
      <c r="AZ531" s="209"/>
      <c r="BA531" s="207"/>
      <c r="BB531" s="207"/>
      <c r="BC531" s="208"/>
      <c r="BD531" s="208"/>
      <c r="BE531" s="208"/>
      <c r="BF531" s="209"/>
      <c r="BG531" s="467"/>
      <c r="BH531" s="215"/>
      <c r="BI531" s="210"/>
      <c r="BJ531" s="210"/>
      <c r="BK531" s="210"/>
      <c r="BL531" s="207"/>
      <c r="BM531" s="207"/>
      <c r="BN531" s="207"/>
      <c r="BO531" s="282"/>
      <c r="BP531" s="282"/>
      <c r="BQ531" s="284"/>
      <c r="BR531" s="213"/>
      <c r="BS531" s="213" t="str">
        <f>IF(AND('MAPA DE RIESGOS'!$AP531="Muy Alta",'MAPA DE RIESGOS'!$AR531="Leve"),CONCATENATE("R",'MAPA DE RIESGOS'!$H531,"C",'MAPA DE RIESGOS'!$AF531),"")</f>
        <v/>
      </c>
      <c r="BT531" s="213"/>
      <c r="BU531" s="213"/>
      <c r="BV531" s="213"/>
      <c r="BW531" s="213"/>
      <c r="BX531" s="213"/>
      <c r="BY531" s="213"/>
      <c r="BZ531" s="213"/>
      <c r="CA531" s="213"/>
      <c r="CB531" s="213"/>
      <c r="CC531" s="213"/>
      <c r="CD531" s="213"/>
      <c r="CE531" s="213"/>
      <c r="CF531" s="213"/>
      <c r="CG531" s="213"/>
      <c r="CH531" s="213"/>
      <c r="CI531" s="213"/>
      <c r="CJ531" s="213"/>
      <c r="CK531" s="213"/>
    </row>
    <row r="532" spans="1:89" s="214" customFormat="1" ht="92" customHeight="1">
      <c r="A532" s="655"/>
      <c r="B532" s="637" t="s">
        <v>962</v>
      </c>
      <c r="C532" s="523"/>
      <c r="D532" s="523" t="str">
        <f>IFERROR((VLOOKUP($B532,'Listados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32" s="472" t="s">
        <v>1228</v>
      </c>
      <c r="F532" s="472" t="s">
        <v>976</v>
      </c>
      <c r="G532" s="493">
        <v>87</v>
      </c>
      <c r="H532" s="387">
        <v>87</v>
      </c>
      <c r="I532" s="468" t="s">
        <v>1272</v>
      </c>
      <c r="J532" s="465" t="s">
        <v>243</v>
      </c>
      <c r="K532" s="465" t="s">
        <v>1272</v>
      </c>
      <c r="L532" s="465" t="s">
        <v>1457</v>
      </c>
      <c r="M532" s="471" t="str">
        <f t="shared" si="1791"/>
        <v>Posibilidad de perdida de Confidencialidad, Integridad y Disponibilidad debido a amenazas como Daño o perdida de la informacióny vulderabilidades, afectando a los activos de información de Información física o digital</v>
      </c>
      <c r="N532" s="471" t="s">
        <v>932</v>
      </c>
      <c r="O532" s="471" t="s">
        <v>837</v>
      </c>
      <c r="P532" s="474">
        <v>228</v>
      </c>
      <c r="Q532" s="477" t="s">
        <v>91</v>
      </c>
      <c r="R532" s="480" t="s">
        <v>1394</v>
      </c>
      <c r="S532" s="480" t="s">
        <v>1458</v>
      </c>
      <c r="T532" s="480"/>
      <c r="U532" s="480"/>
      <c r="V532" s="483" t="str">
        <f t="shared" ref="V532" si="1811">IF(ISBLANK(AC532),(IF(P532&lt;=0,"",IF(P532&lt;=2,"Muy Baja",IF(P532&lt;=24,"Baja",IF(P532&lt;=500,"Media",IF(P532&lt;=5000,"Alta","Muy Alta"))))))," ")</f>
        <v>Media</v>
      </c>
      <c r="W532" s="441">
        <f t="shared" ref="W532" si="1812">IF(ISBLANK(AC532),(IF(V532="","",IF(V532="Muy Baja",20%,IF(V532="Baja",40%,IF(V532="Media",60%,IF(V532="Alta",80%,IF(V532="Muy Alta",100%,0)))))))," ")</f>
        <v>0.6</v>
      </c>
      <c r="X532" s="486" t="s">
        <v>306</v>
      </c>
      <c r="Y532" s="489" t="str">
        <f>IF(X532&gt;0,IF(NOT(ISERROR(MATCH(X532,'Listados Datos'!$N$3:$N$4,0))),'Listados Datos'!$N$6&amp;"Por favor no seleccionar este criterios de impacto (Afectación Económica o presupuestal y/o Pérdida Reputacional)",'Listados Datos'!$N$7),"")</f>
        <v>✔</v>
      </c>
      <c r="Z532" s="438"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441">
        <f>IF(Z532="","",IF(Z532="Leve",20%,IF(Z532="Menor",40%,IF(Z532="Moderado",60%,IF(Z532="Mayor",80%,IF(Z532="Catastrófico",100%,0))))))</f>
        <v>0.4</v>
      </c>
      <c r="AB532" s="444"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447"/>
      <c r="AD532" s="450"/>
      <c r="AE532" s="453" t="str">
        <f t="shared" ref="AE532" si="1813">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206" t="s">
        <v>1730</v>
      </c>
      <c r="AH532" s="234" t="str">
        <f t="shared" si="1673"/>
        <v>Probabilidad</v>
      </c>
      <c r="AI532" s="340" t="s">
        <v>314</v>
      </c>
      <c r="AJ532" s="340" t="s">
        <v>319</v>
      </c>
      <c r="AK532" s="235" t="str">
        <f t="shared" si="1674"/>
        <v>40%</v>
      </c>
      <c r="AL532" s="341" t="s">
        <v>323</v>
      </c>
      <c r="AM532" s="341" t="s">
        <v>327</v>
      </c>
      <c r="AN532" s="342" t="s">
        <v>330</v>
      </c>
      <c r="AO532" s="236">
        <f t="shared" ref="AO532" si="1814">IF(ISBLANK(AD532),(IFERROR(IF(AH532="Probabilidad",(W532-(+W532*AK532)),IF(AH532="Impacto",W532,"")),""))," ")</f>
        <v>0.36</v>
      </c>
      <c r="AP532" s="174" t="str">
        <f t="shared" ref="AP532" si="1815">IF(ISBLANK(AD532), (IFERROR(IF(AO532="","",IF(AO532&lt;=0.2,"Muy Baja",IF(AO532&lt;=0.4,"Baja",IF(AO532&lt;=0.6,"Media",IF(AO532&lt;=0.8,"Alta","Muy Alta"))))),""))," ")</f>
        <v>Baja</v>
      </c>
      <c r="AQ532" s="237">
        <f t="shared" si="1603"/>
        <v>0.36</v>
      </c>
      <c r="AR532" s="283" t="str">
        <f t="shared" si="1604"/>
        <v>Menor</v>
      </c>
      <c r="AS532" s="237">
        <f t="shared" ref="AS532" si="1816">IFERROR(IF(AH532="Impacto",(AA532-(+AA532*AK532)),IF(AH532="Probabilidad",AA532,"")),"")</f>
        <v>0.4</v>
      </c>
      <c r="AT532" s="239" t="str">
        <f t="shared" si="1605"/>
        <v>Moderado</v>
      </c>
      <c r="AU532" s="456"/>
      <c r="AV532" s="459" t="str">
        <f>IF(ISBLANK(AD532), " ", AD532)</f>
        <v xml:space="preserve"> </v>
      </c>
      <c r="AW532" s="453" t="str">
        <f t="shared" ref="AW532" si="1817">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462" t="s">
        <v>337</v>
      </c>
      <c r="AY532" s="497" t="s">
        <v>1731</v>
      </c>
      <c r="AZ532" s="500" t="s">
        <v>1361</v>
      </c>
      <c r="BA532" s="500" t="s">
        <v>976</v>
      </c>
      <c r="BB532" s="500" t="s">
        <v>1082</v>
      </c>
      <c r="BC532" s="503">
        <v>44562</v>
      </c>
      <c r="BD532" s="503">
        <v>44926</v>
      </c>
      <c r="BE532" s="500" t="s">
        <v>1661</v>
      </c>
      <c r="BF532" s="500" t="s">
        <v>1662</v>
      </c>
      <c r="BG532" s="625" t="s">
        <v>1358</v>
      </c>
      <c r="BH532" s="210"/>
      <c r="BI532" s="210"/>
      <c r="BJ532" s="210"/>
      <c r="BK532" s="210"/>
      <c r="BL532" s="207"/>
      <c r="BM532" s="207"/>
      <c r="BN532" s="207"/>
      <c r="BO532" s="282"/>
      <c r="BP532" s="282"/>
      <c r="BQ532" s="284"/>
      <c r="BR532" s="213"/>
      <c r="BS532" s="213" t="str">
        <f>IF(AND('MAPA DE RIESGOS'!$AP532="Muy Alta",'MAPA DE RIESGOS'!$AR532="Leve"),CONCATENATE("R",'MAPA DE RIESGOS'!$H532,"C",'MAPA DE RIESGOS'!$AF532),"")</f>
        <v/>
      </c>
      <c r="BT532" s="213"/>
      <c r="BU532" s="213"/>
      <c r="BV532" s="213"/>
      <c r="BW532" s="213"/>
      <c r="BX532" s="213"/>
      <c r="BY532" s="213"/>
      <c r="BZ532" s="213"/>
      <c r="CA532" s="213"/>
      <c r="CB532" s="213"/>
      <c r="CC532" s="213"/>
      <c r="CD532" s="213"/>
      <c r="CE532" s="213"/>
      <c r="CF532" s="213"/>
      <c r="CG532" s="213"/>
      <c r="CH532" s="213"/>
      <c r="CI532" s="213"/>
      <c r="CJ532" s="213"/>
      <c r="CK532" s="213"/>
    </row>
    <row r="533" spans="1:89" s="214" customFormat="1" ht="62" customHeight="1">
      <c r="A533" s="655"/>
      <c r="B533" s="637"/>
      <c r="C533" s="523"/>
      <c r="D533" s="523"/>
      <c r="E533" s="472"/>
      <c r="F533" s="472"/>
      <c r="G533" s="494"/>
      <c r="H533" s="387">
        <v>87</v>
      </c>
      <c r="I533" s="469"/>
      <c r="J533" s="466"/>
      <c r="K533" s="466"/>
      <c r="L533" s="466"/>
      <c r="M533" s="472" t="str">
        <f t="shared" si="1791"/>
        <v xml:space="preserve">Posibilidad de perdida de  debido a amenazas como y vulderabilidades, afectando a los activos de información de </v>
      </c>
      <c r="N533" s="472"/>
      <c r="O533" s="472"/>
      <c r="P533" s="475"/>
      <c r="Q533" s="478"/>
      <c r="R533" s="481"/>
      <c r="S533" s="481"/>
      <c r="T533" s="481"/>
      <c r="U533" s="481"/>
      <c r="V533" s="484"/>
      <c r="W533" s="442"/>
      <c r="X533" s="487"/>
      <c r="Y533" s="490"/>
      <c r="Z533" s="439"/>
      <c r="AA533" s="442"/>
      <c r="AB533" s="445"/>
      <c r="AC533" s="448"/>
      <c r="AD533" s="451"/>
      <c r="AE533" s="454"/>
      <c r="AF533" s="205">
        <v>2</v>
      </c>
      <c r="AG533" s="206" t="s">
        <v>1462</v>
      </c>
      <c r="AH533" s="234" t="str">
        <f t="shared" si="1673"/>
        <v>Probabilidad</v>
      </c>
      <c r="AI533" s="340" t="s">
        <v>314</v>
      </c>
      <c r="AJ533" s="340" t="s">
        <v>319</v>
      </c>
      <c r="AK533" s="235" t="str">
        <f t="shared" si="1674"/>
        <v>40%</v>
      </c>
      <c r="AL533" s="341" t="s">
        <v>323</v>
      </c>
      <c r="AM533" s="341" t="s">
        <v>327</v>
      </c>
      <c r="AN533" s="342" t="s">
        <v>330</v>
      </c>
      <c r="AO533" s="236">
        <f t="shared" ref="AO533" si="1818">IF(ISBLANK(AD532),(IFERROR(IF(AND(AH532="Probabilidad",AH533="Probabilidad"),(AQ532-(+AQ532*AK533)),IF(AH533="Probabilidad",(W532-(+W532*AK533)),IF(AH533="Impacto",AQ532,""))),""))," ")</f>
        <v>0.216</v>
      </c>
      <c r="AP533" s="174" t="str">
        <f t="shared" ref="AP533" si="1819">IF(ISBLANK(AD532),(IFERROR(IF(AO533="","",IF(AO533&lt;=0.2,"Muy Baja",IF(AO533&lt;=0.4,"Baja",IF(AO533&lt;=0.6,"Media",IF(AO533&lt;=0.8,"Alta","Muy Alta"))))),""))," ")</f>
        <v>Baja</v>
      </c>
      <c r="AQ533" s="237">
        <f t="shared" ref="AQ533:AQ596" si="1820">+AO533</f>
        <v>0.216</v>
      </c>
      <c r="AR533" s="283" t="str">
        <f t="shared" ref="AR533:AR596" si="1821">IFERROR(IF(AS533="","",IF(AS533&lt;=0.2,"Leve",IF(AS533&lt;=0.4,"Menor",IF(AS533&lt;=0.6,"Moderado",IF(AS533&lt;=0.8,"Mayor","Catastrófico"))))),"")</f>
        <v>Menor</v>
      </c>
      <c r="AS533" s="237">
        <f t="shared" ref="AS533" si="1822">IFERROR(IF(AND(AH532="Impacto",AH533="Impacto"),(AS532-(+AS532*AK533)),IF(AH533="Impacto",(AA532-(+AA532*AK533)),IF(AH533="Probabilidad",AS532,""))),"")</f>
        <v>0.4</v>
      </c>
      <c r="AT533" s="239" t="str">
        <f t="shared" ref="AT533:AT596" si="1823">IFERROR(IF(OR(AND(AP533="Muy Baja",AR533="Leve"),AND(AP533="Muy Baja",AR533="Menor"),AND(AP533="Baja",AR533="Leve")),"Bajo",IF(OR(AND(AP533="Muy baja",AR533="Moderado"),AND(AP533="Baja",AR533="Menor"),AND(AP533="Baja",AR533="Moderado"),AND(AP533="Media",AR533="Leve"),AND(AP533="Media",AR533="Menor"),AND(AP533="Media",AR533="Moderado"),AND(AP533="Alta",AR533="Leve"),AND(AP533="Alta",AR533="Menor")),"Moderado",IF(OR(AND(AP533="Muy Baja",AR533="Mayor"),AND(AP533="Baja",AR533="Mayor"),AND(AP533="Media",AR533="Mayor"),AND(AP533="Alta",AR533="Moderado"),AND(AP533="Alta",AR533="Mayor"),AND(AP533="Muy Alta",AR533="Leve"),AND(AP533="Muy Alta",AR533="Menor"),AND(AP533="Muy Alta",AR533="Moderado"),AND(AP533="Muy Alta",AR533="Mayor")),"Alto",IF(OR(AND(AP533="Muy Baja",AR533="Catastrófico"),AND(AP533="Baja",AR533="Catastrófico"),AND(AP533="Media",AR533="Catastrófico"),AND(AP533="Alta",AR533="Catastrófico"),AND(AP533="Muy Alta",AR533="Catastrófico")),"Extremo","")))),"")</f>
        <v>Moderado</v>
      </c>
      <c r="AU533" s="457"/>
      <c r="AV533" s="460"/>
      <c r="AW533" s="454"/>
      <c r="AX533" s="463"/>
      <c r="AY533" s="499"/>
      <c r="AZ533" s="502"/>
      <c r="BA533" s="502"/>
      <c r="BB533" s="502"/>
      <c r="BC533" s="505"/>
      <c r="BD533" s="505"/>
      <c r="BE533" s="502"/>
      <c r="BF533" s="502"/>
      <c r="BG533" s="625"/>
      <c r="BH533" s="210"/>
      <c r="BI533" s="210"/>
      <c r="BJ533" s="210"/>
      <c r="BK533" s="210"/>
      <c r="BL533" s="207"/>
      <c r="BM533" s="207"/>
      <c r="BN533" s="207"/>
      <c r="BO533" s="282"/>
      <c r="BP533" s="282"/>
      <c r="BQ533" s="284"/>
      <c r="BR533" s="213"/>
      <c r="BS533" s="213" t="str">
        <f>IF(AND('MAPA DE RIESGOS'!$AP533="Muy Alta",'MAPA DE RIESGOS'!$AR533="Leve"),CONCATENATE("R",'MAPA DE RIESGOS'!$H533,"C",'MAPA DE RIESGOS'!$AF533),"")</f>
        <v/>
      </c>
      <c r="BT533" s="213"/>
      <c r="BU533" s="213"/>
      <c r="BV533" s="213"/>
      <c r="BW533" s="213"/>
      <c r="BX533" s="213"/>
      <c r="BY533" s="213"/>
      <c r="BZ533" s="213"/>
      <c r="CA533" s="213"/>
      <c r="CB533" s="213"/>
      <c r="CC533" s="213"/>
      <c r="CD533" s="213"/>
      <c r="CE533" s="213"/>
      <c r="CF533" s="213"/>
      <c r="CG533" s="213"/>
      <c r="CH533" s="213"/>
      <c r="CI533" s="213"/>
      <c r="CJ533" s="213"/>
      <c r="CK533" s="213"/>
    </row>
    <row r="534" spans="1:89" s="214" customFormat="1" ht="28.5" hidden="1" customHeight="1">
      <c r="A534" s="655"/>
      <c r="B534" s="637"/>
      <c r="C534" s="523"/>
      <c r="D534" s="523"/>
      <c r="E534" s="472"/>
      <c r="F534" s="472"/>
      <c r="G534" s="494"/>
      <c r="H534" s="387">
        <v>87</v>
      </c>
      <c r="I534" s="469"/>
      <c r="J534" s="466"/>
      <c r="K534" s="466"/>
      <c r="L534" s="466"/>
      <c r="M534" s="472" t="str">
        <f t="shared" si="1791"/>
        <v xml:space="preserve">Posibilidad de perdida de  debido a amenazas como y vulderabilidades, afectando a los activos de información de </v>
      </c>
      <c r="N534" s="472"/>
      <c r="O534" s="472"/>
      <c r="P534" s="475"/>
      <c r="Q534" s="478"/>
      <c r="R534" s="481"/>
      <c r="S534" s="481"/>
      <c r="T534" s="481"/>
      <c r="U534" s="481"/>
      <c r="V534" s="484"/>
      <c r="W534" s="442"/>
      <c r="X534" s="487"/>
      <c r="Y534" s="490"/>
      <c r="Z534" s="439"/>
      <c r="AA534" s="442"/>
      <c r="AB534" s="445"/>
      <c r="AC534" s="448"/>
      <c r="AD534" s="451"/>
      <c r="AE534" s="454"/>
      <c r="AF534" s="205">
        <v>3</v>
      </c>
      <c r="AG534" s="206"/>
      <c r="AH534" s="234" t="str">
        <f t="shared" si="1673"/>
        <v/>
      </c>
      <c r="AI534" s="340"/>
      <c r="AJ534" s="340"/>
      <c r="AK534" s="235" t="str">
        <f t="shared" si="1674"/>
        <v/>
      </c>
      <c r="AL534" s="341"/>
      <c r="AM534" s="341"/>
      <c r="AN534" s="342"/>
      <c r="AO534" s="236" t="str">
        <f t="shared" ref="AO534" si="1824">IF(ISBLANK(AD532),(IFERROR(IF(AND(AH533="Probabilidad",AH534="Probabilidad"),(AQ533-(+AQ533*AK534)),IF(AND(AH533="Impacto",AH534="Probabilidad"),(AQ532-(+AQ532*AK534)),IF(AH534="Impacto",AQ533,""))),""))," ")</f>
        <v/>
      </c>
      <c r="AP534" s="174" t="str">
        <f t="shared" ref="AP534" si="1825">IF(ISBLANK(AD532),(IFERROR(IF(AO534="","",IF(AO534&lt;=0.2,"Muy Baja",IF(AO534&lt;=0.4,"Baja",IF(AO534&lt;=0.6,"Media",IF(AO534&lt;=0.8,"Alta","Muy Alta"))))),""))," ")</f>
        <v/>
      </c>
      <c r="AQ534" s="237" t="str">
        <f t="shared" si="1820"/>
        <v/>
      </c>
      <c r="AR534" s="283" t="str">
        <f t="shared" si="1821"/>
        <v/>
      </c>
      <c r="AS534" s="237" t="str">
        <f t="shared" ref="AS534:AS537" si="1826">IFERROR(IF(AND(AH533="Impacto",AH534="Impacto"),(AS533-(+AS533*AK534)),IF(AND(AH533="Probabilidad",AH534="Impacto"),(AS532-(+AS532*AK534)),IF(AH534="Probabilidad",AS533,""))),"")</f>
        <v/>
      </c>
      <c r="AT534" s="239" t="str">
        <f t="shared" si="1823"/>
        <v/>
      </c>
      <c r="AU534" s="457"/>
      <c r="AV534" s="460"/>
      <c r="AW534" s="454"/>
      <c r="AX534" s="463"/>
      <c r="AY534" s="343"/>
      <c r="AZ534" s="209"/>
      <c r="BA534" s="207"/>
      <c r="BB534" s="207"/>
      <c r="BC534" s="208"/>
      <c r="BD534" s="208"/>
      <c r="BE534" s="208"/>
      <c r="BF534" s="209"/>
      <c r="BG534" s="625"/>
      <c r="BH534" s="210"/>
      <c r="BI534" s="210"/>
      <c r="BJ534" s="210"/>
      <c r="BK534" s="210"/>
      <c r="BL534" s="207"/>
      <c r="BM534" s="207"/>
      <c r="BN534" s="207"/>
      <c r="BO534" s="282"/>
      <c r="BP534" s="282"/>
      <c r="BQ534" s="284"/>
      <c r="BR534" s="213"/>
      <c r="BS534" s="213" t="str">
        <f>IF(AND('MAPA DE RIESGOS'!$AP534="Muy Alta",'MAPA DE RIESGOS'!$AR534="Leve"),CONCATENATE("R",'MAPA DE RIESGOS'!$H534,"C",'MAPA DE RIESGOS'!$AF534),"")</f>
        <v/>
      </c>
      <c r="BT534" s="213"/>
      <c r="BU534" s="213"/>
      <c r="BV534" s="213"/>
      <c r="BW534" s="213"/>
      <c r="BX534" s="213"/>
      <c r="BY534" s="213"/>
      <c r="BZ534" s="213"/>
      <c r="CA534" s="213"/>
      <c r="CB534" s="213"/>
      <c r="CC534" s="213"/>
      <c r="CD534" s="213"/>
      <c r="CE534" s="213"/>
      <c r="CF534" s="213"/>
      <c r="CG534" s="213"/>
      <c r="CH534" s="213"/>
      <c r="CI534" s="213"/>
      <c r="CJ534" s="213"/>
      <c r="CK534" s="213"/>
    </row>
    <row r="535" spans="1:89" s="214" customFormat="1" ht="28.5" hidden="1" customHeight="1">
      <c r="A535" s="655"/>
      <c r="B535" s="637"/>
      <c r="C535" s="523"/>
      <c r="D535" s="523"/>
      <c r="E535" s="472"/>
      <c r="F535" s="472"/>
      <c r="G535" s="494"/>
      <c r="H535" s="387">
        <v>87</v>
      </c>
      <c r="I535" s="469"/>
      <c r="J535" s="466"/>
      <c r="K535" s="466"/>
      <c r="L535" s="466"/>
      <c r="M535" s="472" t="str">
        <f t="shared" si="1791"/>
        <v xml:space="preserve">Posibilidad de perdida de  debido a amenazas como y vulderabilidades, afectando a los activos de información de </v>
      </c>
      <c r="N535" s="472"/>
      <c r="O535" s="472"/>
      <c r="P535" s="475"/>
      <c r="Q535" s="478"/>
      <c r="R535" s="481"/>
      <c r="S535" s="481"/>
      <c r="T535" s="481"/>
      <c r="U535" s="481"/>
      <c r="V535" s="484"/>
      <c r="W535" s="442"/>
      <c r="X535" s="487"/>
      <c r="Y535" s="490"/>
      <c r="Z535" s="439"/>
      <c r="AA535" s="442"/>
      <c r="AB535" s="445"/>
      <c r="AC535" s="448"/>
      <c r="AD535" s="451"/>
      <c r="AE535" s="454"/>
      <c r="AF535" s="205">
        <v>4</v>
      </c>
      <c r="AG535" s="206"/>
      <c r="AH535" s="234" t="str">
        <f t="shared" si="1673"/>
        <v/>
      </c>
      <c r="AI535" s="340"/>
      <c r="AJ535" s="340"/>
      <c r="AK535" s="235" t="str">
        <f t="shared" si="1674"/>
        <v/>
      </c>
      <c r="AL535" s="341"/>
      <c r="AM535" s="341"/>
      <c r="AN535" s="342"/>
      <c r="AO535" s="236" t="str">
        <f t="shared" ref="AO535" si="1827">IF(ISBLANK(AD532),(IFERROR(IF(AND(AH534="Probabilidad",AH535="Probabilidad"),(AQ534-(+AQ534*AK535)),IF(AND(AH534="Impacto",AH535="Probabilidad"),(AQ533-(+AQ533*AK535)),IF(AH535="Impacto",AQ534,""))),""))," ")</f>
        <v/>
      </c>
      <c r="AP535" s="174" t="str">
        <f t="shared" ref="AP535" si="1828">IF(ISBLANK(AD532),(IFERROR(IF(AO535="","",IF(AO535&lt;=0.2,"Muy Baja",IF(AO535&lt;=0.4,"Baja",IF(AO535&lt;=0.6,"Media",IF(AO535&lt;=0.8,"Alta","Muy Alta"))))),""))," ")</f>
        <v/>
      </c>
      <c r="AQ535" s="237" t="str">
        <f t="shared" si="1820"/>
        <v/>
      </c>
      <c r="AR535" s="283" t="str">
        <f t="shared" si="1821"/>
        <v/>
      </c>
      <c r="AS535" s="237" t="str">
        <f t="shared" si="1826"/>
        <v/>
      </c>
      <c r="AT535" s="239" t="str">
        <f t="shared" si="1823"/>
        <v/>
      </c>
      <c r="AU535" s="457"/>
      <c r="AV535" s="460"/>
      <c r="AW535" s="454"/>
      <c r="AX535" s="463"/>
      <c r="AY535" s="343"/>
      <c r="AZ535" s="209"/>
      <c r="BA535" s="207"/>
      <c r="BB535" s="207"/>
      <c r="BC535" s="208"/>
      <c r="BD535" s="208"/>
      <c r="BE535" s="208"/>
      <c r="BF535" s="209"/>
      <c r="BG535" s="625"/>
      <c r="BH535" s="210"/>
      <c r="BI535" s="210"/>
      <c r="BJ535" s="210"/>
      <c r="BK535" s="210"/>
      <c r="BL535" s="207"/>
      <c r="BM535" s="207"/>
      <c r="BN535" s="207"/>
      <c r="BO535" s="282"/>
      <c r="BP535" s="282"/>
      <c r="BQ535" s="284"/>
      <c r="BR535" s="213"/>
      <c r="BS535" s="213" t="str">
        <f>IF(AND('MAPA DE RIESGOS'!$AP535="Muy Alta",'MAPA DE RIESGOS'!$AR535="Leve"),CONCATENATE("R",'MAPA DE RIESGOS'!$H535,"C",'MAPA DE RIESGOS'!$AF535),"")</f>
        <v/>
      </c>
      <c r="BT535" s="213"/>
      <c r="BU535" s="213"/>
      <c r="BV535" s="213"/>
      <c r="BW535" s="213"/>
      <c r="BX535" s="213"/>
      <c r="BY535" s="213"/>
      <c r="BZ535" s="213"/>
      <c r="CA535" s="213"/>
      <c r="CB535" s="213"/>
      <c r="CC535" s="213"/>
      <c r="CD535" s="213"/>
      <c r="CE535" s="213"/>
      <c r="CF535" s="213"/>
      <c r="CG535" s="213"/>
      <c r="CH535" s="213"/>
      <c r="CI535" s="213"/>
      <c r="CJ535" s="213"/>
      <c r="CK535" s="213"/>
    </row>
    <row r="536" spans="1:89" s="214" customFormat="1" ht="28.5" hidden="1" customHeight="1">
      <c r="A536" s="655"/>
      <c r="B536" s="637"/>
      <c r="C536" s="523"/>
      <c r="D536" s="523"/>
      <c r="E536" s="472"/>
      <c r="F536" s="472"/>
      <c r="G536" s="494"/>
      <c r="H536" s="387">
        <v>87</v>
      </c>
      <c r="I536" s="469"/>
      <c r="J536" s="466"/>
      <c r="K536" s="466"/>
      <c r="L536" s="466"/>
      <c r="M536" s="472" t="str">
        <f t="shared" si="1791"/>
        <v xml:space="preserve">Posibilidad de perdida de  debido a amenazas como y vulderabilidades, afectando a los activos de información de </v>
      </c>
      <c r="N536" s="472"/>
      <c r="O536" s="472"/>
      <c r="P536" s="475"/>
      <c r="Q536" s="478"/>
      <c r="R536" s="481"/>
      <c r="S536" s="481"/>
      <c r="T536" s="481"/>
      <c r="U536" s="481"/>
      <c r="V536" s="484"/>
      <c r="W536" s="442"/>
      <c r="X536" s="487"/>
      <c r="Y536" s="490"/>
      <c r="Z536" s="439"/>
      <c r="AA536" s="442"/>
      <c r="AB536" s="445"/>
      <c r="AC536" s="448"/>
      <c r="AD536" s="451"/>
      <c r="AE536" s="454"/>
      <c r="AF536" s="205">
        <v>5</v>
      </c>
      <c r="AG536" s="206"/>
      <c r="AH536" s="234" t="str">
        <f t="shared" si="1673"/>
        <v/>
      </c>
      <c r="AI536" s="340"/>
      <c r="AJ536" s="340"/>
      <c r="AK536" s="235" t="str">
        <f t="shared" si="1674"/>
        <v/>
      </c>
      <c r="AL536" s="341"/>
      <c r="AM536" s="341"/>
      <c r="AN536" s="342"/>
      <c r="AO536" s="236" t="str">
        <f t="shared" ref="AO536" si="1829">IF(ISBLANK(AD532),(IFERROR(IF(AND(AH535="Probabilidad",AH536="Probabilidad"),(AQ535-(+AQ535*AK536)),IF(AND(AH535="Impacto",AH536="Probabilidad"),(AQ534-(+AQ534*AK536)),IF(AH536="Impacto",AQ535,""))),""))," ")</f>
        <v/>
      </c>
      <c r="AP536" s="174" t="str">
        <f t="shared" ref="AP536" si="1830">IF(ISBLANK(AD532),(IFERROR(IF(AO536="","",IF(AO536&lt;=0.2,"Muy Baja",IF(AO536&lt;=0.4,"Baja",IF(AO536&lt;=0.6,"Media",IF(AO536&lt;=0.8,"Alta","Muy Alta"))))),""))," ")</f>
        <v/>
      </c>
      <c r="AQ536" s="237" t="str">
        <f t="shared" si="1820"/>
        <v/>
      </c>
      <c r="AR536" s="283" t="str">
        <f t="shared" si="1821"/>
        <v/>
      </c>
      <c r="AS536" s="237" t="str">
        <f t="shared" si="1826"/>
        <v/>
      </c>
      <c r="AT536" s="239" t="str">
        <f t="shared" si="1823"/>
        <v/>
      </c>
      <c r="AU536" s="457"/>
      <c r="AV536" s="460"/>
      <c r="AW536" s="454"/>
      <c r="AX536" s="463"/>
      <c r="AY536" s="343"/>
      <c r="AZ536" s="209"/>
      <c r="BA536" s="207"/>
      <c r="BB536" s="207"/>
      <c r="BC536" s="208"/>
      <c r="BD536" s="208"/>
      <c r="BE536" s="208"/>
      <c r="BF536" s="209"/>
      <c r="BG536" s="625"/>
      <c r="BH536" s="210"/>
      <c r="BI536" s="210"/>
      <c r="BJ536" s="210"/>
      <c r="BK536" s="210"/>
      <c r="BL536" s="207"/>
      <c r="BM536" s="207"/>
      <c r="BN536" s="207"/>
      <c r="BO536" s="282"/>
      <c r="BP536" s="282"/>
      <c r="BQ536" s="284"/>
      <c r="BR536" s="213"/>
      <c r="BS536" s="213" t="str">
        <f>IF(AND('MAPA DE RIESGOS'!$AP536="Muy Alta",'MAPA DE RIESGOS'!$AR536="Leve"),CONCATENATE("R",'MAPA DE RIESGOS'!$H536,"C",'MAPA DE RIESGOS'!$AF536),"")</f>
        <v/>
      </c>
      <c r="BT536" s="213"/>
      <c r="BU536" s="213"/>
      <c r="BV536" s="213"/>
      <c r="BW536" s="213"/>
      <c r="BX536" s="213"/>
      <c r="BY536" s="213"/>
      <c r="BZ536" s="213"/>
      <c r="CA536" s="213"/>
      <c r="CB536" s="213"/>
      <c r="CC536" s="213"/>
      <c r="CD536" s="213"/>
      <c r="CE536" s="213"/>
      <c r="CF536" s="213"/>
      <c r="CG536" s="213"/>
      <c r="CH536" s="213"/>
      <c r="CI536" s="213"/>
      <c r="CJ536" s="213"/>
      <c r="CK536" s="213"/>
    </row>
    <row r="537" spans="1:89" s="214" customFormat="1" ht="28.5" hidden="1" customHeight="1">
      <c r="A537" s="656"/>
      <c r="B537" s="638"/>
      <c r="C537" s="524"/>
      <c r="D537" s="524"/>
      <c r="E537" s="473"/>
      <c r="F537" s="473"/>
      <c r="G537" s="495"/>
      <c r="H537" s="387">
        <v>87</v>
      </c>
      <c r="I537" s="470"/>
      <c r="J537" s="467"/>
      <c r="K537" s="467"/>
      <c r="L537" s="467"/>
      <c r="M537" s="473" t="str">
        <f t="shared" si="1791"/>
        <v xml:space="preserve">Posibilidad de perdida de  debido a amenazas como y vulderabilidades, afectando a los activos de información de </v>
      </c>
      <c r="N537" s="473"/>
      <c r="O537" s="473"/>
      <c r="P537" s="476"/>
      <c r="Q537" s="479"/>
      <c r="R537" s="482"/>
      <c r="S537" s="482"/>
      <c r="T537" s="482"/>
      <c r="U537" s="482"/>
      <c r="V537" s="485"/>
      <c r="W537" s="443"/>
      <c r="X537" s="488"/>
      <c r="Y537" s="491"/>
      <c r="Z537" s="440"/>
      <c r="AA537" s="443"/>
      <c r="AB537" s="446"/>
      <c r="AC537" s="449"/>
      <c r="AD537" s="452"/>
      <c r="AE537" s="455"/>
      <c r="AF537" s="205">
        <v>6</v>
      </c>
      <c r="AG537" s="206"/>
      <c r="AH537" s="234" t="str">
        <f t="shared" si="1673"/>
        <v/>
      </c>
      <c r="AI537" s="340"/>
      <c r="AJ537" s="340"/>
      <c r="AK537" s="235" t="str">
        <f t="shared" si="1674"/>
        <v/>
      </c>
      <c r="AL537" s="341"/>
      <c r="AM537" s="341"/>
      <c r="AN537" s="342"/>
      <c r="AO537" s="236" t="str">
        <f t="shared" ref="AO537" si="1831">IF(ISBLANK(AD532),(IFERROR(IF(AND(AH536="Probabilidad",AH537="Probabilidad"),(AQ536-(+AQ536*AK537)),IF(AND(AH536="Impacto",AH537="Probabilidad"),(AQ535-(+AQ535*AK537)),IF(AH537="Impacto",AQ536,""))),""))," ")</f>
        <v/>
      </c>
      <c r="AP537" s="174" t="str">
        <f t="shared" ref="AP537" si="1832">IF(ISBLANK(AD532),(IFERROR(IF(AO537="","",IF(AO537&lt;=0.2,"Muy Baja",IF(AO537&lt;=0.4,"Baja",IF(AO537&lt;=0.6,"Media",IF(AO537&lt;=0.8,"Alta","Muy Alta"))))),""))," ")</f>
        <v/>
      </c>
      <c r="AQ537" s="237" t="str">
        <f t="shared" si="1820"/>
        <v/>
      </c>
      <c r="AR537" s="283" t="str">
        <f t="shared" si="1821"/>
        <v/>
      </c>
      <c r="AS537" s="237" t="str">
        <f t="shared" si="1826"/>
        <v/>
      </c>
      <c r="AT537" s="239" t="str">
        <f t="shared" si="1823"/>
        <v/>
      </c>
      <c r="AU537" s="458"/>
      <c r="AV537" s="461"/>
      <c r="AW537" s="455"/>
      <c r="AX537" s="464"/>
      <c r="AY537" s="343"/>
      <c r="AZ537" s="209"/>
      <c r="BA537" s="207"/>
      <c r="BB537" s="207"/>
      <c r="BC537" s="208"/>
      <c r="BD537" s="208"/>
      <c r="BE537" s="208"/>
      <c r="BF537" s="209"/>
      <c r="BG537" s="625"/>
      <c r="BH537" s="210"/>
      <c r="BI537" s="210"/>
      <c r="BJ537" s="210"/>
      <c r="BK537" s="210"/>
      <c r="BL537" s="207"/>
      <c r="BM537" s="207"/>
      <c r="BN537" s="207"/>
      <c r="BO537" s="282"/>
      <c r="BP537" s="282"/>
      <c r="BQ537" s="284"/>
      <c r="BR537" s="213"/>
      <c r="BS537" s="213" t="str">
        <f>IF(AND('MAPA DE RIESGOS'!$AP537="Muy Alta",'MAPA DE RIESGOS'!$AR537="Leve"),CONCATENATE("R",'MAPA DE RIESGOS'!$H537,"C",'MAPA DE RIESGOS'!$AF537),"")</f>
        <v/>
      </c>
      <c r="BT537" s="213"/>
      <c r="BU537" s="213"/>
      <c r="BV537" s="213"/>
      <c r="BW537" s="213"/>
      <c r="BX537" s="213"/>
      <c r="BY537" s="213"/>
      <c r="BZ537" s="213"/>
      <c r="CA537" s="213"/>
      <c r="CB537" s="213"/>
      <c r="CC537" s="213"/>
      <c r="CD537" s="213"/>
      <c r="CE537" s="213"/>
      <c r="CF537" s="213"/>
      <c r="CG537" s="213"/>
      <c r="CH537" s="213"/>
      <c r="CI537" s="213"/>
      <c r="CJ537" s="213"/>
      <c r="CK537" s="213"/>
    </row>
    <row r="538" spans="1:89" s="214" customFormat="1" ht="28.5" hidden="1" customHeight="1">
      <c r="A538" s="644"/>
      <c r="B538" s="519"/>
      <c r="C538" s="522" t="str">
        <f>IFERROR((VLOOKUP($B538,'Listados Datos'!$D$3:$E$18,2,FALSE))," ")</f>
        <v xml:space="preserve"> </v>
      </c>
      <c r="D538" s="289" t="str">
        <f>IFERROR((VLOOKUP($B538,'Listados Datos'!$D$3:$F$18,3,FALSE))," ")</f>
        <v xml:space="preserve"> </v>
      </c>
      <c r="E538" s="292"/>
      <c r="F538" s="207"/>
      <c r="G538" s="492">
        <v>88</v>
      </c>
      <c r="H538" s="384">
        <v>88</v>
      </c>
      <c r="I538" s="468"/>
      <c r="J538" s="465"/>
      <c r="K538" s="465"/>
      <c r="L538" s="465"/>
      <c r="M538" s="471"/>
      <c r="N538" s="626"/>
      <c r="O538" s="471"/>
      <c r="P538" s="474"/>
      <c r="Q538" s="477"/>
      <c r="R538" s="480"/>
      <c r="S538" s="480"/>
      <c r="T538" s="480"/>
      <c r="U538" s="480"/>
      <c r="V538" s="483" t="str">
        <f t="shared" ref="V538" si="1833">IF(ISBLANK(AC538),(IF(P538&lt;=0,"",IF(P538&lt;=2,"Muy Baja",IF(P538&lt;=24,"Baja",IF(P538&lt;=500,"Media",IF(P538&lt;=5000,"Alta","Muy Alta"))))))," ")</f>
        <v/>
      </c>
      <c r="W538" s="441" t="str">
        <f t="shared" ref="W538" si="1834">IF(ISBLANK(AC538),(IF(V538="","",IF(V538="Muy Baja",20%,IF(V538="Baja",40%,IF(V538="Media",60%,IF(V538="Alta",80%,IF(V538="Muy Alta",100%,0)))))))," ")</f>
        <v/>
      </c>
      <c r="X538" s="486"/>
      <c r="Y538" s="489" t="str">
        <f>IF(X538&gt;0,IF(NOT(ISERROR(MATCH(X538,'Listados Datos'!$N$3:$N$4,0))),'Listados Datos'!$N$6&amp;"Por favor no seleccionar este criterios de impacto (Afectación Económica o presupuestal y/o Pérdida Reputacional)",'Listados Datos'!$N$7),"")</f>
        <v/>
      </c>
      <c r="Z538" s="438" t="str">
        <f>IF(OR(X538='Listados Datos'!$R$3,X538='Listados Datos'!$S$3),"Leve",IF(OR(X538='Listados Datos'!$R$4,X538='Listados Datos'!$S$4),"Menor",IF(OR(X538='Listados Datos'!$R$5,X538='Listados Datos'!$S$5),"Moderado",IF(OR(X538='Listados Datos'!$R$6,X538='Listados Datos'!$S$6),"Mayor",IF(OR(X538='Listados Datos'!$R$7,X538='Listados Datos'!$S$7),"Catastrófico","")))))</f>
        <v/>
      </c>
      <c r="AA538" s="441" t="str">
        <f>IF(Z538="","",IF(Z538="Leve",20%,IF(Z538="Menor",40%,IF(Z538="Moderado",60%,IF(Z538="Mayor",80%,IF(Z538="Catastrófico",100%,0))))))</f>
        <v/>
      </c>
      <c r="AB538" s="444"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447"/>
      <c r="AD538" s="450"/>
      <c r="AE538" s="453" t="str">
        <f t="shared" ref="AE538" si="1835">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206"/>
      <c r="AH538" s="234" t="str">
        <f t="shared" si="1673"/>
        <v/>
      </c>
      <c r="AI538" s="340"/>
      <c r="AJ538" s="340"/>
      <c r="AK538" s="235" t="str">
        <f t="shared" si="1674"/>
        <v/>
      </c>
      <c r="AL538" s="341"/>
      <c r="AM538" s="341"/>
      <c r="AN538" s="342"/>
      <c r="AO538" s="236" t="str">
        <f t="shared" ref="AO538" si="1836">IF(ISBLANK(AD538),(IFERROR(IF(AH538="Probabilidad",(W538-(+W538*AK538)),IF(AH538="Impacto",W538,"")),""))," ")</f>
        <v/>
      </c>
      <c r="AP538" s="174" t="str">
        <f t="shared" ref="AP538" si="1837">IF(ISBLANK(AD538), (IFERROR(IF(AO538="","",IF(AO538&lt;=0.2,"Muy Baja",IF(AO538&lt;=0.4,"Baja",IF(AO538&lt;=0.6,"Media",IF(AO538&lt;=0.8,"Alta","Muy Alta"))))),""))," ")</f>
        <v/>
      </c>
      <c r="AQ538" s="237" t="str">
        <f t="shared" si="1820"/>
        <v/>
      </c>
      <c r="AR538" s="283" t="str">
        <f t="shared" si="1821"/>
        <v/>
      </c>
      <c r="AS538" s="237" t="str">
        <f t="shared" ref="AS538" si="1838">IFERROR(IF(AH538="Impacto",(AA538-(+AA538*AK538)),IF(AH538="Probabilidad",AA538,"")),"")</f>
        <v/>
      </c>
      <c r="AT538" s="239" t="str">
        <f t="shared" si="1823"/>
        <v/>
      </c>
      <c r="AU538" s="456"/>
      <c r="AV538" s="459" t="str">
        <f>IF(ISBLANK(AD538), " ", AD538)</f>
        <v xml:space="preserve"> </v>
      </c>
      <c r="AW538" s="453" t="str">
        <f t="shared" ref="AW538" si="1839">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462"/>
      <c r="AY538" s="343"/>
      <c r="AZ538" s="209"/>
      <c r="BA538" s="207"/>
      <c r="BB538" s="207"/>
      <c r="BC538" s="208"/>
      <c r="BD538" s="208"/>
      <c r="BE538" s="208"/>
      <c r="BF538" s="209"/>
      <c r="BG538" s="509"/>
      <c r="BH538" s="215"/>
      <c r="BI538" s="210"/>
      <c r="BJ538" s="210"/>
      <c r="BK538" s="210"/>
      <c r="BL538" s="207"/>
      <c r="BM538" s="207"/>
      <c r="BN538" s="207"/>
      <c r="BO538" s="282"/>
      <c r="BP538" s="282"/>
      <c r="BQ538" s="284"/>
      <c r="BR538" s="213"/>
      <c r="BS538" s="213" t="str">
        <f>IF(AND('MAPA DE RIESGOS'!$AP538="Muy Alta",'MAPA DE RIESGOS'!$AR538="Leve"),CONCATENATE("R",'MAPA DE RIESGOS'!$H538,"C",'MAPA DE RIESGOS'!$AF538),"")</f>
        <v/>
      </c>
      <c r="BT538" s="213"/>
      <c r="BU538" s="213"/>
      <c r="BV538" s="213"/>
      <c r="BW538" s="213"/>
      <c r="BX538" s="213"/>
      <c r="BY538" s="213"/>
      <c r="BZ538" s="213"/>
      <c r="CA538" s="213"/>
      <c r="CB538" s="213"/>
      <c r="CC538" s="213"/>
      <c r="CD538" s="213"/>
      <c r="CE538" s="213"/>
      <c r="CF538" s="213"/>
      <c r="CG538" s="213"/>
      <c r="CH538" s="213"/>
      <c r="CI538" s="213"/>
      <c r="CJ538" s="213"/>
      <c r="CK538" s="213"/>
    </row>
    <row r="539" spans="1:89" s="214" customFormat="1" ht="28.5" hidden="1" customHeight="1">
      <c r="A539" s="644"/>
      <c r="B539" s="520"/>
      <c r="C539" s="523"/>
      <c r="D539" s="290"/>
      <c r="E539" s="293"/>
      <c r="F539" s="207"/>
      <c r="G539" s="492"/>
      <c r="H539" s="384">
        <v>88</v>
      </c>
      <c r="I539" s="469"/>
      <c r="J539" s="466"/>
      <c r="K539" s="466"/>
      <c r="L539" s="466"/>
      <c r="M539" s="472"/>
      <c r="N539" s="627"/>
      <c r="O539" s="472"/>
      <c r="P539" s="475"/>
      <c r="Q539" s="478"/>
      <c r="R539" s="481"/>
      <c r="S539" s="481"/>
      <c r="T539" s="481"/>
      <c r="U539" s="481"/>
      <c r="V539" s="484"/>
      <c r="W539" s="442"/>
      <c r="X539" s="487"/>
      <c r="Y539" s="490"/>
      <c r="Z539" s="439"/>
      <c r="AA539" s="442"/>
      <c r="AB539" s="445"/>
      <c r="AC539" s="448"/>
      <c r="AD539" s="451"/>
      <c r="AE539" s="454"/>
      <c r="AF539" s="205">
        <v>2</v>
      </c>
      <c r="AG539" s="206"/>
      <c r="AH539" s="234" t="str">
        <f t="shared" si="1673"/>
        <v/>
      </c>
      <c r="AI539" s="340"/>
      <c r="AJ539" s="340"/>
      <c r="AK539" s="235" t="str">
        <f t="shared" si="1674"/>
        <v/>
      </c>
      <c r="AL539" s="341"/>
      <c r="AM539" s="341"/>
      <c r="AN539" s="342"/>
      <c r="AO539" s="236" t="str">
        <f t="shared" ref="AO539" si="1840">IF(ISBLANK(AD538),(IFERROR(IF(AND(AH538="Probabilidad",AH539="Probabilidad"),(AQ538-(+AQ538*AK539)),IF(AH539="Probabilidad",(W538-(+W538*AK539)),IF(AH539="Impacto",AQ538,""))),""))," ")</f>
        <v/>
      </c>
      <c r="AP539" s="174" t="str">
        <f t="shared" ref="AP539" si="1841">IF(ISBLANK(AD538),(IFERROR(IF(AO539="","",IF(AO539&lt;=0.2,"Muy Baja",IF(AO539&lt;=0.4,"Baja",IF(AO539&lt;=0.6,"Media",IF(AO539&lt;=0.8,"Alta","Muy Alta"))))),""))," ")</f>
        <v/>
      </c>
      <c r="AQ539" s="237" t="str">
        <f t="shared" si="1820"/>
        <v/>
      </c>
      <c r="AR539" s="283" t="str">
        <f t="shared" si="1821"/>
        <v/>
      </c>
      <c r="AS539" s="237" t="str">
        <f t="shared" ref="AS539" si="1842">IFERROR(IF(AND(AH538="Impacto",AH539="Impacto"),(AS538-(+AS538*AK539)),IF(AH539="Impacto",(AA538-(+AA538*AK539)),IF(AH539="Probabilidad",AS538,""))),"")</f>
        <v/>
      </c>
      <c r="AT539" s="239" t="str">
        <f t="shared" si="1823"/>
        <v/>
      </c>
      <c r="AU539" s="457"/>
      <c r="AV539" s="460"/>
      <c r="AW539" s="454"/>
      <c r="AX539" s="463"/>
      <c r="AY539" s="343"/>
      <c r="AZ539" s="209"/>
      <c r="BA539" s="207"/>
      <c r="BB539" s="207"/>
      <c r="BC539" s="208"/>
      <c r="BD539" s="208"/>
      <c r="BE539" s="208"/>
      <c r="BF539" s="209"/>
      <c r="BG539" s="510"/>
      <c r="BH539" s="215"/>
      <c r="BI539" s="210"/>
      <c r="BJ539" s="210"/>
      <c r="BK539" s="210"/>
      <c r="BL539" s="207"/>
      <c r="BM539" s="207"/>
      <c r="BN539" s="207"/>
      <c r="BO539" s="282"/>
      <c r="BP539" s="282"/>
      <c r="BQ539" s="284"/>
      <c r="BR539" s="213"/>
      <c r="BS539" s="213" t="str">
        <f>IF(AND('MAPA DE RIESGOS'!$AP539="Muy Alta",'MAPA DE RIESGOS'!$AR539="Leve"),CONCATENATE("R",'MAPA DE RIESGOS'!$H539,"C",'MAPA DE RIESGOS'!$AF539),"")</f>
        <v/>
      </c>
      <c r="BT539" s="213"/>
      <c r="BU539" s="213"/>
      <c r="BV539" s="213"/>
      <c r="BW539" s="213"/>
      <c r="BX539" s="213"/>
      <c r="BY539" s="213"/>
      <c r="BZ539" s="213"/>
      <c r="CA539" s="213"/>
      <c r="CB539" s="213"/>
      <c r="CC539" s="213"/>
      <c r="CD539" s="213"/>
      <c r="CE539" s="213"/>
      <c r="CF539" s="213"/>
      <c r="CG539" s="213"/>
      <c r="CH539" s="213"/>
      <c r="CI539" s="213"/>
      <c r="CJ539" s="213"/>
      <c r="CK539" s="213"/>
    </row>
    <row r="540" spans="1:89" s="214" customFormat="1" ht="28.5" hidden="1" customHeight="1">
      <c r="A540" s="644"/>
      <c r="B540" s="520"/>
      <c r="C540" s="523"/>
      <c r="D540" s="290"/>
      <c r="E540" s="293"/>
      <c r="F540" s="207"/>
      <c r="G540" s="492"/>
      <c r="H540" s="384">
        <v>88</v>
      </c>
      <c r="I540" s="469"/>
      <c r="J540" s="466"/>
      <c r="K540" s="466"/>
      <c r="L540" s="466"/>
      <c r="M540" s="472"/>
      <c r="N540" s="627"/>
      <c r="O540" s="472"/>
      <c r="P540" s="475"/>
      <c r="Q540" s="478"/>
      <c r="R540" s="481"/>
      <c r="S540" s="481"/>
      <c r="T540" s="481"/>
      <c r="U540" s="481"/>
      <c r="V540" s="484"/>
      <c r="W540" s="442"/>
      <c r="X540" s="487"/>
      <c r="Y540" s="490"/>
      <c r="Z540" s="439"/>
      <c r="AA540" s="442"/>
      <c r="AB540" s="445"/>
      <c r="AC540" s="448"/>
      <c r="AD540" s="451"/>
      <c r="AE540" s="454"/>
      <c r="AF540" s="205">
        <v>3</v>
      </c>
      <c r="AG540" s="206"/>
      <c r="AH540" s="234" t="str">
        <f t="shared" si="1673"/>
        <v/>
      </c>
      <c r="AI540" s="340"/>
      <c r="AJ540" s="340"/>
      <c r="AK540" s="235" t="str">
        <f t="shared" si="1674"/>
        <v/>
      </c>
      <c r="AL540" s="341"/>
      <c r="AM540" s="341"/>
      <c r="AN540" s="342"/>
      <c r="AO540" s="236" t="str">
        <f t="shared" ref="AO540" si="1843">IF(ISBLANK(AD538),(IFERROR(IF(AND(AH539="Probabilidad",AH540="Probabilidad"),(AQ539-(+AQ539*AK540)),IF(AND(AH539="Impacto",AH540="Probabilidad"),(AQ538-(+AQ538*AK540)),IF(AH540="Impacto",AQ539,""))),""))," ")</f>
        <v/>
      </c>
      <c r="AP540" s="174" t="str">
        <f t="shared" ref="AP540" si="1844">IF(ISBLANK(AD538),(IFERROR(IF(AO540="","",IF(AO540&lt;=0.2,"Muy Baja",IF(AO540&lt;=0.4,"Baja",IF(AO540&lt;=0.6,"Media",IF(AO540&lt;=0.8,"Alta","Muy Alta"))))),""))," ")</f>
        <v/>
      </c>
      <c r="AQ540" s="237" t="str">
        <f t="shared" si="1820"/>
        <v/>
      </c>
      <c r="AR540" s="283" t="str">
        <f t="shared" si="1821"/>
        <v/>
      </c>
      <c r="AS540" s="237" t="str">
        <f t="shared" ref="AS540:AS543" si="1845">IFERROR(IF(AND(AH539="Impacto",AH540="Impacto"),(AS539-(+AS539*AK540)),IF(AND(AH539="Probabilidad",AH540="Impacto"),(AS538-(+AS538*AK540)),IF(AH540="Probabilidad",AS539,""))),"")</f>
        <v/>
      </c>
      <c r="AT540" s="239" t="str">
        <f t="shared" si="1823"/>
        <v/>
      </c>
      <c r="AU540" s="457"/>
      <c r="AV540" s="460"/>
      <c r="AW540" s="454"/>
      <c r="AX540" s="463"/>
      <c r="AY540" s="343"/>
      <c r="AZ540" s="209"/>
      <c r="BA540" s="207"/>
      <c r="BB540" s="207"/>
      <c r="BC540" s="208"/>
      <c r="BD540" s="208"/>
      <c r="BE540" s="208"/>
      <c r="BF540" s="209"/>
      <c r="BG540" s="510"/>
      <c r="BH540" s="215"/>
      <c r="BI540" s="210"/>
      <c r="BJ540" s="210"/>
      <c r="BK540" s="210"/>
      <c r="BL540" s="207"/>
      <c r="BM540" s="207"/>
      <c r="BN540" s="207"/>
      <c r="BO540" s="282"/>
      <c r="BP540" s="282"/>
      <c r="BQ540" s="284"/>
      <c r="BR540" s="213"/>
      <c r="BS540" s="213" t="str">
        <f>IF(AND('MAPA DE RIESGOS'!$AP540="Muy Alta",'MAPA DE RIESGOS'!$AR540="Leve"),CONCATENATE("R",'MAPA DE RIESGOS'!$H540,"C",'MAPA DE RIESGOS'!$AF540),"")</f>
        <v/>
      </c>
      <c r="BT540" s="213"/>
      <c r="BU540" s="213"/>
      <c r="BV540" s="213"/>
      <c r="BW540" s="213"/>
      <c r="BX540" s="213"/>
      <c r="BY540" s="213"/>
      <c r="BZ540" s="213"/>
      <c r="CA540" s="213"/>
      <c r="CB540" s="213"/>
      <c r="CC540" s="213"/>
      <c r="CD540" s="213"/>
      <c r="CE540" s="213"/>
      <c r="CF540" s="213"/>
      <c r="CG540" s="213"/>
      <c r="CH540" s="213"/>
      <c r="CI540" s="213"/>
      <c r="CJ540" s="213"/>
      <c r="CK540" s="213"/>
    </row>
    <row r="541" spans="1:89" s="214" customFormat="1" ht="28.5" hidden="1" customHeight="1">
      <c r="A541" s="644"/>
      <c r="B541" s="520"/>
      <c r="C541" s="523"/>
      <c r="D541" s="290"/>
      <c r="E541" s="293"/>
      <c r="F541" s="207"/>
      <c r="G541" s="492"/>
      <c r="H541" s="384">
        <v>88</v>
      </c>
      <c r="I541" s="469"/>
      <c r="J541" s="466"/>
      <c r="K541" s="466"/>
      <c r="L541" s="466"/>
      <c r="M541" s="472"/>
      <c r="N541" s="627"/>
      <c r="O541" s="472"/>
      <c r="P541" s="475"/>
      <c r="Q541" s="478"/>
      <c r="R541" s="481"/>
      <c r="S541" s="481"/>
      <c r="T541" s="481"/>
      <c r="U541" s="481"/>
      <c r="V541" s="484"/>
      <c r="W541" s="442"/>
      <c r="X541" s="487"/>
      <c r="Y541" s="490"/>
      <c r="Z541" s="439"/>
      <c r="AA541" s="442"/>
      <c r="AB541" s="445"/>
      <c r="AC541" s="448"/>
      <c r="AD541" s="451"/>
      <c r="AE541" s="454"/>
      <c r="AF541" s="205">
        <v>4</v>
      </c>
      <c r="AG541" s="206"/>
      <c r="AH541" s="234" t="str">
        <f t="shared" si="1673"/>
        <v/>
      </c>
      <c r="AI541" s="340"/>
      <c r="AJ541" s="340"/>
      <c r="AK541" s="235" t="str">
        <f t="shared" si="1674"/>
        <v/>
      </c>
      <c r="AL541" s="341"/>
      <c r="AM541" s="341"/>
      <c r="AN541" s="342"/>
      <c r="AO541" s="236" t="str">
        <f t="shared" ref="AO541" si="1846">IF(ISBLANK(AD538),(IFERROR(IF(AND(AH540="Probabilidad",AH541="Probabilidad"),(AQ540-(+AQ540*AK541)),IF(AND(AH540="Impacto",AH541="Probabilidad"),(AQ539-(+AQ539*AK541)),IF(AH541="Impacto",AQ540,""))),""))," ")</f>
        <v/>
      </c>
      <c r="AP541" s="174" t="str">
        <f t="shared" ref="AP541" si="1847">IF(ISBLANK(AD538),(IFERROR(IF(AO541="","",IF(AO541&lt;=0.2,"Muy Baja",IF(AO541&lt;=0.4,"Baja",IF(AO541&lt;=0.6,"Media",IF(AO541&lt;=0.8,"Alta","Muy Alta"))))),""))," ")</f>
        <v/>
      </c>
      <c r="AQ541" s="237" t="str">
        <f t="shared" si="1820"/>
        <v/>
      </c>
      <c r="AR541" s="283" t="str">
        <f t="shared" si="1821"/>
        <v/>
      </c>
      <c r="AS541" s="237" t="str">
        <f t="shared" si="1845"/>
        <v/>
      </c>
      <c r="AT541" s="239" t="str">
        <f t="shared" si="1823"/>
        <v/>
      </c>
      <c r="AU541" s="457"/>
      <c r="AV541" s="460"/>
      <c r="AW541" s="454"/>
      <c r="AX541" s="463"/>
      <c r="AY541" s="343"/>
      <c r="AZ541" s="209"/>
      <c r="BA541" s="207"/>
      <c r="BB541" s="207"/>
      <c r="BC541" s="208"/>
      <c r="BD541" s="208"/>
      <c r="BE541" s="208"/>
      <c r="BF541" s="209"/>
      <c r="BG541" s="510"/>
      <c r="BH541" s="215"/>
      <c r="BI541" s="210"/>
      <c r="BJ541" s="210"/>
      <c r="BK541" s="210"/>
      <c r="BL541" s="207"/>
      <c r="BM541" s="207"/>
      <c r="BN541" s="207"/>
      <c r="BO541" s="282"/>
      <c r="BP541" s="282"/>
      <c r="BQ541" s="284"/>
      <c r="BR541" s="213"/>
      <c r="BS541" s="213" t="str">
        <f>IF(AND('MAPA DE RIESGOS'!$AP541="Muy Alta",'MAPA DE RIESGOS'!$AR541="Leve"),CONCATENATE("R",'MAPA DE RIESGOS'!$H541,"C",'MAPA DE RIESGOS'!$AF541),"")</f>
        <v/>
      </c>
      <c r="BT541" s="213"/>
      <c r="BU541" s="213"/>
      <c r="BV541" s="213"/>
      <c r="BW541" s="213"/>
      <c r="BX541" s="213"/>
      <c r="BY541" s="213"/>
      <c r="BZ541" s="213"/>
      <c r="CA541" s="213"/>
      <c r="CB541" s="213"/>
      <c r="CC541" s="213"/>
      <c r="CD541" s="213"/>
      <c r="CE541" s="213"/>
      <c r="CF541" s="213"/>
      <c r="CG541" s="213"/>
      <c r="CH541" s="213"/>
      <c r="CI541" s="213"/>
      <c r="CJ541" s="213"/>
      <c r="CK541" s="213"/>
    </row>
    <row r="542" spans="1:89" s="214" customFormat="1" ht="28.5" hidden="1" customHeight="1">
      <c r="A542" s="644"/>
      <c r="B542" s="520"/>
      <c r="C542" s="523"/>
      <c r="D542" s="290"/>
      <c r="E542" s="293"/>
      <c r="F542" s="207"/>
      <c r="G542" s="492"/>
      <c r="H542" s="384">
        <v>88</v>
      </c>
      <c r="I542" s="469"/>
      <c r="J542" s="466"/>
      <c r="K542" s="466"/>
      <c r="L542" s="466"/>
      <c r="M542" s="472"/>
      <c r="N542" s="627"/>
      <c r="O542" s="472"/>
      <c r="P542" s="475"/>
      <c r="Q542" s="478"/>
      <c r="R542" s="481"/>
      <c r="S542" s="481"/>
      <c r="T542" s="481"/>
      <c r="U542" s="481"/>
      <c r="V542" s="484"/>
      <c r="W542" s="442"/>
      <c r="X542" s="487"/>
      <c r="Y542" s="490"/>
      <c r="Z542" s="439"/>
      <c r="AA542" s="442"/>
      <c r="AB542" s="445"/>
      <c r="AC542" s="448"/>
      <c r="AD542" s="451"/>
      <c r="AE542" s="454"/>
      <c r="AF542" s="205">
        <v>5</v>
      </c>
      <c r="AG542" s="206"/>
      <c r="AH542" s="234" t="str">
        <f t="shared" si="1673"/>
        <v/>
      </c>
      <c r="AI542" s="340"/>
      <c r="AJ542" s="340"/>
      <c r="AK542" s="235" t="str">
        <f t="shared" si="1674"/>
        <v/>
      </c>
      <c r="AL542" s="341"/>
      <c r="AM542" s="341"/>
      <c r="AN542" s="342"/>
      <c r="AO542" s="236" t="str">
        <f t="shared" ref="AO542" si="1848">IF(ISBLANK(AD538),(IFERROR(IF(AND(AH541="Probabilidad",AH542="Probabilidad"),(AQ541-(+AQ541*AK542)),IF(AND(AH541="Impacto",AH542="Probabilidad"),(AQ540-(+AQ540*AK542)),IF(AH542="Impacto",AQ541,""))),""))," ")</f>
        <v/>
      </c>
      <c r="AP542" s="174" t="str">
        <f t="shared" ref="AP542" si="1849">IF(ISBLANK(AD538),(IFERROR(IF(AO542="","",IF(AO542&lt;=0.2,"Muy Baja",IF(AO542&lt;=0.4,"Baja",IF(AO542&lt;=0.6,"Media",IF(AO542&lt;=0.8,"Alta","Muy Alta"))))),""))," ")</f>
        <v/>
      </c>
      <c r="AQ542" s="237" t="str">
        <f t="shared" si="1820"/>
        <v/>
      </c>
      <c r="AR542" s="283" t="str">
        <f t="shared" si="1821"/>
        <v/>
      </c>
      <c r="AS542" s="237" t="str">
        <f t="shared" si="1845"/>
        <v/>
      </c>
      <c r="AT542" s="239" t="str">
        <f t="shared" si="1823"/>
        <v/>
      </c>
      <c r="AU542" s="457"/>
      <c r="AV542" s="460"/>
      <c r="AW542" s="454"/>
      <c r="AX542" s="463"/>
      <c r="AY542" s="343"/>
      <c r="AZ542" s="209"/>
      <c r="BA542" s="207"/>
      <c r="BB542" s="207"/>
      <c r="BC542" s="208"/>
      <c r="BD542" s="208"/>
      <c r="BE542" s="208"/>
      <c r="BF542" s="209"/>
      <c r="BG542" s="510"/>
      <c r="BH542" s="215"/>
      <c r="BI542" s="210"/>
      <c r="BJ542" s="210"/>
      <c r="BK542" s="210"/>
      <c r="BL542" s="207"/>
      <c r="BM542" s="207"/>
      <c r="BN542" s="207"/>
      <c r="BO542" s="282"/>
      <c r="BP542" s="282"/>
      <c r="BQ542" s="284"/>
      <c r="BR542" s="213"/>
      <c r="BS542" s="213" t="str">
        <f>IF(AND('MAPA DE RIESGOS'!$AP542="Muy Alta",'MAPA DE RIESGOS'!$AR542="Leve"),CONCATENATE("R",'MAPA DE RIESGOS'!$H542,"C",'MAPA DE RIESGOS'!$AF542),"")</f>
        <v/>
      </c>
      <c r="BT542" s="213"/>
      <c r="BU542" s="213"/>
      <c r="BV542" s="213"/>
      <c r="BW542" s="213"/>
      <c r="BX542" s="213"/>
      <c r="BY542" s="213"/>
      <c r="BZ542" s="213"/>
      <c r="CA542" s="213"/>
      <c r="CB542" s="213"/>
      <c r="CC542" s="213"/>
      <c r="CD542" s="213"/>
      <c r="CE542" s="213"/>
      <c r="CF542" s="213"/>
      <c r="CG542" s="213"/>
      <c r="CH542" s="213"/>
      <c r="CI542" s="213"/>
      <c r="CJ542" s="213"/>
      <c r="CK542" s="213"/>
    </row>
    <row r="543" spans="1:89" s="214" customFormat="1" ht="28.5" hidden="1" customHeight="1">
      <c r="A543" s="644"/>
      <c r="B543" s="521"/>
      <c r="C543" s="524"/>
      <c r="D543" s="291"/>
      <c r="E543" s="294"/>
      <c r="F543" s="207"/>
      <c r="G543" s="492"/>
      <c r="H543" s="384">
        <v>88</v>
      </c>
      <c r="I543" s="470"/>
      <c r="J543" s="467"/>
      <c r="K543" s="467"/>
      <c r="L543" s="467"/>
      <c r="M543" s="473"/>
      <c r="N543" s="628"/>
      <c r="O543" s="473"/>
      <c r="P543" s="476"/>
      <c r="Q543" s="479"/>
      <c r="R543" s="482"/>
      <c r="S543" s="482"/>
      <c r="T543" s="482"/>
      <c r="U543" s="482"/>
      <c r="V543" s="485"/>
      <c r="W543" s="443"/>
      <c r="X543" s="488"/>
      <c r="Y543" s="491"/>
      <c r="Z543" s="440"/>
      <c r="AA543" s="443"/>
      <c r="AB543" s="446"/>
      <c r="AC543" s="449"/>
      <c r="AD543" s="452"/>
      <c r="AE543" s="455"/>
      <c r="AF543" s="205">
        <v>6</v>
      </c>
      <c r="AG543" s="206"/>
      <c r="AH543" s="234" t="str">
        <f t="shared" si="1673"/>
        <v/>
      </c>
      <c r="AI543" s="340"/>
      <c r="AJ543" s="340"/>
      <c r="AK543" s="235" t="str">
        <f t="shared" si="1674"/>
        <v/>
      </c>
      <c r="AL543" s="341"/>
      <c r="AM543" s="341"/>
      <c r="AN543" s="342"/>
      <c r="AO543" s="236" t="str">
        <f t="shared" ref="AO543" si="1850">IF(ISBLANK(AD538),(IFERROR(IF(AND(AH542="Probabilidad",AH543="Probabilidad"),(AQ542-(+AQ542*AK543)),IF(AND(AH542="Impacto",AH543="Probabilidad"),(AQ541-(+AQ541*AK543)),IF(AH543="Impacto",AQ542,""))),""))," ")</f>
        <v/>
      </c>
      <c r="AP543" s="174" t="str">
        <f t="shared" ref="AP543" si="1851">IF(ISBLANK(AD538),(IFERROR(IF(AO543="","",IF(AO543&lt;=0.2,"Muy Baja",IF(AO543&lt;=0.4,"Baja",IF(AO543&lt;=0.6,"Media",IF(AO543&lt;=0.8,"Alta","Muy Alta"))))),""))," ")</f>
        <v/>
      </c>
      <c r="AQ543" s="237" t="str">
        <f t="shared" si="1820"/>
        <v/>
      </c>
      <c r="AR543" s="283" t="str">
        <f t="shared" si="1821"/>
        <v/>
      </c>
      <c r="AS543" s="237" t="str">
        <f t="shared" si="1845"/>
        <v/>
      </c>
      <c r="AT543" s="239" t="str">
        <f t="shared" si="1823"/>
        <v/>
      </c>
      <c r="AU543" s="458"/>
      <c r="AV543" s="461"/>
      <c r="AW543" s="455"/>
      <c r="AX543" s="464"/>
      <c r="AY543" s="343"/>
      <c r="AZ543" s="209"/>
      <c r="BA543" s="207"/>
      <c r="BB543" s="207"/>
      <c r="BC543" s="208"/>
      <c r="BD543" s="208"/>
      <c r="BE543" s="208"/>
      <c r="BF543" s="209"/>
      <c r="BG543" s="511"/>
      <c r="BH543" s="215"/>
      <c r="BI543" s="210"/>
      <c r="BJ543" s="210"/>
      <c r="BK543" s="210"/>
      <c r="BL543" s="207"/>
      <c r="BM543" s="207"/>
      <c r="BN543" s="207"/>
      <c r="BO543" s="282"/>
      <c r="BP543" s="282"/>
      <c r="BQ543" s="284"/>
      <c r="BR543" s="213"/>
      <c r="BS543" s="213" t="str">
        <f>IF(AND('MAPA DE RIESGOS'!$AP543="Muy Alta",'MAPA DE RIESGOS'!$AR543="Leve"),CONCATENATE("R",'MAPA DE RIESGOS'!$H543,"C",'MAPA DE RIESGOS'!$AF543),"")</f>
        <v/>
      </c>
      <c r="BT543" s="213"/>
      <c r="BU543" s="213"/>
      <c r="BV543" s="213"/>
      <c r="BW543" s="213"/>
      <c r="BX543" s="213"/>
      <c r="BY543" s="213"/>
      <c r="BZ543" s="213"/>
      <c r="CA543" s="213"/>
      <c r="CB543" s="213"/>
      <c r="CC543" s="213"/>
      <c r="CD543" s="213"/>
      <c r="CE543" s="213"/>
      <c r="CF543" s="213"/>
      <c r="CG543" s="213"/>
      <c r="CH543" s="213"/>
      <c r="CI543" s="213"/>
      <c r="CJ543" s="213"/>
      <c r="CK543" s="213"/>
    </row>
    <row r="544" spans="1:89" s="214" customFormat="1" ht="28.5" hidden="1" customHeight="1">
      <c r="A544" s="644"/>
      <c r="B544" s="519"/>
      <c r="C544" s="522" t="str">
        <f>IFERROR((VLOOKUP($B544,'Listados Datos'!$D$3:$E$18,2,FALSE))," ")</f>
        <v xml:space="preserve"> </v>
      </c>
      <c r="D544" s="289" t="str">
        <f>IFERROR((VLOOKUP($B544,'Listados Datos'!$D$3:$F$18,3,FALSE))," ")</f>
        <v xml:space="preserve"> </v>
      </c>
      <c r="E544" s="292"/>
      <c r="F544" s="207"/>
      <c r="G544" s="492">
        <v>89</v>
      </c>
      <c r="H544" s="384">
        <v>89</v>
      </c>
      <c r="I544" s="468"/>
      <c r="J544" s="465"/>
      <c r="K544" s="465"/>
      <c r="L544" s="465"/>
      <c r="M544" s="471"/>
      <c r="N544" s="471"/>
      <c r="O544" s="471"/>
      <c r="P544" s="474"/>
      <c r="Q544" s="477"/>
      <c r="R544" s="480"/>
      <c r="S544" s="480"/>
      <c r="T544" s="480"/>
      <c r="U544" s="480"/>
      <c r="V544" s="483" t="str">
        <f t="shared" ref="V544" si="1852">IF(ISBLANK(AC544),(IF(P544&lt;=0,"",IF(P544&lt;=2,"Muy Baja",IF(P544&lt;=24,"Baja",IF(P544&lt;=500,"Media",IF(P544&lt;=5000,"Alta","Muy Alta"))))))," ")</f>
        <v/>
      </c>
      <c r="W544" s="441" t="str">
        <f t="shared" ref="W544" si="1853">IF(ISBLANK(AC544),(IF(V544="","",IF(V544="Muy Baja",20%,IF(V544="Baja",40%,IF(V544="Media",60%,IF(V544="Alta",80%,IF(V544="Muy Alta",100%,0)))))))," ")</f>
        <v/>
      </c>
      <c r="X544" s="486"/>
      <c r="Y544" s="489" t="str">
        <f>IF(X544&gt;0,IF(NOT(ISERROR(MATCH(X544,'Listados Datos'!$N$3:$N$4,0))),'Listados Datos'!$N$6&amp;"Por favor no seleccionar este criterios de impacto (Afectación Económica o presupuestal y/o Pérdida Reputacional)",'Listados Datos'!$N$7),"")</f>
        <v/>
      </c>
      <c r="Z544" s="438" t="str">
        <f>IF(OR(X544='Listados Datos'!$R$3,X544='Listados Datos'!$S$3),"Leve",IF(OR(X544='Listados Datos'!$R$4,X544='Listados Datos'!$S$4),"Menor",IF(OR(X544='Listados Datos'!$R$5,X544='Listados Datos'!$S$5),"Moderado",IF(OR(X544='Listados Datos'!$R$6,X544='Listados Datos'!$S$6),"Mayor",IF(OR(X544='Listados Datos'!$R$7,X544='Listados Datos'!$S$7),"Catastrófico","")))))</f>
        <v/>
      </c>
      <c r="AA544" s="441" t="str">
        <f>IF(Z544="","",IF(Z544="Leve",20%,IF(Z544="Menor",40%,IF(Z544="Moderado",60%,IF(Z544="Mayor",80%,IF(Z544="Catastrófico",100%,0))))))</f>
        <v/>
      </c>
      <c r="AB544" s="444"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447"/>
      <c r="AD544" s="450"/>
      <c r="AE544" s="453" t="str">
        <f t="shared" ref="AE544" si="1854">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206"/>
      <c r="AH544" s="234" t="str">
        <f t="shared" si="1673"/>
        <v/>
      </c>
      <c r="AI544" s="340"/>
      <c r="AJ544" s="340"/>
      <c r="AK544" s="235" t="str">
        <f t="shared" si="1674"/>
        <v/>
      </c>
      <c r="AL544" s="341"/>
      <c r="AM544" s="341"/>
      <c r="AN544" s="342"/>
      <c r="AO544" s="236" t="str">
        <f t="shared" ref="AO544" si="1855">IF(ISBLANK(AD544),(IFERROR(IF(AH544="Probabilidad",(W544-(+W544*AK544)),IF(AH544="Impacto",W544,"")),""))," ")</f>
        <v/>
      </c>
      <c r="AP544" s="174" t="str">
        <f t="shared" ref="AP544" si="1856">IF(ISBLANK(AD544), (IFERROR(IF(AO544="","",IF(AO544&lt;=0.2,"Muy Baja",IF(AO544&lt;=0.4,"Baja",IF(AO544&lt;=0.6,"Media",IF(AO544&lt;=0.8,"Alta","Muy Alta"))))),""))," ")</f>
        <v/>
      </c>
      <c r="AQ544" s="237" t="str">
        <f t="shared" si="1820"/>
        <v/>
      </c>
      <c r="AR544" s="283" t="str">
        <f t="shared" si="1821"/>
        <v/>
      </c>
      <c r="AS544" s="237" t="str">
        <f t="shared" ref="AS544" si="1857">IFERROR(IF(AH544="Impacto",(AA544-(+AA544*AK544)),IF(AH544="Probabilidad",AA544,"")),"")</f>
        <v/>
      </c>
      <c r="AT544" s="239" t="str">
        <f t="shared" si="1823"/>
        <v/>
      </c>
      <c r="AU544" s="456"/>
      <c r="AV544" s="459" t="str">
        <f>IF(ISBLANK(AD544), " ", AD544)</f>
        <v xml:space="preserve"> </v>
      </c>
      <c r="AW544" s="453" t="str">
        <f t="shared" ref="AW544" si="1858">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462"/>
      <c r="AY544" s="343"/>
      <c r="AZ544" s="209"/>
      <c r="BA544" s="207"/>
      <c r="BB544" s="207"/>
      <c r="BC544" s="208"/>
      <c r="BD544" s="208"/>
      <c r="BE544" s="208"/>
      <c r="BF544" s="209"/>
      <c r="BG544" s="465"/>
      <c r="BH544" s="215"/>
      <c r="BI544" s="210"/>
      <c r="BJ544" s="210"/>
      <c r="BK544" s="210"/>
      <c r="BL544" s="207"/>
      <c r="BM544" s="207"/>
      <c r="BN544" s="207"/>
      <c r="BO544" s="282"/>
      <c r="BP544" s="282"/>
      <c r="BQ544" s="284"/>
      <c r="BR544" s="213"/>
      <c r="BS544" s="213" t="str">
        <f>IF(AND('MAPA DE RIESGOS'!$AP544="Muy Alta",'MAPA DE RIESGOS'!$AR544="Leve"),CONCATENATE("R",'MAPA DE RIESGOS'!$H544,"C",'MAPA DE RIESGOS'!$AF544),"")</f>
        <v/>
      </c>
      <c r="BT544" s="213"/>
      <c r="BU544" s="213"/>
      <c r="BV544" s="213"/>
      <c r="BW544" s="213"/>
      <c r="BX544" s="213"/>
      <c r="BY544" s="213"/>
      <c r="BZ544" s="213"/>
      <c r="CA544" s="213"/>
      <c r="CB544" s="213"/>
      <c r="CC544" s="213"/>
      <c r="CD544" s="213"/>
      <c r="CE544" s="213"/>
      <c r="CF544" s="213"/>
      <c r="CG544" s="213"/>
      <c r="CH544" s="213"/>
      <c r="CI544" s="213"/>
      <c r="CJ544" s="213"/>
      <c r="CK544" s="213"/>
    </row>
    <row r="545" spans="1:89" s="214" customFormat="1" ht="28.5" hidden="1" customHeight="1">
      <c r="A545" s="644"/>
      <c r="B545" s="520"/>
      <c r="C545" s="523"/>
      <c r="D545" s="290"/>
      <c r="E545" s="293"/>
      <c r="F545" s="207"/>
      <c r="G545" s="492"/>
      <c r="H545" s="384">
        <v>89</v>
      </c>
      <c r="I545" s="469"/>
      <c r="J545" s="466"/>
      <c r="K545" s="466"/>
      <c r="L545" s="466"/>
      <c r="M545" s="472"/>
      <c r="N545" s="472"/>
      <c r="O545" s="472"/>
      <c r="P545" s="475"/>
      <c r="Q545" s="478"/>
      <c r="R545" s="481"/>
      <c r="S545" s="481"/>
      <c r="T545" s="481"/>
      <c r="U545" s="481"/>
      <c r="V545" s="484"/>
      <c r="W545" s="442"/>
      <c r="X545" s="487"/>
      <c r="Y545" s="490"/>
      <c r="Z545" s="439"/>
      <c r="AA545" s="442"/>
      <c r="AB545" s="445"/>
      <c r="AC545" s="448"/>
      <c r="AD545" s="451"/>
      <c r="AE545" s="454"/>
      <c r="AF545" s="205">
        <v>2</v>
      </c>
      <c r="AG545" s="206"/>
      <c r="AH545" s="234" t="str">
        <f t="shared" si="1673"/>
        <v/>
      </c>
      <c r="AI545" s="340"/>
      <c r="AJ545" s="340"/>
      <c r="AK545" s="235" t="str">
        <f t="shared" si="1674"/>
        <v/>
      </c>
      <c r="AL545" s="341"/>
      <c r="AM545" s="341"/>
      <c r="AN545" s="342"/>
      <c r="AO545" s="236" t="str">
        <f t="shared" ref="AO545" si="1859">IF(ISBLANK(AD544),(IFERROR(IF(AND(AH544="Probabilidad",AH545="Probabilidad"),(AQ544-(+AQ544*AK545)),IF(AH545="Probabilidad",(W544-(+W544*AK545)),IF(AH545="Impacto",AQ544,""))),""))," ")</f>
        <v/>
      </c>
      <c r="AP545" s="174" t="str">
        <f t="shared" ref="AP545" si="1860">IF(ISBLANK(AD544),(IFERROR(IF(AO545="","",IF(AO545&lt;=0.2,"Muy Baja",IF(AO545&lt;=0.4,"Baja",IF(AO545&lt;=0.6,"Media",IF(AO545&lt;=0.8,"Alta","Muy Alta"))))),""))," ")</f>
        <v/>
      </c>
      <c r="AQ545" s="237" t="str">
        <f t="shared" si="1820"/>
        <v/>
      </c>
      <c r="AR545" s="283" t="str">
        <f t="shared" si="1821"/>
        <v/>
      </c>
      <c r="AS545" s="237" t="str">
        <f t="shared" ref="AS545" si="1861">IFERROR(IF(AND(AH544="Impacto",AH545="Impacto"),(AS544-(+AS544*AK545)),IF(AH545="Impacto",(AA544-(+AA544*AK545)),IF(AH545="Probabilidad",AS544,""))),"")</f>
        <v/>
      </c>
      <c r="AT545" s="239" t="str">
        <f t="shared" si="1823"/>
        <v/>
      </c>
      <c r="AU545" s="457"/>
      <c r="AV545" s="460"/>
      <c r="AW545" s="454"/>
      <c r="AX545" s="463"/>
      <c r="AY545" s="343"/>
      <c r="AZ545" s="209"/>
      <c r="BA545" s="207"/>
      <c r="BB545" s="207"/>
      <c r="BC545" s="208"/>
      <c r="BD545" s="208"/>
      <c r="BE545" s="208"/>
      <c r="BF545" s="209"/>
      <c r="BG545" s="466"/>
      <c r="BH545" s="215"/>
      <c r="BI545" s="210"/>
      <c r="BJ545" s="210"/>
      <c r="BK545" s="210"/>
      <c r="BL545" s="207"/>
      <c r="BM545" s="207"/>
      <c r="BN545" s="207"/>
      <c r="BO545" s="282"/>
      <c r="BP545" s="282"/>
      <c r="BQ545" s="284"/>
      <c r="BR545" s="213"/>
      <c r="BS545" s="213" t="str">
        <f>IF(AND('MAPA DE RIESGOS'!$AP545="Muy Alta",'MAPA DE RIESGOS'!$AR545="Leve"),CONCATENATE("R",'MAPA DE RIESGOS'!$H545,"C",'MAPA DE RIESGOS'!$AF545),"")</f>
        <v/>
      </c>
      <c r="BT545" s="213"/>
      <c r="BU545" s="213"/>
      <c r="BV545" s="213"/>
      <c r="BW545" s="213"/>
      <c r="BX545" s="213"/>
      <c r="BY545" s="213"/>
      <c r="BZ545" s="213"/>
      <c r="CA545" s="213"/>
      <c r="CB545" s="213"/>
      <c r="CC545" s="213"/>
      <c r="CD545" s="213"/>
      <c r="CE545" s="213"/>
      <c r="CF545" s="213"/>
      <c r="CG545" s="213"/>
      <c r="CH545" s="213"/>
      <c r="CI545" s="213"/>
      <c r="CJ545" s="213"/>
      <c r="CK545" s="213"/>
    </row>
    <row r="546" spans="1:89" s="214" customFormat="1" ht="28.5" hidden="1" customHeight="1">
      <c r="A546" s="644"/>
      <c r="B546" s="520"/>
      <c r="C546" s="523"/>
      <c r="D546" s="290"/>
      <c r="E546" s="293"/>
      <c r="F546" s="207"/>
      <c r="G546" s="492"/>
      <c r="H546" s="384">
        <v>89</v>
      </c>
      <c r="I546" s="469"/>
      <c r="J546" s="466"/>
      <c r="K546" s="466"/>
      <c r="L546" s="466"/>
      <c r="M546" s="472"/>
      <c r="N546" s="472"/>
      <c r="O546" s="472"/>
      <c r="P546" s="475"/>
      <c r="Q546" s="478"/>
      <c r="R546" s="481"/>
      <c r="S546" s="481"/>
      <c r="T546" s="481"/>
      <c r="U546" s="481"/>
      <c r="V546" s="484"/>
      <c r="W546" s="442"/>
      <c r="X546" s="487"/>
      <c r="Y546" s="490"/>
      <c r="Z546" s="439"/>
      <c r="AA546" s="442"/>
      <c r="AB546" s="445"/>
      <c r="AC546" s="448"/>
      <c r="AD546" s="451"/>
      <c r="AE546" s="454"/>
      <c r="AF546" s="205">
        <v>3</v>
      </c>
      <c r="AG546" s="206"/>
      <c r="AH546" s="234" t="str">
        <f t="shared" si="1673"/>
        <v/>
      </c>
      <c r="AI546" s="340"/>
      <c r="AJ546" s="340"/>
      <c r="AK546" s="235" t="str">
        <f t="shared" si="1674"/>
        <v/>
      </c>
      <c r="AL546" s="341"/>
      <c r="AM546" s="341"/>
      <c r="AN546" s="342"/>
      <c r="AO546" s="236" t="str">
        <f t="shared" ref="AO546" si="1862">IF(ISBLANK(AD544),(IFERROR(IF(AND(AH545="Probabilidad",AH546="Probabilidad"),(AQ545-(+AQ545*AK546)),IF(AND(AH545="Impacto",AH546="Probabilidad"),(AQ544-(+AQ544*AK546)),IF(AH546="Impacto",AQ545,""))),""))," ")</f>
        <v/>
      </c>
      <c r="AP546" s="174" t="str">
        <f t="shared" ref="AP546" si="1863">IF(ISBLANK(AD544),(IFERROR(IF(AO546="","",IF(AO546&lt;=0.2,"Muy Baja",IF(AO546&lt;=0.4,"Baja",IF(AO546&lt;=0.6,"Media",IF(AO546&lt;=0.8,"Alta","Muy Alta"))))),""))," ")</f>
        <v/>
      </c>
      <c r="AQ546" s="237" t="str">
        <f t="shared" si="1820"/>
        <v/>
      </c>
      <c r="AR546" s="283" t="str">
        <f t="shared" si="1821"/>
        <v/>
      </c>
      <c r="AS546" s="237" t="str">
        <f t="shared" ref="AS546:AS549" si="1864">IFERROR(IF(AND(AH545="Impacto",AH546="Impacto"),(AS545-(+AS545*AK546)),IF(AND(AH545="Probabilidad",AH546="Impacto"),(AS544-(+AS544*AK546)),IF(AH546="Probabilidad",AS545,""))),"")</f>
        <v/>
      </c>
      <c r="AT546" s="239" t="str">
        <f t="shared" si="1823"/>
        <v/>
      </c>
      <c r="AU546" s="457"/>
      <c r="AV546" s="460"/>
      <c r="AW546" s="454"/>
      <c r="AX546" s="463"/>
      <c r="AY546" s="343"/>
      <c r="AZ546" s="209"/>
      <c r="BA546" s="207"/>
      <c r="BB546" s="207"/>
      <c r="BC546" s="208"/>
      <c r="BD546" s="208"/>
      <c r="BE546" s="208"/>
      <c r="BF546" s="209"/>
      <c r="BG546" s="466"/>
      <c r="BH546" s="215"/>
      <c r="BI546" s="210"/>
      <c r="BJ546" s="210"/>
      <c r="BK546" s="210"/>
      <c r="BL546" s="207"/>
      <c r="BM546" s="207"/>
      <c r="BN546" s="207"/>
      <c r="BO546" s="282"/>
      <c r="BP546" s="282"/>
      <c r="BQ546" s="284"/>
      <c r="BR546" s="213"/>
      <c r="BS546" s="213" t="str">
        <f>IF(AND('MAPA DE RIESGOS'!$AP546="Muy Alta",'MAPA DE RIESGOS'!$AR546="Leve"),CONCATENATE("R",'MAPA DE RIESGOS'!$H546,"C",'MAPA DE RIESGOS'!$AF546),"")</f>
        <v/>
      </c>
      <c r="BT546" s="213"/>
      <c r="BU546" s="213"/>
      <c r="BV546" s="213"/>
      <c r="BW546" s="213"/>
      <c r="BX546" s="213"/>
      <c r="BY546" s="213"/>
      <c r="BZ546" s="213"/>
      <c r="CA546" s="213"/>
      <c r="CB546" s="213"/>
      <c r="CC546" s="213"/>
      <c r="CD546" s="213"/>
      <c r="CE546" s="213"/>
      <c r="CF546" s="213"/>
      <c r="CG546" s="213"/>
      <c r="CH546" s="213"/>
      <c r="CI546" s="213"/>
      <c r="CJ546" s="213"/>
      <c r="CK546" s="213"/>
    </row>
    <row r="547" spans="1:89" s="214" customFormat="1" ht="28.5" hidden="1" customHeight="1">
      <c r="A547" s="644"/>
      <c r="B547" s="520"/>
      <c r="C547" s="523"/>
      <c r="D547" s="290"/>
      <c r="E547" s="293"/>
      <c r="F547" s="207"/>
      <c r="G547" s="492"/>
      <c r="H547" s="384">
        <v>89</v>
      </c>
      <c r="I547" s="469"/>
      <c r="J547" s="466"/>
      <c r="K547" s="466"/>
      <c r="L547" s="466"/>
      <c r="M547" s="472"/>
      <c r="N547" s="472"/>
      <c r="O547" s="472"/>
      <c r="P547" s="475"/>
      <c r="Q547" s="478"/>
      <c r="R547" s="481"/>
      <c r="S547" s="481"/>
      <c r="T547" s="481"/>
      <c r="U547" s="481"/>
      <c r="V547" s="484"/>
      <c r="W547" s="442"/>
      <c r="X547" s="487"/>
      <c r="Y547" s="490"/>
      <c r="Z547" s="439"/>
      <c r="AA547" s="442"/>
      <c r="AB547" s="445"/>
      <c r="AC547" s="448"/>
      <c r="AD547" s="451"/>
      <c r="AE547" s="454"/>
      <c r="AF547" s="205">
        <v>4</v>
      </c>
      <c r="AG547" s="206"/>
      <c r="AH547" s="234" t="str">
        <f t="shared" si="1673"/>
        <v/>
      </c>
      <c r="AI547" s="340"/>
      <c r="AJ547" s="340"/>
      <c r="AK547" s="235" t="str">
        <f t="shared" si="1674"/>
        <v/>
      </c>
      <c r="AL547" s="341"/>
      <c r="AM547" s="341"/>
      <c r="AN547" s="342"/>
      <c r="AO547" s="236" t="str">
        <f t="shared" ref="AO547" si="1865">IF(ISBLANK(AD544),(IFERROR(IF(AND(AH546="Probabilidad",AH547="Probabilidad"),(AQ546-(+AQ546*AK547)),IF(AND(AH546="Impacto",AH547="Probabilidad"),(AQ545-(+AQ545*AK547)),IF(AH547="Impacto",AQ546,""))),""))," ")</f>
        <v/>
      </c>
      <c r="AP547" s="174" t="str">
        <f t="shared" ref="AP547" si="1866">IF(ISBLANK(AD544),(IFERROR(IF(AO547="","",IF(AO547&lt;=0.2,"Muy Baja",IF(AO547&lt;=0.4,"Baja",IF(AO547&lt;=0.6,"Media",IF(AO547&lt;=0.8,"Alta","Muy Alta"))))),""))," ")</f>
        <v/>
      </c>
      <c r="AQ547" s="237" t="str">
        <f t="shared" si="1820"/>
        <v/>
      </c>
      <c r="AR547" s="283" t="str">
        <f t="shared" si="1821"/>
        <v/>
      </c>
      <c r="AS547" s="237" t="str">
        <f t="shared" si="1864"/>
        <v/>
      </c>
      <c r="AT547" s="239" t="str">
        <f t="shared" si="1823"/>
        <v/>
      </c>
      <c r="AU547" s="457"/>
      <c r="AV547" s="460"/>
      <c r="AW547" s="454"/>
      <c r="AX547" s="463"/>
      <c r="AY547" s="343"/>
      <c r="AZ547" s="209"/>
      <c r="BA547" s="207"/>
      <c r="BB547" s="207"/>
      <c r="BC547" s="208"/>
      <c r="BD547" s="208"/>
      <c r="BE547" s="208"/>
      <c r="BF547" s="209"/>
      <c r="BG547" s="466"/>
      <c r="BH547" s="215"/>
      <c r="BI547" s="210"/>
      <c r="BJ547" s="210"/>
      <c r="BK547" s="210"/>
      <c r="BL547" s="207"/>
      <c r="BM547" s="207"/>
      <c r="BN547" s="207"/>
      <c r="BO547" s="282"/>
      <c r="BP547" s="282"/>
      <c r="BQ547" s="284"/>
      <c r="BR547" s="213"/>
      <c r="BS547" s="213" t="str">
        <f>IF(AND('MAPA DE RIESGOS'!$AP547="Muy Alta",'MAPA DE RIESGOS'!$AR547="Leve"),CONCATENATE("R",'MAPA DE RIESGOS'!$H547,"C",'MAPA DE RIESGOS'!$AF547),"")</f>
        <v/>
      </c>
      <c r="BT547" s="213"/>
      <c r="BU547" s="213"/>
      <c r="BV547" s="213"/>
      <c r="BW547" s="213"/>
      <c r="BX547" s="213"/>
      <c r="BY547" s="213"/>
      <c r="BZ547" s="213"/>
      <c r="CA547" s="213"/>
      <c r="CB547" s="213"/>
      <c r="CC547" s="213"/>
      <c r="CD547" s="213"/>
      <c r="CE547" s="213"/>
      <c r="CF547" s="213"/>
      <c r="CG547" s="213"/>
      <c r="CH547" s="213"/>
      <c r="CI547" s="213"/>
      <c r="CJ547" s="213"/>
      <c r="CK547" s="213"/>
    </row>
    <row r="548" spans="1:89" s="214" customFormat="1" ht="28.5" hidden="1" customHeight="1">
      <c r="A548" s="644"/>
      <c r="B548" s="520"/>
      <c r="C548" s="523"/>
      <c r="D548" s="290"/>
      <c r="E548" s="293"/>
      <c r="F548" s="207"/>
      <c r="G548" s="492"/>
      <c r="H548" s="384">
        <v>89</v>
      </c>
      <c r="I548" s="469"/>
      <c r="J548" s="466"/>
      <c r="K548" s="466"/>
      <c r="L548" s="466"/>
      <c r="M548" s="472"/>
      <c r="N548" s="472"/>
      <c r="O548" s="472"/>
      <c r="P548" s="475"/>
      <c r="Q548" s="478"/>
      <c r="R548" s="481"/>
      <c r="S548" s="481"/>
      <c r="T548" s="481"/>
      <c r="U548" s="481"/>
      <c r="V548" s="484"/>
      <c r="W548" s="442"/>
      <c r="X548" s="487"/>
      <c r="Y548" s="490"/>
      <c r="Z548" s="439"/>
      <c r="AA548" s="442"/>
      <c r="AB548" s="445"/>
      <c r="AC548" s="448"/>
      <c r="AD548" s="451"/>
      <c r="AE548" s="454"/>
      <c r="AF548" s="205">
        <v>5</v>
      </c>
      <c r="AG548" s="206"/>
      <c r="AH548" s="234" t="str">
        <f t="shared" si="1673"/>
        <v/>
      </c>
      <c r="AI548" s="340"/>
      <c r="AJ548" s="340"/>
      <c r="AK548" s="235" t="str">
        <f t="shared" si="1674"/>
        <v/>
      </c>
      <c r="AL548" s="341"/>
      <c r="AM548" s="341"/>
      <c r="AN548" s="342"/>
      <c r="AO548" s="236" t="str">
        <f t="shared" ref="AO548" si="1867">IF(ISBLANK(AD544),(IFERROR(IF(AND(AH547="Probabilidad",AH548="Probabilidad"),(AQ547-(+AQ547*AK548)),IF(AND(AH547="Impacto",AH548="Probabilidad"),(AQ546-(+AQ546*AK548)),IF(AH548="Impacto",AQ547,""))),""))," ")</f>
        <v/>
      </c>
      <c r="AP548" s="174" t="str">
        <f t="shared" ref="AP548" si="1868">IF(ISBLANK(AD544),(IFERROR(IF(AO548="","",IF(AO548&lt;=0.2,"Muy Baja",IF(AO548&lt;=0.4,"Baja",IF(AO548&lt;=0.6,"Media",IF(AO548&lt;=0.8,"Alta","Muy Alta"))))),""))," ")</f>
        <v/>
      </c>
      <c r="AQ548" s="237" t="str">
        <f t="shared" si="1820"/>
        <v/>
      </c>
      <c r="AR548" s="283" t="str">
        <f t="shared" si="1821"/>
        <v/>
      </c>
      <c r="AS548" s="237" t="str">
        <f t="shared" si="1864"/>
        <v/>
      </c>
      <c r="AT548" s="239" t="str">
        <f t="shared" si="1823"/>
        <v/>
      </c>
      <c r="AU548" s="457"/>
      <c r="AV548" s="460"/>
      <c r="AW548" s="454"/>
      <c r="AX548" s="463"/>
      <c r="AY548" s="343"/>
      <c r="AZ548" s="209"/>
      <c r="BA548" s="207"/>
      <c r="BB548" s="207"/>
      <c r="BC548" s="208"/>
      <c r="BD548" s="208"/>
      <c r="BE548" s="208"/>
      <c r="BF548" s="209"/>
      <c r="BG548" s="466"/>
      <c r="BH548" s="215"/>
      <c r="BI548" s="210"/>
      <c r="BJ548" s="210"/>
      <c r="BK548" s="210"/>
      <c r="BL548" s="207"/>
      <c r="BM548" s="207"/>
      <c r="BN548" s="207"/>
      <c r="BO548" s="282"/>
      <c r="BP548" s="282"/>
      <c r="BQ548" s="284"/>
      <c r="BR548" s="213"/>
      <c r="BS548" s="213" t="str">
        <f>IF(AND('MAPA DE RIESGOS'!$AP548="Muy Alta",'MAPA DE RIESGOS'!$AR548="Leve"),CONCATENATE("R",'MAPA DE RIESGOS'!$H548,"C",'MAPA DE RIESGOS'!$AF548),"")</f>
        <v/>
      </c>
      <c r="BT548" s="213"/>
      <c r="BU548" s="213"/>
      <c r="BV548" s="213"/>
      <c r="BW548" s="213"/>
      <c r="BX548" s="213"/>
      <c r="BY548" s="213"/>
      <c r="BZ548" s="213"/>
      <c r="CA548" s="213"/>
      <c r="CB548" s="213"/>
      <c r="CC548" s="213"/>
      <c r="CD548" s="213"/>
      <c r="CE548" s="213"/>
      <c r="CF548" s="213"/>
      <c r="CG548" s="213"/>
      <c r="CH548" s="213"/>
      <c r="CI548" s="213"/>
      <c r="CJ548" s="213"/>
      <c r="CK548" s="213"/>
    </row>
    <row r="549" spans="1:89" s="214" customFormat="1" ht="28.5" hidden="1" customHeight="1">
      <c r="A549" s="644"/>
      <c r="B549" s="521"/>
      <c r="C549" s="524"/>
      <c r="D549" s="291"/>
      <c r="E549" s="294"/>
      <c r="F549" s="207"/>
      <c r="G549" s="492"/>
      <c r="H549" s="384">
        <v>89</v>
      </c>
      <c r="I549" s="470"/>
      <c r="J549" s="467"/>
      <c r="K549" s="467"/>
      <c r="L549" s="467"/>
      <c r="M549" s="473"/>
      <c r="N549" s="473"/>
      <c r="O549" s="473"/>
      <c r="P549" s="476"/>
      <c r="Q549" s="479"/>
      <c r="R549" s="482"/>
      <c r="S549" s="482"/>
      <c r="T549" s="482"/>
      <c r="U549" s="482"/>
      <c r="V549" s="485"/>
      <c r="W549" s="443"/>
      <c r="X549" s="488"/>
      <c r="Y549" s="491"/>
      <c r="Z549" s="440"/>
      <c r="AA549" s="443"/>
      <c r="AB549" s="446"/>
      <c r="AC549" s="449"/>
      <c r="AD549" s="452"/>
      <c r="AE549" s="455"/>
      <c r="AF549" s="205">
        <v>6</v>
      </c>
      <c r="AG549" s="206"/>
      <c r="AH549" s="234" t="str">
        <f t="shared" si="1673"/>
        <v/>
      </c>
      <c r="AI549" s="340"/>
      <c r="AJ549" s="340"/>
      <c r="AK549" s="235" t="str">
        <f t="shared" si="1674"/>
        <v/>
      </c>
      <c r="AL549" s="341"/>
      <c r="AM549" s="341"/>
      <c r="AN549" s="342"/>
      <c r="AO549" s="236" t="str">
        <f t="shared" ref="AO549" si="1869">IF(ISBLANK(AD544),(IFERROR(IF(AND(AH548="Probabilidad",AH549="Probabilidad"),(AQ548-(+AQ548*AK549)),IF(AND(AH548="Impacto",AH549="Probabilidad"),(AQ547-(+AQ547*AK549)),IF(AH549="Impacto",AQ548,""))),""))," ")</f>
        <v/>
      </c>
      <c r="AP549" s="174" t="str">
        <f t="shared" ref="AP549" si="1870">IF(ISBLANK(AD544),(IFERROR(IF(AO549="","",IF(AO549&lt;=0.2,"Muy Baja",IF(AO549&lt;=0.4,"Baja",IF(AO549&lt;=0.6,"Media",IF(AO549&lt;=0.8,"Alta","Muy Alta"))))),""))," ")</f>
        <v/>
      </c>
      <c r="AQ549" s="237" t="str">
        <f t="shared" si="1820"/>
        <v/>
      </c>
      <c r="AR549" s="283" t="str">
        <f t="shared" si="1821"/>
        <v/>
      </c>
      <c r="AS549" s="237" t="str">
        <f t="shared" si="1864"/>
        <v/>
      </c>
      <c r="AT549" s="239" t="str">
        <f t="shared" si="1823"/>
        <v/>
      </c>
      <c r="AU549" s="458"/>
      <c r="AV549" s="461"/>
      <c r="AW549" s="455"/>
      <c r="AX549" s="464"/>
      <c r="AY549" s="343"/>
      <c r="AZ549" s="209"/>
      <c r="BA549" s="207"/>
      <c r="BB549" s="207"/>
      <c r="BC549" s="208"/>
      <c r="BD549" s="208"/>
      <c r="BE549" s="208"/>
      <c r="BF549" s="209"/>
      <c r="BG549" s="467"/>
      <c r="BH549" s="215"/>
      <c r="BI549" s="210"/>
      <c r="BJ549" s="210"/>
      <c r="BK549" s="210"/>
      <c r="BL549" s="207"/>
      <c r="BM549" s="207"/>
      <c r="BN549" s="207"/>
      <c r="BO549" s="282"/>
      <c r="BP549" s="282"/>
      <c r="BQ549" s="284"/>
      <c r="BR549" s="213"/>
      <c r="BS549" s="213" t="str">
        <f>IF(AND('MAPA DE RIESGOS'!$AP549="Muy Alta",'MAPA DE RIESGOS'!$AR549="Leve"),CONCATENATE("R",'MAPA DE RIESGOS'!$H549,"C",'MAPA DE RIESGOS'!$AF549),"")</f>
        <v/>
      </c>
      <c r="BT549" s="213"/>
      <c r="BU549" s="213"/>
      <c r="BV549" s="213"/>
      <c r="BW549" s="213"/>
      <c r="BX549" s="213"/>
      <c r="BY549" s="213"/>
      <c r="BZ549" s="213"/>
      <c r="CA549" s="213"/>
      <c r="CB549" s="213"/>
      <c r="CC549" s="213"/>
      <c r="CD549" s="213"/>
      <c r="CE549" s="213"/>
      <c r="CF549" s="213"/>
      <c r="CG549" s="213"/>
      <c r="CH549" s="213"/>
      <c r="CI549" s="213"/>
      <c r="CJ549" s="213"/>
      <c r="CK549" s="213"/>
    </row>
    <row r="550" spans="1:89" s="214" customFormat="1" ht="28.5" hidden="1" customHeight="1">
      <c r="A550" s="644"/>
      <c r="B550" s="519"/>
      <c r="C550" s="522" t="str">
        <f>IFERROR((VLOOKUP($B550,'Listados Datos'!$D$3:$E$18,2,FALSE))," ")</f>
        <v xml:space="preserve"> </v>
      </c>
      <c r="D550" s="289" t="str">
        <f>IFERROR((VLOOKUP($B550,'Listados Datos'!$D$3:$F$18,3,FALSE))," ")</f>
        <v xml:space="preserve"> </v>
      </c>
      <c r="E550" s="292"/>
      <c r="F550" s="207"/>
      <c r="G550" s="492">
        <v>90</v>
      </c>
      <c r="H550" s="384">
        <v>90</v>
      </c>
      <c r="I550" s="468"/>
      <c r="J550" s="465"/>
      <c r="K550" s="465"/>
      <c r="L550" s="465"/>
      <c r="M550" s="471"/>
      <c r="N550" s="471"/>
      <c r="O550" s="471"/>
      <c r="P550" s="474"/>
      <c r="Q550" s="477"/>
      <c r="R550" s="480"/>
      <c r="S550" s="480"/>
      <c r="T550" s="480"/>
      <c r="U550" s="480"/>
      <c r="V550" s="483" t="str">
        <f t="shared" ref="V550" si="1871">IF(ISBLANK(AC550),(IF(P550&lt;=0,"",IF(P550&lt;=2,"Muy Baja",IF(P550&lt;=24,"Baja",IF(P550&lt;=500,"Media",IF(P550&lt;=5000,"Alta","Muy Alta"))))))," ")</f>
        <v/>
      </c>
      <c r="W550" s="441" t="str">
        <f t="shared" ref="W550" si="1872">IF(ISBLANK(AC550),(IF(V550="","",IF(V550="Muy Baja",20%,IF(V550="Baja",40%,IF(V550="Media",60%,IF(V550="Alta",80%,IF(V550="Muy Alta",100%,0)))))))," ")</f>
        <v/>
      </c>
      <c r="X550" s="486"/>
      <c r="Y550" s="489" t="str">
        <f>IF(X550&gt;0,IF(NOT(ISERROR(MATCH(X550,'Listados Datos'!$N$3:$N$4,0))),'Listados Datos'!$N$6&amp;"Por favor no seleccionar este criterios de impacto (Afectación Económica o presupuestal y/o Pérdida Reputacional)",'Listados Datos'!$N$7),"")</f>
        <v/>
      </c>
      <c r="Z550" s="438" t="str">
        <f>IF(OR(X550='Listados Datos'!$R$3,X550='Listados Datos'!$S$3),"Leve",IF(OR(X550='Listados Datos'!$R$4,X550='Listados Datos'!$S$4),"Menor",IF(OR(X550='Listados Datos'!$R$5,X550='Listados Datos'!$S$5),"Moderado",IF(OR(X550='Listados Datos'!$R$6,X550='Listados Datos'!$S$6),"Mayor",IF(OR(X550='Listados Datos'!$R$7,X550='Listados Datos'!$S$7),"Catastrófico","")))))</f>
        <v/>
      </c>
      <c r="AA550" s="441" t="str">
        <f>IF(Z550="","",IF(Z550="Leve",20%,IF(Z550="Menor",40%,IF(Z550="Moderado",60%,IF(Z550="Mayor",80%,IF(Z550="Catastrófico",100%,0))))))</f>
        <v/>
      </c>
      <c r="AB550" s="444"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447"/>
      <c r="AD550" s="450"/>
      <c r="AE550" s="453" t="str">
        <f t="shared" ref="AE550" si="1873">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206"/>
      <c r="AH550" s="234" t="str">
        <f t="shared" ref="AH550:AH609" si="1874">IF(OR(AI550="Preventivo",AI550="Detectivo"),"Probabilidad",IF(AI550="Correctivo","Impacto",""))</f>
        <v/>
      </c>
      <c r="AI550" s="340"/>
      <c r="AJ550" s="340"/>
      <c r="AK550" s="235" t="str">
        <f t="shared" ref="AK550:AK609" si="1875">IF(AND(AI550="Preventivo",AJ550="Automático"),"50%",IF(AND(AI550="Preventivo",AJ550="Manual"),"40%",IF(AND(AI550="Detectivo",AJ550="Automático"),"40%",IF(AND(AI550="Detectivo",AJ550="Manual"),"30%",IF(AND(AI550="Correctivo",AJ550="Automático"),"35%",IF(AND(AI550="Correctivo",AJ550="Manual"),"25%",""))))))</f>
        <v/>
      </c>
      <c r="AL550" s="341"/>
      <c r="AM550" s="341"/>
      <c r="AN550" s="342"/>
      <c r="AO550" s="236" t="str">
        <f t="shared" ref="AO550" si="1876">IF(ISBLANK(AD550),(IFERROR(IF(AH550="Probabilidad",(W550-(+W550*AK550)),IF(AH550="Impacto",W550,"")),""))," ")</f>
        <v/>
      </c>
      <c r="AP550" s="174" t="str">
        <f t="shared" ref="AP550" si="1877">IF(ISBLANK(AD550), (IFERROR(IF(AO550="","",IF(AO550&lt;=0.2,"Muy Baja",IF(AO550&lt;=0.4,"Baja",IF(AO550&lt;=0.6,"Media",IF(AO550&lt;=0.8,"Alta","Muy Alta"))))),""))," ")</f>
        <v/>
      </c>
      <c r="AQ550" s="237" t="str">
        <f t="shared" si="1820"/>
        <v/>
      </c>
      <c r="AR550" s="283" t="str">
        <f t="shared" si="1821"/>
        <v/>
      </c>
      <c r="AS550" s="237" t="str">
        <f t="shared" ref="AS550" si="1878">IFERROR(IF(AH550="Impacto",(AA550-(+AA550*AK550)),IF(AH550="Probabilidad",AA550,"")),"")</f>
        <v/>
      </c>
      <c r="AT550" s="239" t="str">
        <f t="shared" si="1823"/>
        <v/>
      </c>
      <c r="AU550" s="456"/>
      <c r="AV550" s="459" t="str">
        <f>IF(ISBLANK(AD550), " ", AD550)</f>
        <v xml:space="preserve"> </v>
      </c>
      <c r="AW550" s="453" t="str">
        <f t="shared" ref="AW550" si="1879">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462"/>
      <c r="AY550" s="343"/>
      <c r="AZ550" s="209"/>
      <c r="BA550" s="207"/>
      <c r="BB550" s="207"/>
      <c r="BC550" s="208"/>
      <c r="BD550" s="208"/>
      <c r="BE550" s="208"/>
      <c r="BF550" s="209"/>
      <c r="BG550" s="465"/>
      <c r="BH550" s="215"/>
      <c r="BI550" s="210"/>
      <c r="BJ550" s="210"/>
      <c r="BK550" s="210"/>
      <c r="BL550" s="207"/>
      <c r="BM550" s="207"/>
      <c r="BN550" s="207"/>
      <c r="BO550" s="282"/>
      <c r="BP550" s="282"/>
      <c r="BQ550" s="284"/>
      <c r="BR550" s="213"/>
      <c r="BS550" s="213" t="str">
        <f>IF(AND('MAPA DE RIESGOS'!$AP550="Muy Alta",'MAPA DE RIESGOS'!$AR550="Leve"),CONCATENATE("R",'MAPA DE RIESGOS'!$H550,"C",'MAPA DE RIESGOS'!$AF550),"")</f>
        <v/>
      </c>
      <c r="BT550" s="213"/>
      <c r="BU550" s="213"/>
      <c r="BV550" s="213"/>
      <c r="BW550" s="213"/>
      <c r="BX550" s="213"/>
      <c r="BY550" s="213"/>
      <c r="BZ550" s="213"/>
      <c r="CA550" s="213"/>
      <c r="CB550" s="213"/>
      <c r="CC550" s="213"/>
      <c r="CD550" s="213"/>
      <c r="CE550" s="213"/>
      <c r="CF550" s="213"/>
      <c r="CG550" s="213"/>
      <c r="CH550" s="213"/>
      <c r="CI550" s="213"/>
      <c r="CJ550" s="213"/>
      <c r="CK550" s="213"/>
    </row>
    <row r="551" spans="1:89" s="214" customFormat="1" ht="28.5" hidden="1" customHeight="1">
      <c r="A551" s="644"/>
      <c r="B551" s="520"/>
      <c r="C551" s="523"/>
      <c r="D551" s="290"/>
      <c r="E551" s="293"/>
      <c r="F551" s="207"/>
      <c r="G551" s="492"/>
      <c r="H551" s="384">
        <v>90</v>
      </c>
      <c r="I551" s="469"/>
      <c r="J551" s="466"/>
      <c r="K551" s="466"/>
      <c r="L551" s="466"/>
      <c r="M551" s="472"/>
      <c r="N551" s="472"/>
      <c r="O551" s="472"/>
      <c r="P551" s="475"/>
      <c r="Q551" s="478"/>
      <c r="R551" s="481"/>
      <c r="S551" s="481"/>
      <c r="T551" s="481"/>
      <c r="U551" s="481"/>
      <c r="V551" s="484"/>
      <c r="W551" s="442"/>
      <c r="X551" s="487"/>
      <c r="Y551" s="490"/>
      <c r="Z551" s="439"/>
      <c r="AA551" s="442"/>
      <c r="AB551" s="445"/>
      <c r="AC551" s="448"/>
      <c r="AD551" s="451"/>
      <c r="AE551" s="454"/>
      <c r="AF551" s="205">
        <v>2</v>
      </c>
      <c r="AG551" s="206"/>
      <c r="AH551" s="234" t="str">
        <f t="shared" si="1874"/>
        <v/>
      </c>
      <c r="AI551" s="340"/>
      <c r="AJ551" s="340"/>
      <c r="AK551" s="235" t="str">
        <f t="shared" si="1875"/>
        <v/>
      </c>
      <c r="AL551" s="341"/>
      <c r="AM551" s="341"/>
      <c r="AN551" s="342"/>
      <c r="AO551" s="236" t="str">
        <f t="shared" ref="AO551" si="1880">IF(ISBLANK(AD550),(IFERROR(IF(AND(AH550="Probabilidad",AH551="Probabilidad"),(AQ550-(+AQ550*AK551)),IF(AH551="Probabilidad",(W550-(+W550*AK551)),IF(AH551="Impacto",AQ550,""))),""))," ")</f>
        <v/>
      </c>
      <c r="AP551" s="174" t="str">
        <f t="shared" ref="AP551" si="1881">IF(ISBLANK(AD550),(IFERROR(IF(AO551="","",IF(AO551&lt;=0.2,"Muy Baja",IF(AO551&lt;=0.4,"Baja",IF(AO551&lt;=0.6,"Media",IF(AO551&lt;=0.8,"Alta","Muy Alta"))))),""))," ")</f>
        <v/>
      </c>
      <c r="AQ551" s="237" t="str">
        <f t="shared" si="1820"/>
        <v/>
      </c>
      <c r="AR551" s="283" t="str">
        <f t="shared" si="1821"/>
        <v/>
      </c>
      <c r="AS551" s="237" t="str">
        <f t="shared" ref="AS551" si="1882">IFERROR(IF(AND(AH550="Impacto",AH551="Impacto"),(AS550-(+AS550*AK551)),IF(AH551="Impacto",(AA550-(+AA550*AK551)),IF(AH551="Probabilidad",AS550,""))),"")</f>
        <v/>
      </c>
      <c r="AT551" s="239" t="str">
        <f t="shared" si="1823"/>
        <v/>
      </c>
      <c r="AU551" s="457"/>
      <c r="AV551" s="460"/>
      <c r="AW551" s="454"/>
      <c r="AX551" s="463"/>
      <c r="AY551" s="343"/>
      <c r="AZ551" s="209"/>
      <c r="BA551" s="207"/>
      <c r="BB551" s="207"/>
      <c r="BC551" s="208"/>
      <c r="BD551" s="208"/>
      <c r="BE551" s="208"/>
      <c r="BF551" s="209"/>
      <c r="BG551" s="466"/>
      <c r="BH551" s="215"/>
      <c r="BI551" s="210"/>
      <c r="BJ551" s="210"/>
      <c r="BK551" s="210"/>
      <c r="BL551" s="207"/>
      <c r="BM551" s="207"/>
      <c r="BN551" s="207"/>
      <c r="BO551" s="282"/>
      <c r="BP551" s="282"/>
      <c r="BQ551" s="284"/>
      <c r="BR551" s="213"/>
      <c r="BS551" s="213" t="str">
        <f>IF(AND('MAPA DE RIESGOS'!$AP551="Muy Alta",'MAPA DE RIESGOS'!$AR551="Leve"),CONCATENATE("R",'MAPA DE RIESGOS'!$H551,"C",'MAPA DE RIESGOS'!$AF551),"")</f>
        <v/>
      </c>
      <c r="BT551" s="213"/>
      <c r="BU551" s="213"/>
      <c r="BV551" s="213"/>
      <c r="BW551" s="213"/>
      <c r="BX551" s="213"/>
      <c r="BY551" s="213"/>
      <c r="BZ551" s="213"/>
      <c r="CA551" s="213"/>
      <c r="CB551" s="213"/>
      <c r="CC551" s="213"/>
      <c r="CD551" s="213"/>
      <c r="CE551" s="213"/>
      <c r="CF551" s="213"/>
      <c r="CG551" s="213"/>
      <c r="CH551" s="213"/>
      <c r="CI551" s="213"/>
      <c r="CJ551" s="213"/>
      <c r="CK551" s="213"/>
    </row>
    <row r="552" spans="1:89" s="214" customFormat="1" ht="28.5" hidden="1" customHeight="1">
      <c r="A552" s="644"/>
      <c r="B552" s="520"/>
      <c r="C552" s="523"/>
      <c r="D552" s="290"/>
      <c r="E552" s="293"/>
      <c r="F552" s="207"/>
      <c r="G552" s="492"/>
      <c r="H552" s="384">
        <v>90</v>
      </c>
      <c r="I552" s="469"/>
      <c r="J552" s="466"/>
      <c r="K552" s="466"/>
      <c r="L552" s="466"/>
      <c r="M552" s="472"/>
      <c r="N552" s="472"/>
      <c r="O552" s="472"/>
      <c r="P552" s="475"/>
      <c r="Q552" s="478"/>
      <c r="R552" s="481"/>
      <c r="S552" s="481"/>
      <c r="T552" s="481"/>
      <c r="U552" s="481"/>
      <c r="V552" s="484"/>
      <c r="W552" s="442"/>
      <c r="X552" s="487"/>
      <c r="Y552" s="490"/>
      <c r="Z552" s="439"/>
      <c r="AA552" s="442"/>
      <c r="AB552" s="445"/>
      <c r="AC552" s="448"/>
      <c r="AD552" s="451"/>
      <c r="AE552" s="454"/>
      <c r="AF552" s="205">
        <v>3</v>
      </c>
      <c r="AG552" s="206"/>
      <c r="AH552" s="234" t="str">
        <f t="shared" si="1874"/>
        <v/>
      </c>
      <c r="AI552" s="340"/>
      <c r="AJ552" s="340"/>
      <c r="AK552" s="235" t="str">
        <f t="shared" si="1875"/>
        <v/>
      </c>
      <c r="AL552" s="341"/>
      <c r="AM552" s="341"/>
      <c r="AN552" s="342"/>
      <c r="AO552" s="236" t="str">
        <f t="shared" ref="AO552" si="1883">IF(ISBLANK(AD550),(IFERROR(IF(AND(AH551="Probabilidad",AH552="Probabilidad"),(AQ551-(+AQ551*AK552)),IF(AND(AH551="Impacto",AH552="Probabilidad"),(AQ550-(+AQ550*AK552)),IF(AH552="Impacto",AQ551,""))),""))," ")</f>
        <v/>
      </c>
      <c r="AP552" s="174" t="str">
        <f t="shared" ref="AP552" si="1884">IF(ISBLANK(AD550),(IFERROR(IF(AO552="","",IF(AO552&lt;=0.2,"Muy Baja",IF(AO552&lt;=0.4,"Baja",IF(AO552&lt;=0.6,"Media",IF(AO552&lt;=0.8,"Alta","Muy Alta"))))),""))," ")</f>
        <v/>
      </c>
      <c r="AQ552" s="237" t="str">
        <f t="shared" si="1820"/>
        <v/>
      </c>
      <c r="AR552" s="283" t="str">
        <f t="shared" si="1821"/>
        <v/>
      </c>
      <c r="AS552" s="237" t="str">
        <f t="shared" ref="AS552:AS555" si="1885">IFERROR(IF(AND(AH551="Impacto",AH552="Impacto"),(AS551-(+AS551*AK552)),IF(AND(AH551="Probabilidad",AH552="Impacto"),(AS550-(+AS550*AK552)),IF(AH552="Probabilidad",AS551,""))),"")</f>
        <v/>
      </c>
      <c r="AT552" s="239" t="str">
        <f t="shared" si="1823"/>
        <v/>
      </c>
      <c r="AU552" s="457"/>
      <c r="AV552" s="460"/>
      <c r="AW552" s="454"/>
      <c r="AX552" s="463"/>
      <c r="AY552" s="343"/>
      <c r="AZ552" s="209"/>
      <c r="BA552" s="207"/>
      <c r="BB552" s="207"/>
      <c r="BC552" s="208"/>
      <c r="BD552" s="208"/>
      <c r="BE552" s="208"/>
      <c r="BF552" s="209"/>
      <c r="BG552" s="466"/>
      <c r="BH552" s="215"/>
      <c r="BI552" s="210"/>
      <c r="BJ552" s="210"/>
      <c r="BK552" s="210"/>
      <c r="BL552" s="207"/>
      <c r="BM552" s="207"/>
      <c r="BN552" s="207"/>
      <c r="BO552" s="282"/>
      <c r="BP552" s="282"/>
      <c r="BQ552" s="284"/>
      <c r="BR552" s="213"/>
      <c r="BS552" s="213" t="str">
        <f>IF(AND('MAPA DE RIESGOS'!$AP552="Muy Alta",'MAPA DE RIESGOS'!$AR552="Leve"),CONCATENATE("R",'MAPA DE RIESGOS'!$H552,"C",'MAPA DE RIESGOS'!$AF552),"")</f>
        <v/>
      </c>
      <c r="BT552" s="213"/>
      <c r="BU552" s="213"/>
      <c r="BV552" s="213"/>
      <c r="BW552" s="213"/>
      <c r="BX552" s="213"/>
      <c r="BY552" s="213"/>
      <c r="BZ552" s="213"/>
      <c r="CA552" s="213"/>
      <c r="CB552" s="213"/>
      <c r="CC552" s="213"/>
      <c r="CD552" s="213"/>
      <c r="CE552" s="213"/>
      <c r="CF552" s="213"/>
      <c r="CG552" s="213"/>
      <c r="CH552" s="213"/>
      <c r="CI552" s="213"/>
      <c r="CJ552" s="213"/>
      <c r="CK552" s="213"/>
    </row>
    <row r="553" spans="1:89" s="214" customFormat="1" ht="28.5" hidden="1" customHeight="1">
      <c r="A553" s="644"/>
      <c r="B553" s="520"/>
      <c r="C553" s="523"/>
      <c r="D553" s="290"/>
      <c r="E553" s="293"/>
      <c r="F553" s="207"/>
      <c r="G553" s="492"/>
      <c r="H553" s="384">
        <v>90</v>
      </c>
      <c r="I553" s="469"/>
      <c r="J553" s="466"/>
      <c r="K553" s="466"/>
      <c r="L553" s="466"/>
      <c r="M553" s="472"/>
      <c r="N553" s="472"/>
      <c r="O553" s="472"/>
      <c r="P553" s="475"/>
      <c r="Q553" s="478"/>
      <c r="R553" s="481"/>
      <c r="S553" s="481"/>
      <c r="T553" s="481"/>
      <c r="U553" s="481"/>
      <c r="V553" s="484"/>
      <c r="W553" s="442"/>
      <c r="X553" s="487"/>
      <c r="Y553" s="490"/>
      <c r="Z553" s="439"/>
      <c r="AA553" s="442"/>
      <c r="AB553" s="445"/>
      <c r="AC553" s="448"/>
      <c r="AD553" s="451"/>
      <c r="AE553" s="454"/>
      <c r="AF553" s="205">
        <v>4</v>
      </c>
      <c r="AG553" s="206"/>
      <c r="AH553" s="234" t="str">
        <f t="shared" si="1874"/>
        <v/>
      </c>
      <c r="AI553" s="340"/>
      <c r="AJ553" s="340"/>
      <c r="AK553" s="235" t="str">
        <f t="shared" si="1875"/>
        <v/>
      </c>
      <c r="AL553" s="341"/>
      <c r="AM553" s="341"/>
      <c r="AN553" s="342"/>
      <c r="AO553" s="236" t="str">
        <f t="shared" ref="AO553" si="1886">IF(ISBLANK(AD550),(IFERROR(IF(AND(AH552="Probabilidad",AH553="Probabilidad"),(AQ552-(+AQ552*AK553)),IF(AND(AH552="Impacto",AH553="Probabilidad"),(AQ551-(+AQ551*AK553)),IF(AH553="Impacto",AQ552,""))),""))," ")</f>
        <v/>
      </c>
      <c r="AP553" s="174" t="str">
        <f t="shared" ref="AP553" si="1887">IF(ISBLANK(AD550),(IFERROR(IF(AO553="","",IF(AO553&lt;=0.2,"Muy Baja",IF(AO553&lt;=0.4,"Baja",IF(AO553&lt;=0.6,"Media",IF(AO553&lt;=0.8,"Alta","Muy Alta"))))),""))," ")</f>
        <v/>
      </c>
      <c r="AQ553" s="237" t="str">
        <f t="shared" si="1820"/>
        <v/>
      </c>
      <c r="AR553" s="283" t="str">
        <f t="shared" si="1821"/>
        <v/>
      </c>
      <c r="AS553" s="237" t="str">
        <f t="shared" si="1885"/>
        <v/>
      </c>
      <c r="AT553" s="239" t="str">
        <f t="shared" si="1823"/>
        <v/>
      </c>
      <c r="AU553" s="457"/>
      <c r="AV553" s="460"/>
      <c r="AW553" s="454"/>
      <c r="AX553" s="463"/>
      <c r="AY553" s="343"/>
      <c r="AZ553" s="209"/>
      <c r="BA553" s="207"/>
      <c r="BB553" s="207"/>
      <c r="BC553" s="208"/>
      <c r="BD553" s="208"/>
      <c r="BE553" s="208"/>
      <c r="BF553" s="209"/>
      <c r="BG553" s="466"/>
      <c r="BH553" s="215"/>
      <c r="BI553" s="210"/>
      <c r="BJ553" s="210"/>
      <c r="BK553" s="210"/>
      <c r="BL553" s="207"/>
      <c r="BM553" s="207"/>
      <c r="BN553" s="207"/>
      <c r="BO553" s="282"/>
      <c r="BP553" s="282"/>
      <c r="BQ553" s="284"/>
      <c r="BR553" s="213"/>
      <c r="BS553" s="213" t="str">
        <f>IF(AND('MAPA DE RIESGOS'!$AP553="Muy Alta",'MAPA DE RIESGOS'!$AR553="Leve"),CONCATENATE("R",'MAPA DE RIESGOS'!$H553,"C",'MAPA DE RIESGOS'!$AF553),"")</f>
        <v/>
      </c>
      <c r="BT553" s="213"/>
      <c r="BU553" s="213"/>
      <c r="BV553" s="213"/>
      <c r="BW553" s="213"/>
      <c r="BX553" s="213"/>
      <c r="BY553" s="213"/>
      <c r="BZ553" s="213"/>
      <c r="CA553" s="213"/>
      <c r="CB553" s="213"/>
      <c r="CC553" s="213"/>
      <c r="CD553" s="213"/>
      <c r="CE553" s="213"/>
      <c r="CF553" s="213"/>
      <c r="CG553" s="213"/>
      <c r="CH553" s="213"/>
      <c r="CI553" s="213"/>
      <c r="CJ553" s="213"/>
      <c r="CK553" s="213"/>
    </row>
    <row r="554" spans="1:89" s="214" customFormat="1" ht="28.5" hidden="1" customHeight="1">
      <c r="A554" s="644"/>
      <c r="B554" s="520"/>
      <c r="C554" s="523"/>
      <c r="D554" s="290"/>
      <c r="E554" s="293"/>
      <c r="F554" s="207"/>
      <c r="G554" s="492"/>
      <c r="H554" s="384">
        <v>90</v>
      </c>
      <c r="I554" s="469"/>
      <c r="J554" s="466"/>
      <c r="K554" s="466"/>
      <c r="L554" s="466"/>
      <c r="M554" s="472"/>
      <c r="N554" s="472"/>
      <c r="O554" s="472"/>
      <c r="P554" s="475"/>
      <c r="Q554" s="478"/>
      <c r="R554" s="481"/>
      <c r="S554" s="481"/>
      <c r="T554" s="481"/>
      <c r="U554" s="481"/>
      <c r="V554" s="484"/>
      <c r="W554" s="442"/>
      <c r="X554" s="487"/>
      <c r="Y554" s="490"/>
      <c r="Z554" s="439"/>
      <c r="AA554" s="442"/>
      <c r="AB554" s="445"/>
      <c r="AC554" s="448"/>
      <c r="AD554" s="451"/>
      <c r="AE554" s="454"/>
      <c r="AF554" s="205">
        <v>5</v>
      </c>
      <c r="AG554" s="206"/>
      <c r="AH554" s="234" t="str">
        <f t="shared" si="1874"/>
        <v/>
      </c>
      <c r="AI554" s="340"/>
      <c r="AJ554" s="340"/>
      <c r="AK554" s="235" t="str">
        <f t="shared" si="1875"/>
        <v/>
      </c>
      <c r="AL554" s="341"/>
      <c r="AM554" s="341"/>
      <c r="AN554" s="342"/>
      <c r="AO554" s="236" t="str">
        <f t="shared" ref="AO554" si="1888">IF(ISBLANK(AD550),(IFERROR(IF(AND(AH553="Probabilidad",AH554="Probabilidad"),(AQ553-(+AQ553*AK554)),IF(AND(AH553="Impacto",AH554="Probabilidad"),(AQ552-(+AQ552*AK554)),IF(AH554="Impacto",AQ553,""))),""))," ")</f>
        <v/>
      </c>
      <c r="AP554" s="174" t="str">
        <f t="shared" ref="AP554" si="1889">IF(ISBLANK(AD550),(IFERROR(IF(AO554="","",IF(AO554&lt;=0.2,"Muy Baja",IF(AO554&lt;=0.4,"Baja",IF(AO554&lt;=0.6,"Media",IF(AO554&lt;=0.8,"Alta","Muy Alta"))))),""))," ")</f>
        <v/>
      </c>
      <c r="AQ554" s="237" t="str">
        <f t="shared" si="1820"/>
        <v/>
      </c>
      <c r="AR554" s="283" t="str">
        <f t="shared" si="1821"/>
        <v/>
      </c>
      <c r="AS554" s="237" t="str">
        <f t="shared" si="1885"/>
        <v/>
      </c>
      <c r="AT554" s="239" t="str">
        <f t="shared" si="1823"/>
        <v/>
      </c>
      <c r="AU554" s="457"/>
      <c r="AV554" s="460"/>
      <c r="AW554" s="454"/>
      <c r="AX554" s="463"/>
      <c r="AY554" s="343"/>
      <c r="AZ554" s="209"/>
      <c r="BA554" s="207"/>
      <c r="BB554" s="207"/>
      <c r="BC554" s="208"/>
      <c r="BD554" s="208"/>
      <c r="BE554" s="208"/>
      <c r="BF554" s="209"/>
      <c r="BG554" s="466"/>
      <c r="BH554" s="215"/>
      <c r="BI554" s="210"/>
      <c r="BJ554" s="210"/>
      <c r="BK554" s="210"/>
      <c r="BL554" s="207"/>
      <c r="BM554" s="207"/>
      <c r="BN554" s="207"/>
      <c r="BO554" s="282"/>
      <c r="BP554" s="282"/>
      <c r="BQ554" s="284"/>
      <c r="BR554" s="213"/>
      <c r="BS554" s="213" t="str">
        <f>IF(AND('MAPA DE RIESGOS'!$AP554="Muy Alta",'MAPA DE RIESGOS'!$AR554="Leve"),CONCATENATE("R",'MAPA DE RIESGOS'!$H554,"C",'MAPA DE RIESGOS'!$AF554),"")</f>
        <v/>
      </c>
      <c r="BT554" s="213"/>
      <c r="BU554" s="213"/>
      <c r="BV554" s="213"/>
      <c r="BW554" s="213"/>
      <c r="BX554" s="213"/>
      <c r="BY554" s="213"/>
      <c r="BZ554" s="213"/>
      <c r="CA554" s="213"/>
      <c r="CB554" s="213"/>
      <c r="CC554" s="213"/>
      <c r="CD554" s="213"/>
      <c r="CE554" s="213"/>
      <c r="CF554" s="213"/>
      <c r="CG554" s="213"/>
      <c r="CH554" s="213"/>
      <c r="CI554" s="213"/>
      <c r="CJ554" s="213"/>
      <c r="CK554" s="213"/>
    </row>
    <row r="555" spans="1:89" s="214" customFormat="1" ht="28.5" hidden="1" customHeight="1">
      <c r="A555" s="644"/>
      <c r="B555" s="521"/>
      <c r="C555" s="524"/>
      <c r="D555" s="291"/>
      <c r="E555" s="294"/>
      <c r="F555" s="207"/>
      <c r="G555" s="492"/>
      <c r="H555" s="384">
        <v>90</v>
      </c>
      <c r="I555" s="470"/>
      <c r="J555" s="467"/>
      <c r="K555" s="467"/>
      <c r="L555" s="467"/>
      <c r="M555" s="473"/>
      <c r="N555" s="473"/>
      <c r="O555" s="473"/>
      <c r="P555" s="476"/>
      <c r="Q555" s="479"/>
      <c r="R555" s="482"/>
      <c r="S555" s="482"/>
      <c r="T555" s="482"/>
      <c r="U555" s="482"/>
      <c r="V555" s="485"/>
      <c r="W555" s="443"/>
      <c r="X555" s="488"/>
      <c r="Y555" s="491"/>
      <c r="Z555" s="440"/>
      <c r="AA555" s="443"/>
      <c r="AB555" s="446"/>
      <c r="AC555" s="449"/>
      <c r="AD555" s="452"/>
      <c r="AE555" s="455"/>
      <c r="AF555" s="205">
        <v>6</v>
      </c>
      <c r="AG555" s="206"/>
      <c r="AH555" s="234" t="str">
        <f t="shared" si="1874"/>
        <v/>
      </c>
      <c r="AI555" s="340"/>
      <c r="AJ555" s="340"/>
      <c r="AK555" s="235" t="str">
        <f t="shared" si="1875"/>
        <v/>
      </c>
      <c r="AL555" s="341"/>
      <c r="AM555" s="341"/>
      <c r="AN555" s="342"/>
      <c r="AO555" s="236" t="str">
        <f t="shared" ref="AO555" si="1890">IF(ISBLANK(AD550),(IFERROR(IF(AND(AH554="Probabilidad",AH555="Probabilidad"),(AQ554-(+AQ554*AK555)),IF(AND(AH554="Impacto",AH555="Probabilidad"),(AQ553-(+AQ553*AK555)),IF(AH555="Impacto",AQ554,""))),""))," ")</f>
        <v/>
      </c>
      <c r="AP555" s="174" t="str">
        <f t="shared" ref="AP555" si="1891">IF(ISBLANK(AD550),(IFERROR(IF(AO555="","",IF(AO555&lt;=0.2,"Muy Baja",IF(AO555&lt;=0.4,"Baja",IF(AO555&lt;=0.6,"Media",IF(AO555&lt;=0.8,"Alta","Muy Alta"))))),""))," ")</f>
        <v/>
      </c>
      <c r="AQ555" s="237" t="str">
        <f t="shared" si="1820"/>
        <v/>
      </c>
      <c r="AR555" s="283" t="str">
        <f t="shared" si="1821"/>
        <v/>
      </c>
      <c r="AS555" s="237" t="str">
        <f t="shared" si="1885"/>
        <v/>
      </c>
      <c r="AT555" s="239" t="str">
        <f t="shared" si="1823"/>
        <v/>
      </c>
      <c r="AU555" s="458"/>
      <c r="AV555" s="461"/>
      <c r="AW555" s="455"/>
      <c r="AX555" s="464"/>
      <c r="AY555" s="343"/>
      <c r="AZ555" s="209"/>
      <c r="BA555" s="207"/>
      <c r="BB555" s="207"/>
      <c r="BC555" s="208"/>
      <c r="BD555" s="208"/>
      <c r="BE555" s="208"/>
      <c r="BF555" s="209"/>
      <c r="BG555" s="467"/>
      <c r="BH555" s="215"/>
      <c r="BI555" s="210"/>
      <c r="BJ555" s="210"/>
      <c r="BK555" s="210"/>
      <c r="BL555" s="207"/>
      <c r="BM555" s="207"/>
      <c r="BN555" s="207"/>
      <c r="BO555" s="282"/>
      <c r="BP555" s="282"/>
      <c r="BQ555" s="284"/>
      <c r="BR555" s="213"/>
      <c r="BS555" s="213" t="str">
        <f>IF(AND('MAPA DE RIESGOS'!$AP555="Muy Alta",'MAPA DE RIESGOS'!$AR555="Leve"),CONCATENATE("R",'MAPA DE RIESGOS'!$H555,"C",'MAPA DE RIESGOS'!$AF555),"")</f>
        <v/>
      </c>
      <c r="BT555" s="213"/>
      <c r="BU555" s="213"/>
      <c r="BV555" s="213"/>
      <c r="BW555" s="213"/>
      <c r="BX555" s="213"/>
      <c r="BY555" s="213"/>
      <c r="BZ555" s="213"/>
      <c r="CA555" s="213"/>
      <c r="CB555" s="213"/>
      <c r="CC555" s="213"/>
      <c r="CD555" s="213"/>
      <c r="CE555" s="213"/>
      <c r="CF555" s="213"/>
      <c r="CG555" s="213"/>
      <c r="CH555" s="213"/>
      <c r="CI555" s="213"/>
      <c r="CJ555" s="213"/>
      <c r="CK555" s="213"/>
    </row>
    <row r="556" spans="1:89" s="214" customFormat="1" ht="28.5" hidden="1" customHeight="1">
      <c r="A556" s="644"/>
      <c r="B556" s="519"/>
      <c r="C556" s="522" t="str">
        <f>IFERROR((VLOOKUP($B556,'Listados Datos'!$D$3:$E$18,2,FALSE))," ")</f>
        <v xml:space="preserve"> </v>
      </c>
      <c r="D556" s="289" t="str">
        <f>IFERROR((VLOOKUP($B556,'Listados Datos'!$D$3:$F$18,3,FALSE))," ")</f>
        <v xml:space="preserve"> </v>
      </c>
      <c r="E556" s="292"/>
      <c r="F556" s="207"/>
      <c r="G556" s="492">
        <v>91</v>
      </c>
      <c r="H556" s="384">
        <v>91</v>
      </c>
      <c r="I556" s="468"/>
      <c r="J556" s="465"/>
      <c r="K556" s="465"/>
      <c r="L556" s="465"/>
      <c r="M556" s="471"/>
      <c r="N556" s="471"/>
      <c r="O556" s="471"/>
      <c r="P556" s="474"/>
      <c r="Q556" s="477"/>
      <c r="R556" s="480"/>
      <c r="S556" s="480"/>
      <c r="T556" s="480"/>
      <c r="U556" s="480"/>
      <c r="V556" s="483" t="str">
        <f t="shared" ref="V556" si="1892">IF(ISBLANK(AC556),(IF(P556&lt;=0,"",IF(P556&lt;=2,"Muy Baja",IF(P556&lt;=24,"Baja",IF(P556&lt;=500,"Media",IF(P556&lt;=5000,"Alta","Muy Alta"))))))," ")</f>
        <v/>
      </c>
      <c r="W556" s="441" t="str">
        <f t="shared" ref="W556" si="1893">IF(ISBLANK(AC556),(IF(V556="","",IF(V556="Muy Baja",20%,IF(V556="Baja",40%,IF(V556="Media",60%,IF(V556="Alta",80%,IF(V556="Muy Alta",100%,0)))))))," ")</f>
        <v/>
      </c>
      <c r="X556" s="486"/>
      <c r="Y556" s="489" t="str">
        <f>IF(X556&gt;0,IF(NOT(ISERROR(MATCH(X556,'Listados Datos'!$N$3:$N$4,0))),'Listados Datos'!$N$6&amp;"Por favor no seleccionar este criterios de impacto (Afectación Económica o presupuestal y/o Pérdida Reputacional)",'Listados Datos'!$N$7),"")</f>
        <v/>
      </c>
      <c r="Z556" s="438" t="str">
        <f>IF(OR(X556='Listados Datos'!$R$3,X556='Listados Datos'!$S$3),"Leve",IF(OR(X556='Listados Datos'!$R$4,X556='Listados Datos'!$S$4),"Menor",IF(OR(X556='Listados Datos'!$R$5,X556='Listados Datos'!$S$5),"Moderado",IF(OR(X556='Listados Datos'!$R$6,X556='Listados Datos'!$S$6),"Mayor",IF(OR(X556='Listados Datos'!$R$7,X556='Listados Datos'!$S$7),"Catastrófico","")))))</f>
        <v/>
      </c>
      <c r="AA556" s="441" t="str">
        <f>IF(Z556="","",IF(Z556="Leve",20%,IF(Z556="Menor",40%,IF(Z556="Moderado",60%,IF(Z556="Mayor",80%,IF(Z556="Catastrófico",100%,0))))))</f>
        <v/>
      </c>
      <c r="AB556" s="444"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447"/>
      <c r="AD556" s="450"/>
      <c r="AE556" s="453" t="str">
        <f t="shared" ref="AE556" si="1894">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206"/>
      <c r="AH556" s="234" t="str">
        <f t="shared" si="1874"/>
        <v/>
      </c>
      <c r="AI556" s="340"/>
      <c r="AJ556" s="340"/>
      <c r="AK556" s="235" t="str">
        <f t="shared" si="1875"/>
        <v/>
      </c>
      <c r="AL556" s="341"/>
      <c r="AM556" s="341"/>
      <c r="AN556" s="342"/>
      <c r="AO556" s="236" t="str">
        <f t="shared" ref="AO556" si="1895">IF(ISBLANK(AD556),(IFERROR(IF(AH556="Probabilidad",(W556-(+W556*AK556)),IF(AH556="Impacto",W556,"")),""))," ")</f>
        <v/>
      </c>
      <c r="AP556" s="174" t="str">
        <f t="shared" ref="AP556" si="1896">IF(ISBLANK(AD556), (IFERROR(IF(AO556="","",IF(AO556&lt;=0.2,"Muy Baja",IF(AO556&lt;=0.4,"Baja",IF(AO556&lt;=0.6,"Media",IF(AO556&lt;=0.8,"Alta","Muy Alta"))))),""))," ")</f>
        <v/>
      </c>
      <c r="AQ556" s="237" t="str">
        <f t="shared" si="1820"/>
        <v/>
      </c>
      <c r="AR556" s="283" t="str">
        <f t="shared" si="1821"/>
        <v/>
      </c>
      <c r="AS556" s="237" t="str">
        <f t="shared" ref="AS556" si="1897">IFERROR(IF(AH556="Impacto",(AA556-(+AA556*AK556)),IF(AH556="Probabilidad",AA556,"")),"")</f>
        <v/>
      </c>
      <c r="AT556" s="239" t="str">
        <f t="shared" si="1823"/>
        <v/>
      </c>
      <c r="AU556" s="456"/>
      <c r="AV556" s="459" t="str">
        <f>IF(ISBLANK(AD556), " ", AD556)</f>
        <v xml:space="preserve"> </v>
      </c>
      <c r="AW556" s="453" t="str">
        <f t="shared" ref="AW556" si="1898">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462"/>
      <c r="AY556" s="343"/>
      <c r="AZ556" s="209"/>
      <c r="BA556" s="207"/>
      <c r="BB556" s="207"/>
      <c r="BC556" s="208"/>
      <c r="BD556" s="208"/>
      <c r="BE556" s="208"/>
      <c r="BF556" s="208"/>
      <c r="BG556" s="465"/>
      <c r="BH556" s="215"/>
      <c r="BI556" s="210"/>
      <c r="BJ556" s="210"/>
      <c r="BK556" s="210"/>
      <c r="BL556" s="207"/>
      <c r="BM556" s="207"/>
      <c r="BN556" s="207"/>
      <c r="BO556" s="282"/>
      <c r="BP556" s="282"/>
      <c r="BQ556" s="284"/>
      <c r="BR556" s="213"/>
      <c r="BS556" s="213" t="str">
        <f>IF(AND('MAPA DE RIESGOS'!$AP556="Muy Alta",'MAPA DE RIESGOS'!$AR556="Leve"),CONCATENATE("R",'MAPA DE RIESGOS'!$H556,"C",'MAPA DE RIESGOS'!$AF556),"")</f>
        <v/>
      </c>
      <c r="BT556" s="213"/>
      <c r="BU556" s="213"/>
      <c r="BV556" s="213"/>
      <c r="BW556" s="213"/>
      <c r="BX556" s="213"/>
      <c r="BY556" s="213"/>
      <c r="BZ556" s="213"/>
      <c r="CA556" s="213"/>
      <c r="CB556" s="213"/>
      <c r="CC556" s="213"/>
      <c r="CD556" s="213"/>
      <c r="CE556" s="213"/>
      <c r="CF556" s="213"/>
      <c r="CG556" s="213"/>
      <c r="CH556" s="213"/>
      <c r="CI556" s="213"/>
      <c r="CJ556" s="213"/>
      <c r="CK556" s="213"/>
    </row>
    <row r="557" spans="1:89" s="214" customFormat="1" ht="28.5" hidden="1" customHeight="1">
      <c r="A557" s="644"/>
      <c r="B557" s="520"/>
      <c r="C557" s="523"/>
      <c r="D557" s="290"/>
      <c r="E557" s="293"/>
      <c r="F557" s="207"/>
      <c r="G557" s="492"/>
      <c r="H557" s="384">
        <v>91</v>
      </c>
      <c r="I557" s="469"/>
      <c r="J557" s="466"/>
      <c r="K557" s="466"/>
      <c r="L557" s="466"/>
      <c r="M557" s="472"/>
      <c r="N557" s="472"/>
      <c r="O557" s="472"/>
      <c r="P557" s="475"/>
      <c r="Q557" s="478"/>
      <c r="R557" s="481"/>
      <c r="S557" s="481"/>
      <c r="T557" s="481"/>
      <c r="U557" s="481"/>
      <c r="V557" s="484"/>
      <c r="W557" s="442"/>
      <c r="X557" s="487"/>
      <c r="Y557" s="490"/>
      <c r="Z557" s="439"/>
      <c r="AA557" s="442"/>
      <c r="AB557" s="445"/>
      <c r="AC557" s="448"/>
      <c r="AD557" s="451"/>
      <c r="AE557" s="454"/>
      <c r="AF557" s="205">
        <v>2</v>
      </c>
      <c r="AG557" s="206"/>
      <c r="AH557" s="234" t="str">
        <f t="shared" si="1874"/>
        <v/>
      </c>
      <c r="AI557" s="340"/>
      <c r="AJ557" s="340"/>
      <c r="AK557" s="235" t="str">
        <f t="shared" si="1875"/>
        <v/>
      </c>
      <c r="AL557" s="341"/>
      <c r="AM557" s="341"/>
      <c r="AN557" s="342"/>
      <c r="AO557" s="236" t="str">
        <f t="shared" ref="AO557" si="1899">IF(ISBLANK(AD556),(IFERROR(IF(AND(AH556="Probabilidad",AH557="Probabilidad"),(AQ556-(+AQ556*AK557)),IF(AH557="Probabilidad",(W556-(+W556*AK557)),IF(AH557="Impacto",AQ556,""))),""))," ")</f>
        <v/>
      </c>
      <c r="AP557" s="174" t="str">
        <f t="shared" ref="AP557" si="1900">IF(ISBLANK(AD556),(IFERROR(IF(AO557="","",IF(AO557&lt;=0.2,"Muy Baja",IF(AO557&lt;=0.4,"Baja",IF(AO557&lt;=0.6,"Media",IF(AO557&lt;=0.8,"Alta","Muy Alta"))))),""))," ")</f>
        <v/>
      </c>
      <c r="AQ557" s="237" t="str">
        <f t="shared" si="1820"/>
        <v/>
      </c>
      <c r="AR557" s="283" t="str">
        <f t="shared" si="1821"/>
        <v/>
      </c>
      <c r="AS557" s="237" t="str">
        <f t="shared" ref="AS557" si="1901">IFERROR(IF(AND(AH556="Impacto",AH557="Impacto"),(AS556-(+AS556*AK557)),IF(AH557="Impacto",(AA556-(+AA556*AK557)),IF(AH557="Probabilidad",AS556,""))),"")</f>
        <v/>
      </c>
      <c r="AT557" s="239" t="str">
        <f t="shared" si="1823"/>
        <v/>
      </c>
      <c r="AU557" s="457"/>
      <c r="AV557" s="460"/>
      <c r="AW557" s="454"/>
      <c r="AX557" s="463"/>
      <c r="AY557" s="343"/>
      <c r="AZ557" s="209"/>
      <c r="BA557" s="207"/>
      <c r="BB557" s="207"/>
      <c r="BC557" s="208"/>
      <c r="BD557" s="208"/>
      <c r="BE557" s="208"/>
      <c r="BF557" s="209"/>
      <c r="BG557" s="466"/>
      <c r="BH557" s="215"/>
      <c r="BI557" s="210"/>
      <c r="BJ557" s="210"/>
      <c r="BK557" s="210"/>
      <c r="BL557" s="207"/>
      <c r="BM557" s="207"/>
      <c r="BN557" s="207"/>
      <c r="BO557" s="282"/>
      <c r="BP557" s="282"/>
      <c r="BQ557" s="284"/>
      <c r="BR557" s="213"/>
      <c r="BS557" s="213" t="str">
        <f>IF(AND('MAPA DE RIESGOS'!$AP557="Muy Alta",'MAPA DE RIESGOS'!$AR557="Leve"),CONCATENATE("R",'MAPA DE RIESGOS'!$H557,"C",'MAPA DE RIESGOS'!$AF557),"")</f>
        <v/>
      </c>
      <c r="BT557" s="213"/>
      <c r="BU557" s="213"/>
      <c r="BV557" s="213"/>
      <c r="BW557" s="213"/>
      <c r="BX557" s="213"/>
      <c r="BY557" s="213"/>
      <c r="BZ557" s="213"/>
      <c r="CA557" s="213"/>
      <c r="CB557" s="213"/>
      <c r="CC557" s="213"/>
      <c r="CD557" s="213"/>
      <c r="CE557" s="213"/>
      <c r="CF557" s="213"/>
      <c r="CG557" s="213"/>
      <c r="CH557" s="213"/>
      <c r="CI557" s="213"/>
      <c r="CJ557" s="213"/>
      <c r="CK557" s="213"/>
    </row>
    <row r="558" spans="1:89" s="214" customFormat="1" ht="28.5" hidden="1" customHeight="1">
      <c r="A558" s="644"/>
      <c r="B558" s="520"/>
      <c r="C558" s="523"/>
      <c r="D558" s="290"/>
      <c r="E558" s="293"/>
      <c r="F558" s="207"/>
      <c r="G558" s="492"/>
      <c r="H558" s="384">
        <v>91</v>
      </c>
      <c r="I558" s="469"/>
      <c r="J558" s="466"/>
      <c r="K558" s="466"/>
      <c r="L558" s="466"/>
      <c r="M558" s="472"/>
      <c r="N558" s="472"/>
      <c r="O558" s="472"/>
      <c r="P558" s="475"/>
      <c r="Q558" s="478"/>
      <c r="R558" s="481"/>
      <c r="S558" s="481"/>
      <c r="T558" s="481"/>
      <c r="U558" s="481"/>
      <c r="V558" s="484"/>
      <c r="W558" s="442"/>
      <c r="X558" s="487"/>
      <c r="Y558" s="490"/>
      <c r="Z558" s="439"/>
      <c r="AA558" s="442"/>
      <c r="AB558" s="445"/>
      <c r="AC558" s="448"/>
      <c r="AD558" s="451"/>
      <c r="AE558" s="454"/>
      <c r="AF558" s="205">
        <v>3</v>
      </c>
      <c r="AG558" s="206"/>
      <c r="AH558" s="234" t="str">
        <f t="shared" si="1874"/>
        <v/>
      </c>
      <c r="AI558" s="340"/>
      <c r="AJ558" s="340"/>
      <c r="AK558" s="235" t="str">
        <f t="shared" si="1875"/>
        <v/>
      </c>
      <c r="AL558" s="341"/>
      <c r="AM558" s="341"/>
      <c r="AN558" s="342"/>
      <c r="AO558" s="236" t="str">
        <f t="shared" ref="AO558" si="1902">IF(ISBLANK(AD556),(IFERROR(IF(AND(AH557="Probabilidad",AH558="Probabilidad"),(AQ557-(+AQ557*AK558)),IF(AND(AH557="Impacto",AH558="Probabilidad"),(AQ556-(+AQ556*AK558)),IF(AH558="Impacto",AQ557,""))),""))," ")</f>
        <v/>
      </c>
      <c r="AP558" s="174" t="str">
        <f t="shared" ref="AP558" si="1903">IF(ISBLANK(AD556),(IFERROR(IF(AO558="","",IF(AO558&lt;=0.2,"Muy Baja",IF(AO558&lt;=0.4,"Baja",IF(AO558&lt;=0.6,"Media",IF(AO558&lt;=0.8,"Alta","Muy Alta"))))),""))," ")</f>
        <v/>
      </c>
      <c r="AQ558" s="237" t="str">
        <f t="shared" si="1820"/>
        <v/>
      </c>
      <c r="AR558" s="283" t="str">
        <f t="shared" si="1821"/>
        <v/>
      </c>
      <c r="AS558" s="237" t="str">
        <f t="shared" ref="AS558:AS561" si="1904">IFERROR(IF(AND(AH557="Impacto",AH558="Impacto"),(AS557-(+AS557*AK558)),IF(AND(AH557="Probabilidad",AH558="Impacto"),(AS556-(+AS556*AK558)),IF(AH558="Probabilidad",AS557,""))),"")</f>
        <v/>
      </c>
      <c r="AT558" s="239" t="str">
        <f t="shared" si="1823"/>
        <v/>
      </c>
      <c r="AU558" s="457"/>
      <c r="AV558" s="460"/>
      <c r="AW558" s="454"/>
      <c r="AX558" s="463"/>
      <c r="AY558" s="343"/>
      <c r="AZ558" s="209"/>
      <c r="BA558" s="207"/>
      <c r="BB558" s="207"/>
      <c r="BC558" s="208"/>
      <c r="BD558" s="208"/>
      <c r="BE558" s="208"/>
      <c r="BF558" s="209"/>
      <c r="BG558" s="466"/>
      <c r="BH558" s="215"/>
      <c r="BI558" s="210"/>
      <c r="BJ558" s="210"/>
      <c r="BK558" s="210"/>
      <c r="BL558" s="207"/>
      <c r="BM558" s="207"/>
      <c r="BN558" s="207"/>
      <c r="BO558" s="282"/>
      <c r="BP558" s="282"/>
      <c r="BQ558" s="284"/>
      <c r="BR558" s="213"/>
      <c r="BS558" s="213" t="str">
        <f>IF(AND('MAPA DE RIESGOS'!$AP558="Muy Alta",'MAPA DE RIESGOS'!$AR558="Leve"),CONCATENATE("R",'MAPA DE RIESGOS'!$H558,"C",'MAPA DE RIESGOS'!$AF558),"")</f>
        <v/>
      </c>
      <c r="BT558" s="213"/>
      <c r="BU558" s="213"/>
      <c r="BV558" s="213"/>
      <c r="BW558" s="213"/>
      <c r="BX558" s="213"/>
      <c r="BY558" s="213"/>
      <c r="BZ558" s="213"/>
      <c r="CA558" s="213"/>
      <c r="CB558" s="213"/>
      <c r="CC558" s="213"/>
      <c r="CD558" s="213"/>
      <c r="CE558" s="213"/>
      <c r="CF558" s="213"/>
      <c r="CG558" s="213"/>
      <c r="CH558" s="213"/>
      <c r="CI558" s="213"/>
      <c r="CJ558" s="213"/>
      <c r="CK558" s="213"/>
    </row>
    <row r="559" spans="1:89" s="214" customFormat="1" ht="28.5" hidden="1" customHeight="1">
      <c r="A559" s="644"/>
      <c r="B559" s="520"/>
      <c r="C559" s="523"/>
      <c r="D559" s="290"/>
      <c r="E559" s="293"/>
      <c r="F559" s="207"/>
      <c r="G559" s="492"/>
      <c r="H559" s="384">
        <v>91</v>
      </c>
      <c r="I559" s="469"/>
      <c r="J559" s="466"/>
      <c r="K559" s="466"/>
      <c r="L559" s="466"/>
      <c r="M559" s="472"/>
      <c r="N559" s="472"/>
      <c r="O559" s="472"/>
      <c r="P559" s="475"/>
      <c r="Q559" s="478"/>
      <c r="R559" s="481"/>
      <c r="S559" s="481"/>
      <c r="T559" s="481"/>
      <c r="U559" s="481"/>
      <c r="V559" s="484"/>
      <c r="W559" s="442"/>
      <c r="X559" s="487"/>
      <c r="Y559" s="490"/>
      <c r="Z559" s="439"/>
      <c r="AA559" s="442"/>
      <c r="AB559" s="445"/>
      <c r="AC559" s="448"/>
      <c r="AD559" s="451"/>
      <c r="AE559" s="454"/>
      <c r="AF559" s="205">
        <v>4</v>
      </c>
      <c r="AG559" s="206"/>
      <c r="AH559" s="234" t="str">
        <f t="shared" si="1874"/>
        <v/>
      </c>
      <c r="AI559" s="340"/>
      <c r="AJ559" s="340"/>
      <c r="AK559" s="235" t="str">
        <f t="shared" si="1875"/>
        <v/>
      </c>
      <c r="AL559" s="341"/>
      <c r="AM559" s="341"/>
      <c r="AN559" s="342"/>
      <c r="AO559" s="236" t="str">
        <f t="shared" ref="AO559" si="1905">IF(ISBLANK(AD556),(IFERROR(IF(AND(AH558="Probabilidad",AH559="Probabilidad"),(AQ558-(+AQ558*AK559)),IF(AND(AH558="Impacto",AH559="Probabilidad"),(AQ557-(+AQ557*AK559)),IF(AH559="Impacto",AQ558,""))),""))," ")</f>
        <v/>
      </c>
      <c r="AP559" s="174" t="str">
        <f t="shared" ref="AP559" si="1906">IF(ISBLANK(AD556),(IFERROR(IF(AO559="","",IF(AO559&lt;=0.2,"Muy Baja",IF(AO559&lt;=0.4,"Baja",IF(AO559&lt;=0.6,"Media",IF(AO559&lt;=0.8,"Alta","Muy Alta"))))),""))," ")</f>
        <v/>
      </c>
      <c r="AQ559" s="237" t="str">
        <f t="shared" si="1820"/>
        <v/>
      </c>
      <c r="AR559" s="283" t="str">
        <f t="shared" si="1821"/>
        <v/>
      </c>
      <c r="AS559" s="237" t="str">
        <f t="shared" si="1904"/>
        <v/>
      </c>
      <c r="AT559" s="239" t="str">
        <f t="shared" si="1823"/>
        <v/>
      </c>
      <c r="AU559" s="457"/>
      <c r="AV559" s="460"/>
      <c r="AW559" s="454"/>
      <c r="AX559" s="463"/>
      <c r="AY559" s="343"/>
      <c r="AZ559" s="209"/>
      <c r="BA559" s="207"/>
      <c r="BB559" s="207"/>
      <c r="BC559" s="208"/>
      <c r="BD559" s="208"/>
      <c r="BE559" s="208"/>
      <c r="BF559" s="209"/>
      <c r="BG559" s="466"/>
      <c r="BH559" s="215"/>
      <c r="BI559" s="210"/>
      <c r="BJ559" s="210"/>
      <c r="BK559" s="210"/>
      <c r="BL559" s="207"/>
      <c r="BM559" s="207"/>
      <c r="BN559" s="207"/>
      <c r="BO559" s="282"/>
      <c r="BP559" s="282"/>
      <c r="BQ559" s="284"/>
      <c r="BR559" s="213"/>
      <c r="BS559" s="213" t="str">
        <f>IF(AND('MAPA DE RIESGOS'!$AP559="Muy Alta",'MAPA DE RIESGOS'!$AR559="Leve"),CONCATENATE("R",'MAPA DE RIESGOS'!$H559,"C",'MAPA DE RIESGOS'!$AF559),"")</f>
        <v/>
      </c>
      <c r="BT559" s="213"/>
      <c r="BU559" s="213"/>
      <c r="BV559" s="213"/>
      <c r="BW559" s="213"/>
      <c r="BX559" s="213"/>
      <c r="BY559" s="213"/>
      <c r="BZ559" s="213"/>
      <c r="CA559" s="213"/>
      <c r="CB559" s="213"/>
      <c r="CC559" s="213"/>
      <c r="CD559" s="213"/>
      <c r="CE559" s="213"/>
      <c r="CF559" s="213"/>
      <c r="CG559" s="213"/>
      <c r="CH559" s="213"/>
      <c r="CI559" s="213"/>
      <c r="CJ559" s="213"/>
      <c r="CK559" s="213"/>
    </row>
    <row r="560" spans="1:89" s="214" customFormat="1" ht="28.5" hidden="1" customHeight="1">
      <c r="A560" s="644"/>
      <c r="B560" s="520"/>
      <c r="C560" s="523"/>
      <c r="D560" s="290"/>
      <c r="E560" s="293"/>
      <c r="F560" s="207"/>
      <c r="G560" s="492"/>
      <c r="H560" s="384">
        <v>91</v>
      </c>
      <c r="I560" s="469"/>
      <c r="J560" s="466"/>
      <c r="K560" s="466"/>
      <c r="L560" s="466"/>
      <c r="M560" s="472"/>
      <c r="N560" s="472"/>
      <c r="O560" s="472"/>
      <c r="P560" s="475"/>
      <c r="Q560" s="478"/>
      <c r="R560" s="481"/>
      <c r="S560" s="481"/>
      <c r="T560" s="481"/>
      <c r="U560" s="481"/>
      <c r="V560" s="484"/>
      <c r="W560" s="442"/>
      <c r="X560" s="487"/>
      <c r="Y560" s="490"/>
      <c r="Z560" s="439"/>
      <c r="AA560" s="442"/>
      <c r="AB560" s="445"/>
      <c r="AC560" s="448"/>
      <c r="AD560" s="451"/>
      <c r="AE560" s="454"/>
      <c r="AF560" s="205">
        <v>5</v>
      </c>
      <c r="AG560" s="206"/>
      <c r="AH560" s="234" t="str">
        <f t="shared" si="1874"/>
        <v/>
      </c>
      <c r="AI560" s="340"/>
      <c r="AJ560" s="340"/>
      <c r="AK560" s="235" t="str">
        <f t="shared" si="1875"/>
        <v/>
      </c>
      <c r="AL560" s="341"/>
      <c r="AM560" s="341"/>
      <c r="AN560" s="342"/>
      <c r="AO560" s="236" t="str">
        <f t="shared" ref="AO560" si="1907">IF(ISBLANK(AD556),(IFERROR(IF(AND(AH559="Probabilidad",AH560="Probabilidad"),(AQ559-(+AQ559*AK560)),IF(AND(AH559="Impacto",AH560="Probabilidad"),(AQ558-(+AQ558*AK560)),IF(AH560="Impacto",AQ559,""))),""))," ")</f>
        <v/>
      </c>
      <c r="AP560" s="174" t="str">
        <f t="shared" ref="AP560" si="1908">IF(ISBLANK(AD556),(IFERROR(IF(AO560="","",IF(AO560&lt;=0.2,"Muy Baja",IF(AO560&lt;=0.4,"Baja",IF(AO560&lt;=0.6,"Media",IF(AO560&lt;=0.8,"Alta","Muy Alta"))))),""))," ")</f>
        <v/>
      </c>
      <c r="AQ560" s="237" t="str">
        <f t="shared" si="1820"/>
        <v/>
      </c>
      <c r="AR560" s="283" t="str">
        <f t="shared" si="1821"/>
        <v/>
      </c>
      <c r="AS560" s="237" t="str">
        <f t="shared" si="1904"/>
        <v/>
      </c>
      <c r="AT560" s="239" t="str">
        <f t="shared" si="1823"/>
        <v/>
      </c>
      <c r="AU560" s="457"/>
      <c r="AV560" s="460"/>
      <c r="AW560" s="454"/>
      <c r="AX560" s="463"/>
      <c r="AY560" s="343"/>
      <c r="AZ560" s="209"/>
      <c r="BA560" s="207"/>
      <c r="BB560" s="207"/>
      <c r="BC560" s="208"/>
      <c r="BD560" s="208"/>
      <c r="BE560" s="208"/>
      <c r="BF560" s="209"/>
      <c r="BG560" s="466"/>
      <c r="BH560" s="215"/>
      <c r="BI560" s="210"/>
      <c r="BJ560" s="210"/>
      <c r="BK560" s="210"/>
      <c r="BL560" s="207"/>
      <c r="BM560" s="207"/>
      <c r="BN560" s="207"/>
      <c r="BO560" s="282"/>
      <c r="BP560" s="282"/>
      <c r="BQ560" s="284"/>
      <c r="BR560" s="213"/>
      <c r="BS560" s="213" t="str">
        <f>IF(AND('MAPA DE RIESGOS'!$AP560="Muy Alta",'MAPA DE RIESGOS'!$AR560="Leve"),CONCATENATE("R",'MAPA DE RIESGOS'!$H560,"C",'MAPA DE RIESGOS'!$AF560),"")</f>
        <v/>
      </c>
      <c r="BT560" s="213"/>
      <c r="BU560" s="213"/>
      <c r="BV560" s="213"/>
      <c r="BW560" s="213"/>
      <c r="BX560" s="213"/>
      <c r="BY560" s="213"/>
      <c r="BZ560" s="213"/>
      <c r="CA560" s="213"/>
      <c r="CB560" s="213"/>
      <c r="CC560" s="213"/>
      <c r="CD560" s="213"/>
      <c r="CE560" s="213"/>
      <c r="CF560" s="213"/>
      <c r="CG560" s="213"/>
      <c r="CH560" s="213"/>
      <c r="CI560" s="213"/>
      <c r="CJ560" s="213"/>
      <c r="CK560" s="213"/>
    </row>
    <row r="561" spans="1:89" s="214" customFormat="1" ht="28.5" hidden="1" customHeight="1">
      <c r="A561" s="644"/>
      <c r="B561" s="521"/>
      <c r="C561" s="524"/>
      <c r="D561" s="291"/>
      <c r="E561" s="294"/>
      <c r="F561" s="207"/>
      <c r="G561" s="492"/>
      <c r="H561" s="384">
        <v>91</v>
      </c>
      <c r="I561" s="470"/>
      <c r="J561" s="467"/>
      <c r="K561" s="467"/>
      <c r="L561" s="467"/>
      <c r="M561" s="473"/>
      <c r="N561" s="473"/>
      <c r="O561" s="473"/>
      <c r="P561" s="476"/>
      <c r="Q561" s="479"/>
      <c r="R561" s="482"/>
      <c r="S561" s="482"/>
      <c r="T561" s="482"/>
      <c r="U561" s="482"/>
      <c r="V561" s="485"/>
      <c r="W561" s="443"/>
      <c r="X561" s="488"/>
      <c r="Y561" s="491"/>
      <c r="Z561" s="440"/>
      <c r="AA561" s="443"/>
      <c r="AB561" s="446"/>
      <c r="AC561" s="449"/>
      <c r="AD561" s="452"/>
      <c r="AE561" s="455"/>
      <c r="AF561" s="205">
        <v>6</v>
      </c>
      <c r="AG561" s="206"/>
      <c r="AH561" s="234" t="str">
        <f t="shared" si="1874"/>
        <v/>
      </c>
      <c r="AI561" s="340"/>
      <c r="AJ561" s="340"/>
      <c r="AK561" s="235" t="str">
        <f t="shared" si="1875"/>
        <v/>
      </c>
      <c r="AL561" s="341"/>
      <c r="AM561" s="341"/>
      <c r="AN561" s="342"/>
      <c r="AO561" s="236" t="str">
        <f t="shared" ref="AO561" si="1909">IF(ISBLANK(AD556),(IFERROR(IF(AND(AH560="Probabilidad",AH561="Probabilidad"),(AQ560-(+AQ560*AK561)),IF(AND(AH560="Impacto",AH561="Probabilidad"),(AQ559-(+AQ559*AK561)),IF(AH561="Impacto",AQ560,""))),""))," ")</f>
        <v/>
      </c>
      <c r="AP561" s="174" t="str">
        <f t="shared" ref="AP561" si="1910">IF(ISBLANK(AD556),(IFERROR(IF(AO561="","",IF(AO561&lt;=0.2,"Muy Baja",IF(AO561&lt;=0.4,"Baja",IF(AO561&lt;=0.6,"Media",IF(AO561&lt;=0.8,"Alta","Muy Alta"))))),""))," ")</f>
        <v/>
      </c>
      <c r="AQ561" s="237" t="str">
        <f t="shared" si="1820"/>
        <v/>
      </c>
      <c r="AR561" s="283" t="str">
        <f t="shared" si="1821"/>
        <v/>
      </c>
      <c r="AS561" s="237" t="str">
        <f t="shared" si="1904"/>
        <v/>
      </c>
      <c r="AT561" s="239" t="str">
        <f t="shared" si="1823"/>
        <v/>
      </c>
      <c r="AU561" s="458"/>
      <c r="AV561" s="461"/>
      <c r="AW561" s="455"/>
      <c r="AX561" s="464"/>
      <c r="AY561" s="343"/>
      <c r="AZ561" s="209"/>
      <c r="BA561" s="207"/>
      <c r="BB561" s="207"/>
      <c r="BC561" s="208"/>
      <c r="BD561" s="208"/>
      <c r="BE561" s="208"/>
      <c r="BF561" s="209"/>
      <c r="BG561" s="467"/>
      <c r="BH561" s="215"/>
      <c r="BI561" s="210"/>
      <c r="BJ561" s="210"/>
      <c r="BK561" s="210"/>
      <c r="BL561" s="207"/>
      <c r="BM561" s="207"/>
      <c r="BN561" s="207"/>
      <c r="BO561" s="282"/>
      <c r="BP561" s="282"/>
      <c r="BQ561" s="284"/>
      <c r="BR561" s="213"/>
      <c r="BS561" s="213" t="str">
        <f>IF(AND('MAPA DE RIESGOS'!$AP561="Muy Alta",'MAPA DE RIESGOS'!$AR561="Leve"),CONCATENATE("R",'MAPA DE RIESGOS'!$H561,"C",'MAPA DE RIESGOS'!$AF561),"")</f>
        <v/>
      </c>
      <c r="BT561" s="213"/>
      <c r="BU561" s="213"/>
      <c r="BV561" s="213"/>
      <c r="BW561" s="213"/>
      <c r="BX561" s="213"/>
      <c r="BY561" s="213"/>
      <c r="BZ561" s="213"/>
      <c r="CA561" s="213"/>
      <c r="CB561" s="213"/>
      <c r="CC561" s="213"/>
      <c r="CD561" s="213"/>
      <c r="CE561" s="213"/>
      <c r="CF561" s="213"/>
      <c r="CG561" s="213"/>
      <c r="CH561" s="213"/>
      <c r="CI561" s="213"/>
      <c r="CJ561" s="213"/>
      <c r="CK561" s="213"/>
    </row>
    <row r="562" spans="1:89" s="214" customFormat="1" ht="28.5" hidden="1" customHeight="1">
      <c r="A562" s="644"/>
      <c r="B562" s="519"/>
      <c r="C562" s="522" t="str">
        <f>IFERROR((VLOOKUP($B562,'Listados Datos'!$D$3:$E$18,2,FALSE))," ")</f>
        <v xml:space="preserve"> </v>
      </c>
      <c r="D562" s="289" t="str">
        <f>IFERROR((VLOOKUP($B562,'Listados Datos'!$D$3:$F$18,3,FALSE))," ")</f>
        <v xml:space="preserve"> </v>
      </c>
      <c r="E562" s="292"/>
      <c r="F562" s="207"/>
      <c r="G562" s="492">
        <v>92</v>
      </c>
      <c r="H562" s="384">
        <v>92</v>
      </c>
      <c r="I562" s="468"/>
      <c r="J562" s="465"/>
      <c r="K562" s="465"/>
      <c r="L562" s="465"/>
      <c r="M562" s="471"/>
      <c r="N562" s="471"/>
      <c r="O562" s="471"/>
      <c r="P562" s="474"/>
      <c r="Q562" s="477"/>
      <c r="R562" s="480"/>
      <c r="S562" s="480"/>
      <c r="T562" s="480"/>
      <c r="U562" s="480"/>
      <c r="V562" s="483" t="str">
        <f t="shared" ref="V562" si="1911">IF(ISBLANK(AC562),(IF(P562&lt;=0,"",IF(P562&lt;=2,"Muy Baja",IF(P562&lt;=24,"Baja",IF(P562&lt;=500,"Media",IF(P562&lt;=5000,"Alta","Muy Alta"))))))," ")</f>
        <v/>
      </c>
      <c r="W562" s="441" t="str">
        <f t="shared" ref="W562" si="1912">IF(ISBLANK(AC562),(IF(V562="","",IF(V562="Muy Baja",20%,IF(V562="Baja",40%,IF(V562="Media",60%,IF(V562="Alta",80%,IF(V562="Muy Alta",100%,0)))))))," ")</f>
        <v/>
      </c>
      <c r="X562" s="486"/>
      <c r="Y562" s="489" t="str">
        <f>IF(X562&gt;0,IF(NOT(ISERROR(MATCH(X562,'Listados Datos'!$N$3:$N$4,0))),'Listados Datos'!$N$6&amp;"Por favor no seleccionar este criterios de impacto (Afectación Económica o presupuestal y/o Pérdida Reputacional)",'Listados Datos'!$N$7),"")</f>
        <v/>
      </c>
      <c r="Z562" s="438" t="str">
        <f>IF(OR(X562='Listados Datos'!$R$3,X562='Listados Datos'!$S$3),"Leve",IF(OR(X562='Listados Datos'!$R$4,X562='Listados Datos'!$S$4),"Menor",IF(OR(X562='Listados Datos'!$R$5,X562='Listados Datos'!$S$5),"Moderado",IF(OR(X562='Listados Datos'!$R$6,X562='Listados Datos'!$S$6),"Mayor",IF(OR(X562='Listados Datos'!$R$7,X562='Listados Datos'!$S$7),"Catastrófico","")))))</f>
        <v/>
      </c>
      <c r="AA562" s="441" t="str">
        <f>IF(Z562="","",IF(Z562="Leve",20%,IF(Z562="Menor",40%,IF(Z562="Moderado",60%,IF(Z562="Mayor",80%,IF(Z562="Catastrófico",100%,0))))))</f>
        <v/>
      </c>
      <c r="AB562" s="444"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447"/>
      <c r="AD562" s="450"/>
      <c r="AE562" s="453" t="str">
        <f t="shared" ref="AE562" si="1913">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206"/>
      <c r="AH562" s="234" t="str">
        <f t="shared" si="1874"/>
        <v/>
      </c>
      <c r="AI562" s="340"/>
      <c r="AJ562" s="340"/>
      <c r="AK562" s="235" t="str">
        <f t="shared" si="1875"/>
        <v/>
      </c>
      <c r="AL562" s="341"/>
      <c r="AM562" s="341"/>
      <c r="AN562" s="342"/>
      <c r="AO562" s="236" t="str">
        <f t="shared" ref="AO562" si="1914">IF(ISBLANK(AD562),(IFERROR(IF(AH562="Probabilidad",(W562-(+W562*AK562)),IF(AH562="Impacto",W562,"")),""))," ")</f>
        <v/>
      </c>
      <c r="AP562" s="174" t="str">
        <f t="shared" ref="AP562" si="1915">IF(ISBLANK(AD562), (IFERROR(IF(AO562="","",IF(AO562&lt;=0.2,"Muy Baja",IF(AO562&lt;=0.4,"Baja",IF(AO562&lt;=0.6,"Media",IF(AO562&lt;=0.8,"Alta","Muy Alta"))))),""))," ")</f>
        <v/>
      </c>
      <c r="AQ562" s="237" t="str">
        <f t="shared" si="1820"/>
        <v/>
      </c>
      <c r="AR562" s="283" t="str">
        <f t="shared" si="1821"/>
        <v/>
      </c>
      <c r="AS562" s="237" t="str">
        <f t="shared" ref="AS562" si="1916">IFERROR(IF(AH562="Impacto",(AA562-(+AA562*AK562)),IF(AH562="Probabilidad",AA562,"")),"")</f>
        <v/>
      </c>
      <c r="AT562" s="239" t="str">
        <f t="shared" si="1823"/>
        <v/>
      </c>
      <c r="AU562" s="456"/>
      <c r="AV562" s="459" t="str">
        <f>IF(ISBLANK(AD562), " ", AD562)</f>
        <v xml:space="preserve"> </v>
      </c>
      <c r="AW562" s="453" t="str">
        <f t="shared" ref="AW562" si="1917">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462"/>
      <c r="AY562" s="343"/>
      <c r="AZ562" s="209"/>
      <c r="BA562" s="207"/>
      <c r="BB562" s="207"/>
      <c r="BC562" s="208"/>
      <c r="BD562" s="208"/>
      <c r="BE562" s="208"/>
      <c r="BF562" s="209"/>
      <c r="BG562" s="465"/>
      <c r="BH562" s="215"/>
      <c r="BI562" s="210"/>
      <c r="BJ562" s="210"/>
      <c r="BK562" s="210"/>
      <c r="BL562" s="207"/>
      <c r="BM562" s="207"/>
      <c r="BN562" s="207"/>
      <c r="BO562" s="282"/>
      <c r="BP562" s="282"/>
      <c r="BQ562" s="284"/>
      <c r="BR562" s="213"/>
      <c r="BS562" s="213" t="str">
        <f>IF(AND('MAPA DE RIESGOS'!$AP562="Muy Alta",'MAPA DE RIESGOS'!$AR562="Leve"),CONCATENATE("R",'MAPA DE RIESGOS'!$H562,"C",'MAPA DE RIESGOS'!$AF562),"")</f>
        <v/>
      </c>
      <c r="BT562" s="213"/>
      <c r="BU562" s="213"/>
      <c r="BV562" s="213"/>
      <c r="BW562" s="213"/>
      <c r="BX562" s="213"/>
      <c r="BY562" s="213"/>
      <c r="BZ562" s="213"/>
      <c r="CA562" s="213"/>
      <c r="CB562" s="213"/>
      <c r="CC562" s="213"/>
      <c r="CD562" s="213"/>
      <c r="CE562" s="213"/>
      <c r="CF562" s="213"/>
      <c r="CG562" s="213"/>
      <c r="CH562" s="213"/>
      <c r="CI562" s="213"/>
      <c r="CJ562" s="213"/>
      <c r="CK562" s="213"/>
    </row>
    <row r="563" spans="1:89" s="214" customFormat="1" ht="28.5" hidden="1" customHeight="1">
      <c r="A563" s="644"/>
      <c r="B563" s="520"/>
      <c r="C563" s="523"/>
      <c r="D563" s="290"/>
      <c r="E563" s="293"/>
      <c r="F563" s="207"/>
      <c r="G563" s="492"/>
      <c r="H563" s="384">
        <v>92</v>
      </c>
      <c r="I563" s="469"/>
      <c r="J563" s="466"/>
      <c r="K563" s="466"/>
      <c r="L563" s="466"/>
      <c r="M563" s="472"/>
      <c r="N563" s="472"/>
      <c r="O563" s="472"/>
      <c r="P563" s="475"/>
      <c r="Q563" s="478"/>
      <c r="R563" s="481"/>
      <c r="S563" s="481"/>
      <c r="T563" s="481"/>
      <c r="U563" s="481"/>
      <c r="V563" s="484"/>
      <c r="W563" s="442"/>
      <c r="X563" s="487"/>
      <c r="Y563" s="490"/>
      <c r="Z563" s="439"/>
      <c r="AA563" s="442"/>
      <c r="AB563" s="445"/>
      <c r="AC563" s="448"/>
      <c r="AD563" s="451"/>
      <c r="AE563" s="454"/>
      <c r="AF563" s="205">
        <v>2</v>
      </c>
      <c r="AG563" s="206"/>
      <c r="AH563" s="234" t="str">
        <f t="shared" si="1874"/>
        <v/>
      </c>
      <c r="AI563" s="340"/>
      <c r="AJ563" s="340"/>
      <c r="AK563" s="235" t="str">
        <f t="shared" si="1875"/>
        <v/>
      </c>
      <c r="AL563" s="341"/>
      <c r="AM563" s="341"/>
      <c r="AN563" s="342"/>
      <c r="AO563" s="236" t="str">
        <f t="shared" ref="AO563" si="1918">IF(ISBLANK(AD562),(IFERROR(IF(AND(AH562="Probabilidad",AH563="Probabilidad"),(AQ562-(+AQ562*AK563)),IF(AH563="Probabilidad",(W562-(+W562*AK563)),IF(AH563="Impacto",AQ562,""))),""))," ")</f>
        <v/>
      </c>
      <c r="AP563" s="174" t="str">
        <f t="shared" ref="AP563" si="1919">IF(ISBLANK(AD562),(IFERROR(IF(AO563="","",IF(AO563&lt;=0.2,"Muy Baja",IF(AO563&lt;=0.4,"Baja",IF(AO563&lt;=0.6,"Media",IF(AO563&lt;=0.8,"Alta","Muy Alta"))))),""))," ")</f>
        <v/>
      </c>
      <c r="AQ563" s="237" t="str">
        <f t="shared" si="1820"/>
        <v/>
      </c>
      <c r="AR563" s="283" t="str">
        <f t="shared" si="1821"/>
        <v/>
      </c>
      <c r="AS563" s="237" t="str">
        <f t="shared" ref="AS563" si="1920">IFERROR(IF(AND(AH562="Impacto",AH563="Impacto"),(AS562-(+AS562*AK563)),IF(AH563="Impacto",(AA562-(+AA562*AK563)),IF(AH563="Probabilidad",AS562,""))),"")</f>
        <v/>
      </c>
      <c r="AT563" s="239" t="str">
        <f t="shared" si="1823"/>
        <v/>
      </c>
      <c r="AU563" s="457"/>
      <c r="AV563" s="460"/>
      <c r="AW563" s="454"/>
      <c r="AX563" s="463"/>
      <c r="AY563" s="343"/>
      <c r="AZ563" s="209"/>
      <c r="BA563" s="207"/>
      <c r="BB563" s="207"/>
      <c r="BC563" s="208"/>
      <c r="BD563" s="208"/>
      <c r="BE563" s="208"/>
      <c r="BF563" s="209"/>
      <c r="BG563" s="466"/>
      <c r="BH563" s="215"/>
      <c r="BI563" s="210"/>
      <c r="BJ563" s="210"/>
      <c r="BK563" s="210"/>
      <c r="BL563" s="207"/>
      <c r="BM563" s="207"/>
      <c r="BN563" s="207"/>
      <c r="BO563" s="282"/>
      <c r="BP563" s="282"/>
      <c r="BQ563" s="284"/>
      <c r="BR563" s="213"/>
      <c r="BS563" s="213" t="str">
        <f>IF(AND('MAPA DE RIESGOS'!$AP563="Muy Alta",'MAPA DE RIESGOS'!$AR563="Leve"),CONCATENATE("R",'MAPA DE RIESGOS'!$H563,"C",'MAPA DE RIESGOS'!$AF563),"")</f>
        <v/>
      </c>
      <c r="BT563" s="213"/>
      <c r="BU563" s="213"/>
      <c r="BV563" s="213"/>
      <c r="BW563" s="213"/>
      <c r="BX563" s="213"/>
      <c r="BY563" s="213"/>
      <c r="BZ563" s="213"/>
      <c r="CA563" s="213"/>
      <c r="CB563" s="213"/>
      <c r="CC563" s="213"/>
      <c r="CD563" s="213"/>
      <c r="CE563" s="213"/>
      <c r="CF563" s="213"/>
      <c r="CG563" s="213"/>
      <c r="CH563" s="213"/>
      <c r="CI563" s="213"/>
      <c r="CJ563" s="213"/>
      <c r="CK563" s="213"/>
    </row>
    <row r="564" spans="1:89" s="214" customFormat="1" ht="28.5" hidden="1" customHeight="1">
      <c r="A564" s="644"/>
      <c r="B564" s="520"/>
      <c r="C564" s="523"/>
      <c r="D564" s="290"/>
      <c r="E564" s="293"/>
      <c r="F564" s="207"/>
      <c r="G564" s="492"/>
      <c r="H564" s="384">
        <v>92</v>
      </c>
      <c r="I564" s="469"/>
      <c r="J564" s="466"/>
      <c r="K564" s="466"/>
      <c r="L564" s="466"/>
      <c r="M564" s="472"/>
      <c r="N564" s="472"/>
      <c r="O564" s="472"/>
      <c r="P564" s="475"/>
      <c r="Q564" s="478"/>
      <c r="R564" s="481"/>
      <c r="S564" s="481"/>
      <c r="T564" s="481"/>
      <c r="U564" s="481"/>
      <c r="V564" s="484"/>
      <c r="W564" s="442"/>
      <c r="X564" s="487"/>
      <c r="Y564" s="490"/>
      <c r="Z564" s="439"/>
      <c r="AA564" s="442"/>
      <c r="AB564" s="445"/>
      <c r="AC564" s="448"/>
      <c r="AD564" s="451"/>
      <c r="AE564" s="454"/>
      <c r="AF564" s="205">
        <v>3</v>
      </c>
      <c r="AG564" s="206"/>
      <c r="AH564" s="234" t="str">
        <f t="shared" si="1874"/>
        <v/>
      </c>
      <c r="AI564" s="340"/>
      <c r="AJ564" s="340"/>
      <c r="AK564" s="235" t="str">
        <f t="shared" si="1875"/>
        <v/>
      </c>
      <c r="AL564" s="341"/>
      <c r="AM564" s="341"/>
      <c r="AN564" s="342"/>
      <c r="AO564" s="236" t="str">
        <f t="shared" ref="AO564" si="1921">IF(ISBLANK(AD562),(IFERROR(IF(AND(AH563="Probabilidad",AH564="Probabilidad"),(AQ563-(+AQ563*AK564)),IF(AND(AH563="Impacto",AH564="Probabilidad"),(AQ562-(+AQ562*AK564)),IF(AH564="Impacto",AQ563,""))),""))," ")</f>
        <v/>
      </c>
      <c r="AP564" s="174" t="str">
        <f t="shared" ref="AP564" si="1922">IF(ISBLANK(AD562),(IFERROR(IF(AO564="","",IF(AO564&lt;=0.2,"Muy Baja",IF(AO564&lt;=0.4,"Baja",IF(AO564&lt;=0.6,"Media",IF(AO564&lt;=0.8,"Alta","Muy Alta"))))),""))," ")</f>
        <v/>
      </c>
      <c r="AQ564" s="237" t="str">
        <f t="shared" si="1820"/>
        <v/>
      </c>
      <c r="AR564" s="283" t="str">
        <f t="shared" si="1821"/>
        <v/>
      </c>
      <c r="AS564" s="237" t="str">
        <f t="shared" ref="AS564:AS567" si="1923">IFERROR(IF(AND(AH563="Impacto",AH564="Impacto"),(AS563-(+AS563*AK564)),IF(AND(AH563="Probabilidad",AH564="Impacto"),(AS562-(+AS562*AK564)),IF(AH564="Probabilidad",AS563,""))),"")</f>
        <v/>
      </c>
      <c r="AT564" s="239" t="str">
        <f t="shared" si="1823"/>
        <v/>
      </c>
      <c r="AU564" s="457"/>
      <c r="AV564" s="460"/>
      <c r="AW564" s="454"/>
      <c r="AX564" s="463"/>
      <c r="AY564" s="343"/>
      <c r="AZ564" s="209"/>
      <c r="BA564" s="207"/>
      <c r="BB564" s="207"/>
      <c r="BC564" s="208"/>
      <c r="BD564" s="208"/>
      <c r="BE564" s="208"/>
      <c r="BF564" s="209"/>
      <c r="BG564" s="466"/>
      <c r="BH564" s="215"/>
      <c r="BI564" s="210"/>
      <c r="BJ564" s="210"/>
      <c r="BK564" s="210"/>
      <c r="BL564" s="207"/>
      <c r="BM564" s="207"/>
      <c r="BN564" s="207"/>
      <c r="BO564" s="282"/>
      <c r="BP564" s="282"/>
      <c r="BQ564" s="284"/>
      <c r="BR564" s="213"/>
      <c r="BS564" s="213" t="str">
        <f>IF(AND('MAPA DE RIESGOS'!$AP564="Muy Alta",'MAPA DE RIESGOS'!$AR564="Leve"),CONCATENATE("R",'MAPA DE RIESGOS'!$H564,"C",'MAPA DE RIESGOS'!$AF564),"")</f>
        <v/>
      </c>
      <c r="BT564" s="213"/>
      <c r="BU564" s="213"/>
      <c r="BV564" s="213"/>
      <c r="BW564" s="213"/>
      <c r="BX564" s="213"/>
      <c r="BY564" s="213"/>
      <c r="BZ564" s="213"/>
      <c r="CA564" s="213"/>
      <c r="CB564" s="213"/>
      <c r="CC564" s="213"/>
      <c r="CD564" s="213"/>
      <c r="CE564" s="213"/>
      <c r="CF564" s="213"/>
      <c r="CG564" s="213"/>
      <c r="CH564" s="213"/>
      <c r="CI564" s="213"/>
      <c r="CJ564" s="213"/>
      <c r="CK564" s="213"/>
    </row>
    <row r="565" spans="1:89" s="214" customFormat="1" ht="28.5" hidden="1" customHeight="1">
      <c r="A565" s="644"/>
      <c r="B565" s="520"/>
      <c r="C565" s="523"/>
      <c r="D565" s="290"/>
      <c r="E565" s="293"/>
      <c r="F565" s="207"/>
      <c r="G565" s="492"/>
      <c r="H565" s="384">
        <v>92</v>
      </c>
      <c r="I565" s="469"/>
      <c r="J565" s="466"/>
      <c r="K565" s="466"/>
      <c r="L565" s="466"/>
      <c r="M565" s="472"/>
      <c r="N565" s="472"/>
      <c r="O565" s="472"/>
      <c r="P565" s="475"/>
      <c r="Q565" s="478"/>
      <c r="R565" s="481"/>
      <c r="S565" s="481"/>
      <c r="T565" s="481"/>
      <c r="U565" s="481"/>
      <c r="V565" s="484"/>
      <c r="W565" s="442"/>
      <c r="X565" s="487"/>
      <c r="Y565" s="490"/>
      <c r="Z565" s="439"/>
      <c r="AA565" s="442"/>
      <c r="AB565" s="445"/>
      <c r="AC565" s="448"/>
      <c r="AD565" s="451"/>
      <c r="AE565" s="454"/>
      <c r="AF565" s="205">
        <v>4</v>
      </c>
      <c r="AG565" s="206"/>
      <c r="AH565" s="234" t="str">
        <f t="shared" si="1874"/>
        <v/>
      </c>
      <c r="AI565" s="340"/>
      <c r="AJ565" s="340"/>
      <c r="AK565" s="235" t="str">
        <f t="shared" si="1875"/>
        <v/>
      </c>
      <c r="AL565" s="341"/>
      <c r="AM565" s="341"/>
      <c r="AN565" s="342"/>
      <c r="AO565" s="236" t="str">
        <f t="shared" ref="AO565" si="1924">IF(ISBLANK(AD562),(IFERROR(IF(AND(AH564="Probabilidad",AH565="Probabilidad"),(AQ564-(+AQ564*AK565)),IF(AND(AH564="Impacto",AH565="Probabilidad"),(AQ563-(+AQ563*AK565)),IF(AH565="Impacto",AQ564,""))),""))," ")</f>
        <v/>
      </c>
      <c r="AP565" s="174" t="str">
        <f t="shared" ref="AP565" si="1925">IF(ISBLANK(AD562),(IFERROR(IF(AO565="","",IF(AO565&lt;=0.2,"Muy Baja",IF(AO565&lt;=0.4,"Baja",IF(AO565&lt;=0.6,"Media",IF(AO565&lt;=0.8,"Alta","Muy Alta"))))),""))," ")</f>
        <v/>
      </c>
      <c r="AQ565" s="237" t="str">
        <f t="shared" si="1820"/>
        <v/>
      </c>
      <c r="AR565" s="283" t="str">
        <f t="shared" si="1821"/>
        <v/>
      </c>
      <c r="AS565" s="237" t="str">
        <f t="shared" si="1923"/>
        <v/>
      </c>
      <c r="AT565" s="239" t="str">
        <f t="shared" si="1823"/>
        <v/>
      </c>
      <c r="AU565" s="457"/>
      <c r="AV565" s="460"/>
      <c r="AW565" s="454"/>
      <c r="AX565" s="463"/>
      <c r="AY565" s="343"/>
      <c r="AZ565" s="209"/>
      <c r="BA565" s="207"/>
      <c r="BB565" s="207"/>
      <c r="BC565" s="208"/>
      <c r="BD565" s="208"/>
      <c r="BE565" s="208"/>
      <c r="BF565" s="209"/>
      <c r="BG565" s="466"/>
      <c r="BH565" s="215"/>
      <c r="BI565" s="210"/>
      <c r="BJ565" s="210"/>
      <c r="BK565" s="210"/>
      <c r="BL565" s="207"/>
      <c r="BM565" s="207"/>
      <c r="BN565" s="207"/>
      <c r="BO565" s="282"/>
      <c r="BP565" s="282"/>
      <c r="BQ565" s="284"/>
      <c r="BR565" s="213"/>
      <c r="BS565" s="213" t="str">
        <f>IF(AND('MAPA DE RIESGOS'!$AP565="Muy Alta",'MAPA DE RIESGOS'!$AR565="Leve"),CONCATENATE("R",'MAPA DE RIESGOS'!$H565,"C",'MAPA DE RIESGOS'!$AF565),"")</f>
        <v/>
      </c>
      <c r="BT565" s="213"/>
      <c r="BU565" s="213"/>
      <c r="BV565" s="213"/>
      <c r="BW565" s="213"/>
      <c r="BX565" s="213"/>
      <c r="BY565" s="213"/>
      <c r="BZ565" s="213"/>
      <c r="CA565" s="213"/>
      <c r="CB565" s="213"/>
      <c r="CC565" s="213"/>
      <c r="CD565" s="213"/>
      <c r="CE565" s="213"/>
      <c r="CF565" s="213"/>
      <c r="CG565" s="213"/>
      <c r="CH565" s="213"/>
      <c r="CI565" s="213"/>
      <c r="CJ565" s="213"/>
      <c r="CK565" s="213"/>
    </row>
    <row r="566" spans="1:89" s="214" customFormat="1" ht="28.5" hidden="1" customHeight="1">
      <c r="A566" s="644"/>
      <c r="B566" s="520"/>
      <c r="C566" s="523"/>
      <c r="D566" s="290"/>
      <c r="E566" s="293"/>
      <c r="F566" s="207"/>
      <c r="G566" s="492"/>
      <c r="H566" s="384">
        <v>92</v>
      </c>
      <c r="I566" s="469"/>
      <c r="J566" s="466"/>
      <c r="K566" s="466"/>
      <c r="L566" s="466"/>
      <c r="M566" s="472"/>
      <c r="N566" s="472"/>
      <c r="O566" s="472"/>
      <c r="P566" s="475"/>
      <c r="Q566" s="478"/>
      <c r="R566" s="481"/>
      <c r="S566" s="481"/>
      <c r="T566" s="481"/>
      <c r="U566" s="481"/>
      <c r="V566" s="484"/>
      <c r="W566" s="442"/>
      <c r="X566" s="487"/>
      <c r="Y566" s="490"/>
      <c r="Z566" s="439"/>
      <c r="AA566" s="442"/>
      <c r="AB566" s="445"/>
      <c r="AC566" s="448"/>
      <c r="AD566" s="451"/>
      <c r="AE566" s="454"/>
      <c r="AF566" s="205">
        <v>5</v>
      </c>
      <c r="AG566" s="206"/>
      <c r="AH566" s="234" t="str">
        <f t="shared" si="1874"/>
        <v/>
      </c>
      <c r="AI566" s="340"/>
      <c r="AJ566" s="340"/>
      <c r="AK566" s="235" t="str">
        <f t="shared" si="1875"/>
        <v/>
      </c>
      <c r="AL566" s="341"/>
      <c r="AM566" s="341"/>
      <c r="AN566" s="342"/>
      <c r="AO566" s="236" t="str">
        <f t="shared" ref="AO566" si="1926">IF(ISBLANK(AD562),(IFERROR(IF(AND(AH565="Probabilidad",AH566="Probabilidad"),(AQ565-(+AQ565*AK566)),IF(AND(AH565="Impacto",AH566="Probabilidad"),(AQ564-(+AQ564*AK566)),IF(AH566="Impacto",AQ565,""))),""))," ")</f>
        <v/>
      </c>
      <c r="AP566" s="174" t="str">
        <f t="shared" ref="AP566" si="1927">IF(ISBLANK(AD562),(IFERROR(IF(AO566="","",IF(AO566&lt;=0.2,"Muy Baja",IF(AO566&lt;=0.4,"Baja",IF(AO566&lt;=0.6,"Media",IF(AO566&lt;=0.8,"Alta","Muy Alta"))))),""))," ")</f>
        <v/>
      </c>
      <c r="AQ566" s="237" t="str">
        <f t="shared" si="1820"/>
        <v/>
      </c>
      <c r="AR566" s="283" t="str">
        <f t="shared" si="1821"/>
        <v/>
      </c>
      <c r="AS566" s="237" t="str">
        <f t="shared" si="1923"/>
        <v/>
      </c>
      <c r="AT566" s="239" t="str">
        <f t="shared" si="1823"/>
        <v/>
      </c>
      <c r="AU566" s="457"/>
      <c r="AV566" s="460"/>
      <c r="AW566" s="454"/>
      <c r="AX566" s="463"/>
      <c r="AY566" s="343"/>
      <c r="AZ566" s="209"/>
      <c r="BA566" s="207"/>
      <c r="BB566" s="207"/>
      <c r="BC566" s="208"/>
      <c r="BD566" s="208"/>
      <c r="BE566" s="208"/>
      <c r="BF566" s="209"/>
      <c r="BG566" s="466"/>
      <c r="BH566" s="215"/>
      <c r="BI566" s="210"/>
      <c r="BJ566" s="210"/>
      <c r="BK566" s="210"/>
      <c r="BL566" s="207"/>
      <c r="BM566" s="207"/>
      <c r="BN566" s="207"/>
      <c r="BO566" s="282"/>
      <c r="BP566" s="282"/>
      <c r="BQ566" s="284"/>
      <c r="BR566" s="213"/>
      <c r="BS566" s="213" t="str">
        <f>IF(AND('MAPA DE RIESGOS'!$AP566="Muy Alta",'MAPA DE RIESGOS'!$AR566="Leve"),CONCATENATE("R",'MAPA DE RIESGOS'!$H566,"C",'MAPA DE RIESGOS'!$AF566),"")</f>
        <v/>
      </c>
      <c r="BT566" s="213"/>
      <c r="BU566" s="213"/>
      <c r="BV566" s="213"/>
      <c r="BW566" s="213"/>
      <c r="BX566" s="213"/>
      <c r="BY566" s="213"/>
      <c r="BZ566" s="213"/>
      <c r="CA566" s="213"/>
      <c r="CB566" s="213"/>
      <c r="CC566" s="213"/>
      <c r="CD566" s="213"/>
      <c r="CE566" s="213"/>
      <c r="CF566" s="213"/>
      <c r="CG566" s="213"/>
      <c r="CH566" s="213"/>
      <c r="CI566" s="213"/>
      <c r="CJ566" s="213"/>
      <c r="CK566" s="213"/>
    </row>
    <row r="567" spans="1:89" s="214" customFormat="1" ht="28.5" hidden="1" customHeight="1">
      <c r="A567" s="644"/>
      <c r="B567" s="521"/>
      <c r="C567" s="524"/>
      <c r="D567" s="291"/>
      <c r="E567" s="294"/>
      <c r="F567" s="207"/>
      <c r="G567" s="492"/>
      <c r="H567" s="384">
        <v>92</v>
      </c>
      <c r="I567" s="470"/>
      <c r="J567" s="467"/>
      <c r="K567" s="467"/>
      <c r="L567" s="467"/>
      <c r="M567" s="473"/>
      <c r="N567" s="473"/>
      <c r="O567" s="473"/>
      <c r="P567" s="476"/>
      <c r="Q567" s="479"/>
      <c r="R567" s="482"/>
      <c r="S567" s="482"/>
      <c r="T567" s="482"/>
      <c r="U567" s="482"/>
      <c r="V567" s="485"/>
      <c r="W567" s="443"/>
      <c r="X567" s="488"/>
      <c r="Y567" s="491"/>
      <c r="Z567" s="440"/>
      <c r="AA567" s="443"/>
      <c r="AB567" s="446"/>
      <c r="AC567" s="449"/>
      <c r="AD567" s="452"/>
      <c r="AE567" s="455"/>
      <c r="AF567" s="205">
        <v>6</v>
      </c>
      <c r="AG567" s="206"/>
      <c r="AH567" s="234" t="str">
        <f t="shared" si="1874"/>
        <v/>
      </c>
      <c r="AI567" s="340"/>
      <c r="AJ567" s="340"/>
      <c r="AK567" s="235" t="str">
        <f t="shared" si="1875"/>
        <v/>
      </c>
      <c r="AL567" s="341"/>
      <c r="AM567" s="341"/>
      <c r="AN567" s="342"/>
      <c r="AO567" s="236" t="str">
        <f t="shared" ref="AO567" si="1928">IF(ISBLANK(AD562),(IFERROR(IF(AND(AH566="Probabilidad",AH567="Probabilidad"),(AQ566-(+AQ566*AK567)),IF(AND(AH566="Impacto",AH567="Probabilidad"),(AQ565-(+AQ565*AK567)),IF(AH567="Impacto",AQ566,""))),""))," ")</f>
        <v/>
      </c>
      <c r="AP567" s="174" t="str">
        <f t="shared" ref="AP567" si="1929">IF(ISBLANK(AD562),(IFERROR(IF(AO567="","",IF(AO567&lt;=0.2,"Muy Baja",IF(AO567&lt;=0.4,"Baja",IF(AO567&lt;=0.6,"Media",IF(AO567&lt;=0.8,"Alta","Muy Alta"))))),""))," ")</f>
        <v/>
      </c>
      <c r="AQ567" s="237" t="str">
        <f t="shared" si="1820"/>
        <v/>
      </c>
      <c r="AR567" s="283" t="str">
        <f t="shared" si="1821"/>
        <v/>
      </c>
      <c r="AS567" s="237" t="str">
        <f t="shared" si="1923"/>
        <v/>
      </c>
      <c r="AT567" s="239" t="str">
        <f t="shared" si="1823"/>
        <v/>
      </c>
      <c r="AU567" s="458"/>
      <c r="AV567" s="461"/>
      <c r="AW567" s="455"/>
      <c r="AX567" s="464"/>
      <c r="AY567" s="343"/>
      <c r="AZ567" s="209"/>
      <c r="BA567" s="207"/>
      <c r="BB567" s="207"/>
      <c r="BC567" s="208"/>
      <c r="BD567" s="208"/>
      <c r="BE567" s="208"/>
      <c r="BF567" s="209"/>
      <c r="BG567" s="467"/>
      <c r="BH567" s="215"/>
      <c r="BI567" s="210"/>
      <c r="BJ567" s="210"/>
      <c r="BK567" s="210"/>
      <c r="BL567" s="207"/>
      <c r="BM567" s="207"/>
      <c r="BN567" s="207"/>
      <c r="BO567" s="282"/>
      <c r="BP567" s="282"/>
      <c r="BQ567" s="284"/>
      <c r="BR567" s="213"/>
      <c r="BS567" s="213" t="str">
        <f>IF(AND('MAPA DE RIESGOS'!$AP567="Muy Alta",'MAPA DE RIESGOS'!$AR567="Leve"),CONCATENATE("R",'MAPA DE RIESGOS'!$H567,"C",'MAPA DE RIESGOS'!$AF567),"")</f>
        <v/>
      </c>
      <c r="BT567" s="213"/>
      <c r="BU567" s="213"/>
      <c r="BV567" s="213"/>
      <c r="BW567" s="213"/>
      <c r="BX567" s="213"/>
      <c r="BY567" s="213"/>
      <c r="BZ567" s="213"/>
      <c r="CA567" s="213"/>
      <c r="CB567" s="213"/>
      <c r="CC567" s="213"/>
      <c r="CD567" s="213"/>
      <c r="CE567" s="213"/>
      <c r="CF567" s="213"/>
      <c r="CG567" s="213"/>
      <c r="CH567" s="213"/>
      <c r="CI567" s="213"/>
      <c r="CJ567" s="213"/>
      <c r="CK567" s="213"/>
    </row>
    <row r="568" spans="1:89" s="214" customFormat="1" ht="28.5" hidden="1" customHeight="1">
      <c r="A568" s="644"/>
      <c r="B568" s="519"/>
      <c r="C568" s="522" t="str">
        <f>IFERROR((VLOOKUP($B568,'Listados Datos'!$D$3:$E$18,2,FALSE))," ")</f>
        <v xml:space="preserve"> </v>
      </c>
      <c r="D568" s="289" t="str">
        <f>IFERROR((VLOOKUP($B568,'Listados Datos'!$D$3:$F$18,3,FALSE))," ")</f>
        <v xml:space="preserve"> </v>
      </c>
      <c r="E568" s="292"/>
      <c r="F568" s="207"/>
      <c r="G568" s="492">
        <v>93</v>
      </c>
      <c r="H568" s="384">
        <v>93</v>
      </c>
      <c r="I568" s="468"/>
      <c r="J568" s="465"/>
      <c r="K568" s="465"/>
      <c r="L568" s="465"/>
      <c r="M568" s="471"/>
      <c r="N568" s="471"/>
      <c r="O568" s="471"/>
      <c r="P568" s="474"/>
      <c r="Q568" s="477"/>
      <c r="R568" s="480"/>
      <c r="S568" s="480"/>
      <c r="T568" s="480"/>
      <c r="U568" s="480"/>
      <c r="V568" s="483" t="str">
        <f t="shared" ref="V568" si="1930">IF(ISBLANK(AC568),(IF(P568&lt;=0,"",IF(P568&lt;=2,"Muy Baja",IF(P568&lt;=24,"Baja",IF(P568&lt;=500,"Media",IF(P568&lt;=5000,"Alta","Muy Alta"))))))," ")</f>
        <v/>
      </c>
      <c r="W568" s="441" t="str">
        <f t="shared" ref="W568" si="1931">IF(ISBLANK(AC568),(IF(V568="","",IF(V568="Muy Baja",20%,IF(V568="Baja",40%,IF(V568="Media",60%,IF(V568="Alta",80%,IF(V568="Muy Alta",100%,0)))))))," ")</f>
        <v/>
      </c>
      <c r="X568" s="486"/>
      <c r="Y568" s="489" t="str">
        <f>IF(X568&gt;0,IF(NOT(ISERROR(MATCH(X568,'Listados Datos'!$N$3:$N$4,0))),'Listados Datos'!$N$6&amp;"Por favor no seleccionar este criterios de impacto (Afectación Económica o presupuestal y/o Pérdida Reputacional)",'Listados Datos'!$N$7),"")</f>
        <v/>
      </c>
      <c r="Z568" s="438" t="str">
        <f>IF(OR(X568='Listados Datos'!$R$3,X568='Listados Datos'!$S$3),"Leve",IF(OR(X568='Listados Datos'!$R$4,X568='Listados Datos'!$S$4),"Menor",IF(OR(X568='Listados Datos'!$R$5,X568='Listados Datos'!$S$5),"Moderado",IF(OR(X568='Listados Datos'!$R$6,X568='Listados Datos'!$S$6),"Mayor",IF(OR(X568='Listados Datos'!$R$7,X568='Listados Datos'!$S$7),"Catastrófico","")))))</f>
        <v/>
      </c>
      <c r="AA568" s="441" t="str">
        <f>IF(Z568="","",IF(Z568="Leve",20%,IF(Z568="Menor",40%,IF(Z568="Moderado",60%,IF(Z568="Mayor",80%,IF(Z568="Catastrófico",100%,0))))))</f>
        <v/>
      </c>
      <c r="AB568" s="444"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447"/>
      <c r="AD568" s="450"/>
      <c r="AE568" s="453" t="str">
        <f t="shared" ref="AE568" si="1932">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206"/>
      <c r="AH568" s="234" t="str">
        <f t="shared" si="1874"/>
        <v/>
      </c>
      <c r="AI568" s="340"/>
      <c r="AJ568" s="340"/>
      <c r="AK568" s="235" t="str">
        <f t="shared" si="1875"/>
        <v/>
      </c>
      <c r="AL568" s="341"/>
      <c r="AM568" s="341"/>
      <c r="AN568" s="342"/>
      <c r="AO568" s="236" t="str">
        <f t="shared" ref="AO568" si="1933">IF(ISBLANK(AD568),(IFERROR(IF(AH568="Probabilidad",(W568-(+W568*AK568)),IF(AH568="Impacto",W568,"")),""))," ")</f>
        <v/>
      </c>
      <c r="AP568" s="174" t="str">
        <f t="shared" ref="AP568" si="1934">IF(ISBLANK(AD568), (IFERROR(IF(AO568="","",IF(AO568&lt;=0.2,"Muy Baja",IF(AO568&lt;=0.4,"Baja",IF(AO568&lt;=0.6,"Media",IF(AO568&lt;=0.8,"Alta","Muy Alta"))))),""))," ")</f>
        <v/>
      </c>
      <c r="AQ568" s="237" t="str">
        <f t="shared" si="1820"/>
        <v/>
      </c>
      <c r="AR568" s="283" t="str">
        <f t="shared" si="1821"/>
        <v/>
      </c>
      <c r="AS568" s="237" t="str">
        <f t="shared" ref="AS568" si="1935">IFERROR(IF(AH568="Impacto",(AA568-(+AA568*AK568)),IF(AH568="Probabilidad",AA568,"")),"")</f>
        <v/>
      </c>
      <c r="AT568" s="239" t="str">
        <f t="shared" si="1823"/>
        <v/>
      </c>
      <c r="AU568" s="456"/>
      <c r="AV568" s="459" t="str">
        <f>IF(ISBLANK(AD568), " ", AD568)</f>
        <v xml:space="preserve"> </v>
      </c>
      <c r="AW568" s="453" t="str">
        <f t="shared" ref="AW568" si="1936">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462"/>
      <c r="AY568" s="343"/>
      <c r="AZ568" s="209"/>
      <c r="BA568" s="207"/>
      <c r="BB568" s="207"/>
      <c r="BC568" s="208"/>
      <c r="BD568" s="208"/>
      <c r="BE568" s="208"/>
      <c r="BF568" s="209"/>
      <c r="BG568" s="465"/>
      <c r="BH568" s="215"/>
      <c r="BI568" s="210"/>
      <c r="BJ568" s="210"/>
      <c r="BK568" s="210"/>
      <c r="BL568" s="207"/>
      <c r="BM568" s="207"/>
      <c r="BN568" s="207"/>
      <c r="BO568" s="282"/>
      <c r="BP568" s="282"/>
      <c r="BQ568" s="284"/>
      <c r="BR568" s="213"/>
      <c r="BS568" s="213" t="str">
        <f>IF(AND('MAPA DE RIESGOS'!$AP568="Muy Alta",'MAPA DE RIESGOS'!$AR568="Leve"),CONCATENATE("R",'MAPA DE RIESGOS'!$H568,"C",'MAPA DE RIESGOS'!$AF568),"")</f>
        <v/>
      </c>
      <c r="BT568" s="213"/>
      <c r="BU568" s="213"/>
      <c r="BV568" s="213"/>
      <c r="BW568" s="213"/>
      <c r="BX568" s="213"/>
      <c r="BY568" s="213"/>
      <c r="BZ568" s="213"/>
      <c r="CA568" s="213"/>
      <c r="CB568" s="213"/>
      <c r="CC568" s="213"/>
      <c r="CD568" s="213"/>
      <c r="CE568" s="213"/>
      <c r="CF568" s="213"/>
      <c r="CG568" s="213"/>
      <c r="CH568" s="213"/>
      <c r="CI568" s="213"/>
      <c r="CJ568" s="213"/>
      <c r="CK568" s="213"/>
    </row>
    <row r="569" spans="1:89" s="214" customFormat="1" ht="28.5" hidden="1" customHeight="1">
      <c r="A569" s="644"/>
      <c r="B569" s="520"/>
      <c r="C569" s="523"/>
      <c r="D569" s="290"/>
      <c r="E569" s="293"/>
      <c r="F569" s="207"/>
      <c r="G569" s="492"/>
      <c r="H569" s="384">
        <v>93</v>
      </c>
      <c r="I569" s="469"/>
      <c r="J569" s="466"/>
      <c r="K569" s="466"/>
      <c r="L569" s="466"/>
      <c r="M569" s="472"/>
      <c r="N569" s="472"/>
      <c r="O569" s="472"/>
      <c r="P569" s="475"/>
      <c r="Q569" s="478"/>
      <c r="R569" s="481"/>
      <c r="S569" s="481"/>
      <c r="T569" s="481"/>
      <c r="U569" s="481"/>
      <c r="V569" s="484"/>
      <c r="W569" s="442"/>
      <c r="X569" s="487"/>
      <c r="Y569" s="490"/>
      <c r="Z569" s="439"/>
      <c r="AA569" s="442"/>
      <c r="AB569" s="445"/>
      <c r="AC569" s="448"/>
      <c r="AD569" s="451"/>
      <c r="AE569" s="454"/>
      <c r="AF569" s="205">
        <v>2</v>
      </c>
      <c r="AG569" s="206"/>
      <c r="AH569" s="234" t="str">
        <f t="shared" si="1874"/>
        <v/>
      </c>
      <c r="AI569" s="340"/>
      <c r="AJ569" s="340"/>
      <c r="AK569" s="235" t="str">
        <f t="shared" si="1875"/>
        <v/>
      </c>
      <c r="AL569" s="341"/>
      <c r="AM569" s="341"/>
      <c r="AN569" s="342"/>
      <c r="AO569" s="236" t="str">
        <f t="shared" ref="AO569" si="1937">IF(ISBLANK(AD568),(IFERROR(IF(AND(AH568="Probabilidad",AH569="Probabilidad"),(AQ568-(+AQ568*AK569)),IF(AH569="Probabilidad",(W568-(+W568*AK569)),IF(AH569="Impacto",AQ568,""))),""))," ")</f>
        <v/>
      </c>
      <c r="AP569" s="174" t="str">
        <f t="shared" ref="AP569" si="1938">IF(ISBLANK(AD568),(IFERROR(IF(AO569="","",IF(AO569&lt;=0.2,"Muy Baja",IF(AO569&lt;=0.4,"Baja",IF(AO569&lt;=0.6,"Media",IF(AO569&lt;=0.8,"Alta","Muy Alta"))))),""))," ")</f>
        <v/>
      </c>
      <c r="AQ569" s="237" t="str">
        <f t="shared" si="1820"/>
        <v/>
      </c>
      <c r="AR569" s="283" t="str">
        <f t="shared" si="1821"/>
        <v/>
      </c>
      <c r="AS569" s="237" t="str">
        <f t="shared" ref="AS569" si="1939">IFERROR(IF(AND(AH568="Impacto",AH569="Impacto"),(AS568-(+AS568*AK569)),IF(AH569="Impacto",(AA568-(+AA568*AK569)),IF(AH569="Probabilidad",AS568,""))),"")</f>
        <v/>
      </c>
      <c r="AT569" s="239" t="str">
        <f t="shared" si="1823"/>
        <v/>
      </c>
      <c r="AU569" s="457"/>
      <c r="AV569" s="460"/>
      <c r="AW569" s="454"/>
      <c r="AX569" s="463"/>
      <c r="AY569" s="343"/>
      <c r="AZ569" s="209"/>
      <c r="BA569" s="207"/>
      <c r="BB569" s="207"/>
      <c r="BC569" s="208"/>
      <c r="BD569" s="208"/>
      <c r="BE569" s="208"/>
      <c r="BF569" s="209"/>
      <c r="BG569" s="466"/>
      <c r="BH569" s="215"/>
      <c r="BI569" s="210"/>
      <c r="BJ569" s="210"/>
      <c r="BK569" s="210"/>
      <c r="BL569" s="207"/>
      <c r="BM569" s="207"/>
      <c r="BN569" s="207"/>
      <c r="BO569" s="282"/>
      <c r="BP569" s="282"/>
      <c r="BQ569" s="284"/>
      <c r="BR569" s="213"/>
      <c r="BS569" s="213" t="str">
        <f>IF(AND('MAPA DE RIESGOS'!$AP569="Muy Alta",'MAPA DE RIESGOS'!$AR569="Leve"),CONCATENATE("R",'MAPA DE RIESGOS'!$H569,"C",'MAPA DE RIESGOS'!$AF569),"")</f>
        <v/>
      </c>
      <c r="BT569" s="213"/>
      <c r="BU569" s="213"/>
      <c r="BV569" s="213"/>
      <c r="BW569" s="213"/>
      <c r="BX569" s="213"/>
      <c r="BY569" s="213"/>
      <c r="BZ569" s="213"/>
      <c r="CA569" s="213"/>
      <c r="CB569" s="213"/>
      <c r="CC569" s="213"/>
      <c r="CD569" s="213"/>
      <c r="CE569" s="213"/>
      <c r="CF569" s="213"/>
      <c r="CG569" s="213"/>
      <c r="CH569" s="213"/>
      <c r="CI569" s="213"/>
      <c r="CJ569" s="213"/>
      <c r="CK569" s="213"/>
    </row>
    <row r="570" spans="1:89" s="214" customFormat="1" ht="28.5" hidden="1" customHeight="1">
      <c r="A570" s="644"/>
      <c r="B570" s="520"/>
      <c r="C570" s="523"/>
      <c r="D570" s="290"/>
      <c r="E570" s="293"/>
      <c r="F570" s="207"/>
      <c r="G570" s="492"/>
      <c r="H570" s="384">
        <v>93</v>
      </c>
      <c r="I570" s="469"/>
      <c r="J570" s="466"/>
      <c r="K570" s="466"/>
      <c r="L570" s="466"/>
      <c r="M570" s="472"/>
      <c r="N570" s="472"/>
      <c r="O570" s="472"/>
      <c r="P570" s="475"/>
      <c r="Q570" s="478"/>
      <c r="R570" s="481"/>
      <c r="S570" s="481"/>
      <c r="T570" s="481"/>
      <c r="U570" s="481"/>
      <c r="V570" s="484"/>
      <c r="W570" s="442"/>
      <c r="X570" s="487"/>
      <c r="Y570" s="490"/>
      <c r="Z570" s="439"/>
      <c r="AA570" s="442"/>
      <c r="AB570" s="445"/>
      <c r="AC570" s="448"/>
      <c r="AD570" s="451"/>
      <c r="AE570" s="454"/>
      <c r="AF570" s="205">
        <v>3</v>
      </c>
      <c r="AG570" s="206"/>
      <c r="AH570" s="234" t="str">
        <f t="shared" si="1874"/>
        <v/>
      </c>
      <c r="AI570" s="340"/>
      <c r="AJ570" s="340"/>
      <c r="AK570" s="235" t="str">
        <f t="shared" si="1875"/>
        <v/>
      </c>
      <c r="AL570" s="341"/>
      <c r="AM570" s="341"/>
      <c r="AN570" s="342"/>
      <c r="AO570" s="236" t="str">
        <f t="shared" ref="AO570" si="1940">IF(ISBLANK(AD568),(IFERROR(IF(AND(AH569="Probabilidad",AH570="Probabilidad"),(AQ569-(+AQ569*AK570)),IF(AND(AH569="Impacto",AH570="Probabilidad"),(AQ568-(+AQ568*AK570)),IF(AH570="Impacto",AQ569,""))),""))," ")</f>
        <v/>
      </c>
      <c r="AP570" s="174" t="str">
        <f t="shared" ref="AP570" si="1941">IF(ISBLANK(AD568),(IFERROR(IF(AO570="","",IF(AO570&lt;=0.2,"Muy Baja",IF(AO570&lt;=0.4,"Baja",IF(AO570&lt;=0.6,"Media",IF(AO570&lt;=0.8,"Alta","Muy Alta"))))),""))," ")</f>
        <v/>
      </c>
      <c r="AQ570" s="237" t="str">
        <f t="shared" si="1820"/>
        <v/>
      </c>
      <c r="AR570" s="283" t="str">
        <f t="shared" si="1821"/>
        <v/>
      </c>
      <c r="AS570" s="237" t="str">
        <f t="shared" ref="AS570:AS573" si="1942">IFERROR(IF(AND(AH569="Impacto",AH570="Impacto"),(AS569-(+AS569*AK570)),IF(AND(AH569="Probabilidad",AH570="Impacto"),(AS568-(+AS568*AK570)),IF(AH570="Probabilidad",AS569,""))),"")</f>
        <v/>
      </c>
      <c r="AT570" s="239" t="str">
        <f t="shared" si="1823"/>
        <v/>
      </c>
      <c r="AU570" s="457"/>
      <c r="AV570" s="460"/>
      <c r="AW570" s="454"/>
      <c r="AX570" s="463"/>
      <c r="AY570" s="343"/>
      <c r="AZ570" s="209"/>
      <c r="BA570" s="207"/>
      <c r="BB570" s="207"/>
      <c r="BC570" s="208"/>
      <c r="BD570" s="208"/>
      <c r="BE570" s="208"/>
      <c r="BF570" s="209"/>
      <c r="BG570" s="466"/>
      <c r="BH570" s="215"/>
      <c r="BI570" s="210"/>
      <c r="BJ570" s="210"/>
      <c r="BK570" s="210"/>
      <c r="BL570" s="207"/>
      <c r="BM570" s="207"/>
      <c r="BN570" s="207"/>
      <c r="BO570" s="282"/>
      <c r="BP570" s="282"/>
      <c r="BQ570" s="284"/>
      <c r="BR570" s="213"/>
      <c r="BS570" s="213" t="str">
        <f>IF(AND('MAPA DE RIESGOS'!$AP570="Muy Alta",'MAPA DE RIESGOS'!$AR570="Leve"),CONCATENATE("R",'MAPA DE RIESGOS'!$H570,"C",'MAPA DE RIESGOS'!$AF570),"")</f>
        <v/>
      </c>
      <c r="BT570" s="213"/>
      <c r="BU570" s="213"/>
      <c r="BV570" s="213"/>
      <c r="BW570" s="213"/>
      <c r="BX570" s="213"/>
      <c r="BY570" s="213"/>
      <c r="BZ570" s="213"/>
      <c r="CA570" s="213"/>
      <c r="CB570" s="213"/>
      <c r="CC570" s="213"/>
      <c r="CD570" s="213"/>
      <c r="CE570" s="213"/>
      <c r="CF570" s="213"/>
      <c r="CG570" s="213"/>
      <c r="CH570" s="213"/>
      <c r="CI570" s="213"/>
      <c r="CJ570" s="213"/>
      <c r="CK570" s="213"/>
    </row>
    <row r="571" spans="1:89" s="214" customFormat="1" ht="28.5" hidden="1" customHeight="1">
      <c r="A571" s="644"/>
      <c r="B571" s="520"/>
      <c r="C571" s="523"/>
      <c r="D571" s="290"/>
      <c r="E571" s="293"/>
      <c r="F571" s="207"/>
      <c r="G571" s="492"/>
      <c r="H571" s="384">
        <v>93</v>
      </c>
      <c r="I571" s="469"/>
      <c r="J571" s="466"/>
      <c r="K571" s="466"/>
      <c r="L571" s="466"/>
      <c r="M571" s="472"/>
      <c r="N571" s="472"/>
      <c r="O571" s="472"/>
      <c r="P571" s="475"/>
      <c r="Q571" s="478"/>
      <c r="R571" s="481"/>
      <c r="S571" s="481"/>
      <c r="T571" s="481"/>
      <c r="U571" s="481"/>
      <c r="V571" s="484"/>
      <c r="W571" s="442"/>
      <c r="X571" s="487"/>
      <c r="Y571" s="490"/>
      <c r="Z571" s="439"/>
      <c r="AA571" s="442"/>
      <c r="AB571" s="445"/>
      <c r="AC571" s="448"/>
      <c r="AD571" s="451"/>
      <c r="AE571" s="454"/>
      <c r="AF571" s="205">
        <v>4</v>
      </c>
      <c r="AG571" s="206"/>
      <c r="AH571" s="234" t="str">
        <f t="shared" si="1874"/>
        <v/>
      </c>
      <c r="AI571" s="340"/>
      <c r="AJ571" s="340"/>
      <c r="AK571" s="235" t="str">
        <f t="shared" si="1875"/>
        <v/>
      </c>
      <c r="AL571" s="341"/>
      <c r="AM571" s="341"/>
      <c r="AN571" s="342"/>
      <c r="AO571" s="236" t="str">
        <f t="shared" ref="AO571" si="1943">IF(ISBLANK(AD568),(IFERROR(IF(AND(AH570="Probabilidad",AH571="Probabilidad"),(AQ570-(+AQ570*AK571)),IF(AND(AH570="Impacto",AH571="Probabilidad"),(AQ569-(+AQ569*AK571)),IF(AH571="Impacto",AQ570,""))),""))," ")</f>
        <v/>
      </c>
      <c r="AP571" s="174" t="str">
        <f t="shared" ref="AP571" si="1944">IF(ISBLANK(AD568),(IFERROR(IF(AO571="","",IF(AO571&lt;=0.2,"Muy Baja",IF(AO571&lt;=0.4,"Baja",IF(AO571&lt;=0.6,"Media",IF(AO571&lt;=0.8,"Alta","Muy Alta"))))),""))," ")</f>
        <v/>
      </c>
      <c r="AQ571" s="237" t="str">
        <f t="shared" si="1820"/>
        <v/>
      </c>
      <c r="AR571" s="283" t="str">
        <f t="shared" si="1821"/>
        <v/>
      </c>
      <c r="AS571" s="237" t="str">
        <f t="shared" si="1942"/>
        <v/>
      </c>
      <c r="AT571" s="239" t="str">
        <f t="shared" si="1823"/>
        <v/>
      </c>
      <c r="AU571" s="457"/>
      <c r="AV571" s="460"/>
      <c r="AW571" s="454"/>
      <c r="AX571" s="463"/>
      <c r="AY571" s="343"/>
      <c r="AZ571" s="209"/>
      <c r="BA571" s="207"/>
      <c r="BB571" s="207"/>
      <c r="BC571" s="208"/>
      <c r="BD571" s="208"/>
      <c r="BE571" s="208"/>
      <c r="BF571" s="209"/>
      <c r="BG571" s="466"/>
      <c r="BH571" s="215"/>
      <c r="BI571" s="210"/>
      <c r="BJ571" s="210"/>
      <c r="BK571" s="210"/>
      <c r="BL571" s="207"/>
      <c r="BM571" s="207"/>
      <c r="BN571" s="207"/>
      <c r="BO571" s="282"/>
      <c r="BP571" s="282"/>
      <c r="BQ571" s="284"/>
      <c r="BR571" s="213"/>
      <c r="BS571" s="213" t="str">
        <f>IF(AND('MAPA DE RIESGOS'!$AP571="Muy Alta",'MAPA DE RIESGOS'!$AR571="Leve"),CONCATENATE("R",'MAPA DE RIESGOS'!$H571,"C",'MAPA DE RIESGOS'!$AF571),"")</f>
        <v/>
      </c>
      <c r="BT571" s="213"/>
      <c r="BU571" s="213"/>
      <c r="BV571" s="213"/>
      <c r="BW571" s="213"/>
      <c r="BX571" s="213"/>
      <c r="BY571" s="213"/>
      <c r="BZ571" s="213"/>
      <c r="CA571" s="213"/>
      <c r="CB571" s="213"/>
      <c r="CC571" s="213"/>
      <c r="CD571" s="213"/>
      <c r="CE571" s="213"/>
      <c r="CF571" s="213"/>
      <c r="CG571" s="213"/>
      <c r="CH571" s="213"/>
      <c r="CI571" s="213"/>
      <c r="CJ571" s="213"/>
      <c r="CK571" s="213"/>
    </row>
    <row r="572" spans="1:89" s="214" customFormat="1" ht="28.5" hidden="1" customHeight="1">
      <c r="A572" s="644"/>
      <c r="B572" s="520"/>
      <c r="C572" s="523"/>
      <c r="D572" s="290"/>
      <c r="E572" s="293"/>
      <c r="F572" s="207"/>
      <c r="G572" s="492"/>
      <c r="H572" s="384">
        <v>93</v>
      </c>
      <c r="I572" s="469"/>
      <c r="J572" s="466"/>
      <c r="K572" s="466"/>
      <c r="L572" s="466"/>
      <c r="M572" s="472"/>
      <c r="N572" s="472"/>
      <c r="O572" s="472"/>
      <c r="P572" s="475"/>
      <c r="Q572" s="478"/>
      <c r="R572" s="481"/>
      <c r="S572" s="481"/>
      <c r="T572" s="481"/>
      <c r="U572" s="481"/>
      <c r="V572" s="484"/>
      <c r="W572" s="442"/>
      <c r="X572" s="487"/>
      <c r="Y572" s="490"/>
      <c r="Z572" s="439"/>
      <c r="AA572" s="442"/>
      <c r="AB572" s="445"/>
      <c r="AC572" s="448"/>
      <c r="AD572" s="451"/>
      <c r="AE572" s="454"/>
      <c r="AF572" s="205">
        <v>5</v>
      </c>
      <c r="AG572" s="206"/>
      <c r="AH572" s="234" t="str">
        <f t="shared" si="1874"/>
        <v/>
      </c>
      <c r="AI572" s="340"/>
      <c r="AJ572" s="340"/>
      <c r="AK572" s="235" t="str">
        <f t="shared" si="1875"/>
        <v/>
      </c>
      <c r="AL572" s="341"/>
      <c r="AM572" s="341"/>
      <c r="AN572" s="342"/>
      <c r="AO572" s="236" t="str">
        <f t="shared" ref="AO572" si="1945">IF(ISBLANK(AD568),(IFERROR(IF(AND(AH571="Probabilidad",AH572="Probabilidad"),(AQ571-(+AQ571*AK572)),IF(AND(AH571="Impacto",AH572="Probabilidad"),(AQ570-(+AQ570*AK572)),IF(AH572="Impacto",AQ571,""))),""))," ")</f>
        <v/>
      </c>
      <c r="AP572" s="174" t="str">
        <f t="shared" ref="AP572" si="1946">IF(ISBLANK(AD568),(IFERROR(IF(AO572="","",IF(AO572&lt;=0.2,"Muy Baja",IF(AO572&lt;=0.4,"Baja",IF(AO572&lt;=0.6,"Media",IF(AO572&lt;=0.8,"Alta","Muy Alta"))))),""))," ")</f>
        <v/>
      </c>
      <c r="AQ572" s="237" t="str">
        <f t="shared" si="1820"/>
        <v/>
      </c>
      <c r="AR572" s="283" t="str">
        <f t="shared" si="1821"/>
        <v/>
      </c>
      <c r="AS572" s="237" t="str">
        <f t="shared" si="1942"/>
        <v/>
      </c>
      <c r="AT572" s="239" t="str">
        <f t="shared" si="1823"/>
        <v/>
      </c>
      <c r="AU572" s="457"/>
      <c r="AV572" s="460"/>
      <c r="AW572" s="454"/>
      <c r="AX572" s="463"/>
      <c r="AY572" s="343"/>
      <c r="AZ572" s="209"/>
      <c r="BA572" s="207"/>
      <c r="BB572" s="207"/>
      <c r="BC572" s="208"/>
      <c r="BD572" s="208"/>
      <c r="BE572" s="208"/>
      <c r="BF572" s="209"/>
      <c r="BG572" s="466"/>
      <c r="BH572" s="215"/>
      <c r="BI572" s="210"/>
      <c r="BJ572" s="210"/>
      <c r="BK572" s="210"/>
      <c r="BL572" s="207"/>
      <c r="BM572" s="207"/>
      <c r="BN572" s="207"/>
      <c r="BO572" s="282"/>
      <c r="BP572" s="282"/>
      <c r="BQ572" s="284"/>
      <c r="BR572" s="213"/>
      <c r="BS572" s="213" t="str">
        <f>IF(AND('MAPA DE RIESGOS'!$AP572="Muy Alta",'MAPA DE RIESGOS'!$AR572="Leve"),CONCATENATE("R",'MAPA DE RIESGOS'!$H572,"C",'MAPA DE RIESGOS'!$AF572),"")</f>
        <v/>
      </c>
      <c r="BT572" s="213"/>
      <c r="BU572" s="213"/>
      <c r="BV572" s="213"/>
      <c r="BW572" s="213"/>
      <c r="BX572" s="213"/>
      <c r="BY572" s="213"/>
      <c r="BZ572" s="213"/>
      <c r="CA572" s="213"/>
      <c r="CB572" s="213"/>
      <c r="CC572" s="213"/>
      <c r="CD572" s="213"/>
      <c r="CE572" s="213"/>
      <c r="CF572" s="213"/>
      <c r="CG572" s="213"/>
      <c r="CH572" s="213"/>
      <c r="CI572" s="213"/>
      <c r="CJ572" s="213"/>
      <c r="CK572" s="213"/>
    </row>
    <row r="573" spans="1:89" s="214" customFormat="1" ht="28.5" hidden="1" customHeight="1">
      <c r="A573" s="644"/>
      <c r="B573" s="521"/>
      <c r="C573" s="524"/>
      <c r="D573" s="291"/>
      <c r="E573" s="294"/>
      <c r="F573" s="207"/>
      <c r="G573" s="492"/>
      <c r="H573" s="384">
        <v>93</v>
      </c>
      <c r="I573" s="470"/>
      <c r="J573" s="467"/>
      <c r="K573" s="467"/>
      <c r="L573" s="467"/>
      <c r="M573" s="473"/>
      <c r="N573" s="473"/>
      <c r="O573" s="473"/>
      <c r="P573" s="476"/>
      <c r="Q573" s="479"/>
      <c r="R573" s="482"/>
      <c r="S573" s="482"/>
      <c r="T573" s="482"/>
      <c r="U573" s="482"/>
      <c r="V573" s="485"/>
      <c r="W573" s="443"/>
      <c r="X573" s="488"/>
      <c r="Y573" s="491"/>
      <c r="Z573" s="440"/>
      <c r="AA573" s="443"/>
      <c r="AB573" s="446"/>
      <c r="AC573" s="449"/>
      <c r="AD573" s="452"/>
      <c r="AE573" s="455"/>
      <c r="AF573" s="205">
        <v>6</v>
      </c>
      <c r="AG573" s="206"/>
      <c r="AH573" s="234" t="str">
        <f t="shared" si="1874"/>
        <v/>
      </c>
      <c r="AI573" s="340"/>
      <c r="AJ573" s="340"/>
      <c r="AK573" s="235" t="str">
        <f t="shared" si="1875"/>
        <v/>
      </c>
      <c r="AL573" s="341"/>
      <c r="AM573" s="341"/>
      <c r="AN573" s="342"/>
      <c r="AO573" s="236" t="str">
        <f t="shared" ref="AO573" si="1947">IF(ISBLANK(AD568),(IFERROR(IF(AND(AH572="Probabilidad",AH573="Probabilidad"),(AQ572-(+AQ572*AK573)),IF(AND(AH572="Impacto",AH573="Probabilidad"),(AQ571-(+AQ571*AK573)),IF(AH573="Impacto",AQ572,""))),""))," ")</f>
        <v/>
      </c>
      <c r="AP573" s="174" t="str">
        <f t="shared" ref="AP573" si="1948">IF(ISBLANK(AD568),(IFERROR(IF(AO573="","",IF(AO573&lt;=0.2,"Muy Baja",IF(AO573&lt;=0.4,"Baja",IF(AO573&lt;=0.6,"Media",IF(AO573&lt;=0.8,"Alta","Muy Alta"))))),""))," ")</f>
        <v/>
      </c>
      <c r="AQ573" s="237" t="str">
        <f t="shared" si="1820"/>
        <v/>
      </c>
      <c r="AR573" s="283" t="str">
        <f t="shared" si="1821"/>
        <v/>
      </c>
      <c r="AS573" s="237" t="str">
        <f t="shared" si="1942"/>
        <v/>
      </c>
      <c r="AT573" s="239" t="str">
        <f t="shared" si="1823"/>
        <v/>
      </c>
      <c r="AU573" s="458"/>
      <c r="AV573" s="461"/>
      <c r="AW573" s="455"/>
      <c r="AX573" s="464"/>
      <c r="AY573" s="343"/>
      <c r="AZ573" s="209"/>
      <c r="BA573" s="207"/>
      <c r="BB573" s="207"/>
      <c r="BC573" s="208"/>
      <c r="BD573" s="208"/>
      <c r="BE573" s="208"/>
      <c r="BF573" s="209"/>
      <c r="BG573" s="467"/>
      <c r="BH573" s="215"/>
      <c r="BI573" s="210"/>
      <c r="BJ573" s="210"/>
      <c r="BK573" s="210"/>
      <c r="BL573" s="207"/>
      <c r="BM573" s="207"/>
      <c r="BN573" s="207"/>
      <c r="BO573" s="282"/>
      <c r="BP573" s="282"/>
      <c r="BQ573" s="284"/>
      <c r="BR573" s="213"/>
      <c r="BS573" s="213" t="str">
        <f>IF(AND('MAPA DE RIESGOS'!$AP573="Muy Alta",'MAPA DE RIESGOS'!$AR573="Leve"),CONCATENATE("R",'MAPA DE RIESGOS'!$H573,"C",'MAPA DE RIESGOS'!$AF573),"")</f>
        <v/>
      </c>
      <c r="BT573" s="213"/>
      <c r="BU573" s="213"/>
      <c r="BV573" s="213"/>
      <c r="BW573" s="213"/>
      <c r="BX573" s="213"/>
      <c r="BY573" s="213"/>
      <c r="BZ573" s="213"/>
      <c r="CA573" s="213"/>
      <c r="CB573" s="213"/>
      <c r="CC573" s="213"/>
      <c r="CD573" s="213"/>
      <c r="CE573" s="213"/>
      <c r="CF573" s="213"/>
      <c r="CG573" s="213"/>
      <c r="CH573" s="213"/>
      <c r="CI573" s="213"/>
      <c r="CJ573" s="213"/>
      <c r="CK573" s="213"/>
    </row>
    <row r="574" spans="1:89" s="214" customFormat="1" ht="28.5" hidden="1" customHeight="1">
      <c r="A574" s="644"/>
      <c r="B574" s="519"/>
      <c r="C574" s="522" t="str">
        <f>IFERROR((VLOOKUP($B574,'Listados Datos'!$D$3:$E$18,2,FALSE))," ")</f>
        <v xml:space="preserve"> </v>
      </c>
      <c r="D574" s="289" t="str">
        <f>IFERROR((VLOOKUP($B574,'Listados Datos'!$D$3:$F$18,3,FALSE))," ")</f>
        <v xml:space="preserve"> </v>
      </c>
      <c r="E574" s="292"/>
      <c r="F574" s="207"/>
      <c r="G574" s="492">
        <v>94</v>
      </c>
      <c r="H574" s="384">
        <v>94</v>
      </c>
      <c r="I574" s="468"/>
      <c r="J574" s="465"/>
      <c r="K574" s="465"/>
      <c r="L574" s="465"/>
      <c r="M574" s="471"/>
      <c r="N574" s="471"/>
      <c r="O574" s="471"/>
      <c r="P574" s="474"/>
      <c r="Q574" s="477"/>
      <c r="R574" s="480"/>
      <c r="S574" s="480"/>
      <c r="T574" s="480"/>
      <c r="U574" s="480"/>
      <c r="V574" s="483" t="str">
        <f t="shared" ref="V574" si="1949">IF(ISBLANK(AC574),(IF(P574&lt;=0,"",IF(P574&lt;=2,"Muy Baja",IF(P574&lt;=24,"Baja",IF(P574&lt;=500,"Media",IF(P574&lt;=5000,"Alta","Muy Alta"))))))," ")</f>
        <v/>
      </c>
      <c r="W574" s="441" t="str">
        <f t="shared" ref="W574" si="1950">IF(ISBLANK(AC574),(IF(V574="","",IF(V574="Muy Baja",20%,IF(V574="Baja",40%,IF(V574="Media",60%,IF(V574="Alta",80%,IF(V574="Muy Alta",100%,0)))))))," ")</f>
        <v/>
      </c>
      <c r="X574" s="486"/>
      <c r="Y574" s="489" t="str">
        <f>IF(X574&gt;0,IF(NOT(ISERROR(MATCH(X574,'Listados Datos'!$N$3:$N$4,0))),'Listados Datos'!$N$6&amp;"Por favor no seleccionar este criterios de impacto (Afectación Económica o presupuestal y/o Pérdida Reputacional)",'Listados Datos'!$N$7),"")</f>
        <v/>
      </c>
      <c r="Z574" s="438" t="str">
        <f>IF(OR(X574='Listados Datos'!$R$3,X574='Listados Datos'!$S$3),"Leve",IF(OR(X574='Listados Datos'!$R$4,X574='Listados Datos'!$S$4),"Menor",IF(OR(X574='Listados Datos'!$R$5,X574='Listados Datos'!$S$5),"Moderado",IF(OR(X574='Listados Datos'!$R$6,X574='Listados Datos'!$S$6),"Mayor",IF(OR(X574='Listados Datos'!$R$7,X574='Listados Datos'!$S$7),"Catastrófico","")))))</f>
        <v/>
      </c>
      <c r="AA574" s="441" t="str">
        <f>IF(Z574="","",IF(Z574="Leve",20%,IF(Z574="Menor",40%,IF(Z574="Moderado",60%,IF(Z574="Mayor",80%,IF(Z574="Catastrófico",100%,0))))))</f>
        <v/>
      </c>
      <c r="AB574" s="444"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447"/>
      <c r="AD574" s="450"/>
      <c r="AE574" s="453" t="str">
        <f t="shared" ref="AE574" si="1951">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206"/>
      <c r="AH574" s="234" t="str">
        <f t="shared" si="1874"/>
        <v/>
      </c>
      <c r="AI574" s="340"/>
      <c r="AJ574" s="340"/>
      <c r="AK574" s="235" t="str">
        <f t="shared" si="1875"/>
        <v/>
      </c>
      <c r="AL574" s="341"/>
      <c r="AM574" s="341"/>
      <c r="AN574" s="342"/>
      <c r="AO574" s="236" t="str">
        <f t="shared" ref="AO574" si="1952">IF(ISBLANK(AD574),(IFERROR(IF(AH574="Probabilidad",(W574-(+W574*AK574)),IF(AH574="Impacto",W574,"")),""))," ")</f>
        <v/>
      </c>
      <c r="AP574" s="174" t="str">
        <f t="shared" ref="AP574" si="1953">IF(ISBLANK(AD574), (IFERROR(IF(AO574="","",IF(AO574&lt;=0.2,"Muy Baja",IF(AO574&lt;=0.4,"Baja",IF(AO574&lt;=0.6,"Media",IF(AO574&lt;=0.8,"Alta","Muy Alta"))))),""))," ")</f>
        <v/>
      </c>
      <c r="AQ574" s="237" t="str">
        <f t="shared" si="1820"/>
        <v/>
      </c>
      <c r="AR574" s="283" t="str">
        <f t="shared" si="1821"/>
        <v/>
      </c>
      <c r="AS574" s="237" t="str">
        <f t="shared" ref="AS574" si="1954">IFERROR(IF(AH574="Impacto",(AA574-(+AA574*AK574)),IF(AH574="Probabilidad",AA574,"")),"")</f>
        <v/>
      </c>
      <c r="AT574" s="239" t="str">
        <f t="shared" si="1823"/>
        <v/>
      </c>
      <c r="AU574" s="456"/>
      <c r="AV574" s="459" t="str">
        <f>IF(ISBLANK(AD574), " ", AD574)</f>
        <v xml:space="preserve"> </v>
      </c>
      <c r="AW574" s="453" t="str">
        <f t="shared" ref="AW574" si="1955">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462"/>
      <c r="AY574" s="343"/>
      <c r="AZ574" s="209"/>
      <c r="BA574" s="207"/>
      <c r="BB574" s="207"/>
      <c r="BC574" s="208"/>
      <c r="BD574" s="208"/>
      <c r="BE574" s="208"/>
      <c r="BF574" s="209"/>
      <c r="BG574" s="465"/>
      <c r="BH574" s="215"/>
      <c r="BI574" s="210"/>
      <c r="BJ574" s="210"/>
      <c r="BK574" s="210"/>
      <c r="BL574" s="207"/>
      <c r="BM574" s="207"/>
      <c r="BN574" s="207"/>
      <c r="BO574" s="282"/>
      <c r="BP574" s="282"/>
      <c r="BQ574" s="284"/>
      <c r="BR574" s="213"/>
      <c r="BS574" s="213" t="str">
        <f>IF(AND('MAPA DE RIESGOS'!$AP574="Muy Alta",'MAPA DE RIESGOS'!$AR574="Leve"),CONCATENATE("R",'MAPA DE RIESGOS'!$H574,"C",'MAPA DE RIESGOS'!$AF574),"")</f>
        <v/>
      </c>
      <c r="BT574" s="213"/>
      <c r="BU574" s="213"/>
      <c r="BV574" s="213"/>
      <c r="BW574" s="213"/>
      <c r="BX574" s="213"/>
      <c r="BY574" s="213"/>
      <c r="BZ574" s="213"/>
      <c r="CA574" s="213"/>
      <c r="CB574" s="213"/>
      <c r="CC574" s="213"/>
      <c r="CD574" s="213"/>
      <c r="CE574" s="213"/>
      <c r="CF574" s="213"/>
      <c r="CG574" s="213"/>
      <c r="CH574" s="213"/>
      <c r="CI574" s="213"/>
      <c r="CJ574" s="213"/>
      <c r="CK574" s="213"/>
    </row>
    <row r="575" spans="1:89" s="214" customFormat="1" ht="28.5" hidden="1" customHeight="1">
      <c r="A575" s="644"/>
      <c r="B575" s="520"/>
      <c r="C575" s="523"/>
      <c r="D575" s="290"/>
      <c r="E575" s="293"/>
      <c r="F575" s="207"/>
      <c r="G575" s="492"/>
      <c r="H575" s="384">
        <v>94</v>
      </c>
      <c r="I575" s="469"/>
      <c r="J575" s="466"/>
      <c r="K575" s="466"/>
      <c r="L575" s="466"/>
      <c r="M575" s="472"/>
      <c r="N575" s="472"/>
      <c r="O575" s="472"/>
      <c r="P575" s="475"/>
      <c r="Q575" s="478"/>
      <c r="R575" s="481"/>
      <c r="S575" s="481"/>
      <c r="T575" s="481"/>
      <c r="U575" s="481"/>
      <c r="V575" s="484"/>
      <c r="W575" s="442"/>
      <c r="X575" s="487"/>
      <c r="Y575" s="490"/>
      <c r="Z575" s="439"/>
      <c r="AA575" s="442"/>
      <c r="AB575" s="445"/>
      <c r="AC575" s="448"/>
      <c r="AD575" s="451"/>
      <c r="AE575" s="454"/>
      <c r="AF575" s="205">
        <v>2</v>
      </c>
      <c r="AG575" s="206"/>
      <c r="AH575" s="234" t="str">
        <f t="shared" si="1874"/>
        <v/>
      </c>
      <c r="AI575" s="340"/>
      <c r="AJ575" s="340"/>
      <c r="AK575" s="235" t="str">
        <f t="shared" si="1875"/>
        <v/>
      </c>
      <c r="AL575" s="341"/>
      <c r="AM575" s="341"/>
      <c r="AN575" s="342"/>
      <c r="AO575" s="236" t="str">
        <f t="shared" ref="AO575" si="1956">IF(ISBLANK(AD574),(IFERROR(IF(AND(AH574="Probabilidad",AH575="Probabilidad"),(AQ574-(+AQ574*AK575)),IF(AH575="Probabilidad",(W574-(+W574*AK575)),IF(AH575="Impacto",AQ574,""))),""))," ")</f>
        <v/>
      </c>
      <c r="AP575" s="174" t="str">
        <f t="shared" ref="AP575" si="1957">IF(ISBLANK(AD574),(IFERROR(IF(AO575="","",IF(AO575&lt;=0.2,"Muy Baja",IF(AO575&lt;=0.4,"Baja",IF(AO575&lt;=0.6,"Media",IF(AO575&lt;=0.8,"Alta","Muy Alta"))))),""))," ")</f>
        <v/>
      </c>
      <c r="AQ575" s="237" t="str">
        <f t="shared" si="1820"/>
        <v/>
      </c>
      <c r="AR575" s="283" t="str">
        <f t="shared" si="1821"/>
        <v/>
      </c>
      <c r="AS575" s="237" t="str">
        <f t="shared" ref="AS575" si="1958">IFERROR(IF(AND(AH574="Impacto",AH575="Impacto"),(AS574-(+AS574*AK575)),IF(AH575="Impacto",(AA574-(+AA574*AK575)),IF(AH575="Probabilidad",AS574,""))),"")</f>
        <v/>
      </c>
      <c r="AT575" s="239" t="str">
        <f t="shared" si="1823"/>
        <v/>
      </c>
      <c r="AU575" s="457"/>
      <c r="AV575" s="460"/>
      <c r="AW575" s="454"/>
      <c r="AX575" s="463"/>
      <c r="AY575" s="343"/>
      <c r="AZ575" s="209"/>
      <c r="BA575" s="207"/>
      <c r="BB575" s="207"/>
      <c r="BC575" s="208"/>
      <c r="BD575" s="208"/>
      <c r="BE575" s="208"/>
      <c r="BF575" s="209"/>
      <c r="BG575" s="466"/>
      <c r="BH575" s="215"/>
      <c r="BI575" s="210"/>
      <c r="BJ575" s="210"/>
      <c r="BK575" s="210"/>
      <c r="BL575" s="207"/>
      <c r="BM575" s="207"/>
      <c r="BN575" s="207"/>
      <c r="BO575" s="282"/>
      <c r="BP575" s="282"/>
      <c r="BQ575" s="284"/>
      <c r="BR575" s="213"/>
      <c r="BS575" s="213" t="str">
        <f>IF(AND('MAPA DE RIESGOS'!$AP575="Muy Alta",'MAPA DE RIESGOS'!$AR575="Leve"),CONCATENATE("R",'MAPA DE RIESGOS'!$H575,"C",'MAPA DE RIESGOS'!$AF575),"")</f>
        <v/>
      </c>
      <c r="BT575" s="213"/>
      <c r="BU575" s="213"/>
      <c r="BV575" s="213"/>
      <c r="BW575" s="213"/>
      <c r="BX575" s="213"/>
      <c r="BY575" s="213"/>
      <c r="BZ575" s="213"/>
      <c r="CA575" s="213"/>
      <c r="CB575" s="213"/>
      <c r="CC575" s="213"/>
      <c r="CD575" s="213"/>
      <c r="CE575" s="213"/>
      <c r="CF575" s="213"/>
      <c r="CG575" s="213"/>
      <c r="CH575" s="213"/>
      <c r="CI575" s="213"/>
      <c r="CJ575" s="213"/>
      <c r="CK575" s="213"/>
    </row>
    <row r="576" spans="1:89" s="214" customFormat="1" ht="28.5" hidden="1" customHeight="1">
      <c r="A576" s="644"/>
      <c r="B576" s="520"/>
      <c r="C576" s="523"/>
      <c r="D576" s="290"/>
      <c r="E576" s="293"/>
      <c r="F576" s="207"/>
      <c r="G576" s="492"/>
      <c r="H576" s="384">
        <v>94</v>
      </c>
      <c r="I576" s="469"/>
      <c r="J576" s="466"/>
      <c r="K576" s="466"/>
      <c r="L576" s="466"/>
      <c r="M576" s="472"/>
      <c r="N576" s="472"/>
      <c r="O576" s="472"/>
      <c r="P576" s="475"/>
      <c r="Q576" s="478"/>
      <c r="R576" s="481"/>
      <c r="S576" s="481"/>
      <c r="T576" s="481"/>
      <c r="U576" s="481"/>
      <c r="V576" s="484"/>
      <c r="W576" s="442"/>
      <c r="X576" s="487"/>
      <c r="Y576" s="490"/>
      <c r="Z576" s="439"/>
      <c r="AA576" s="442"/>
      <c r="AB576" s="445"/>
      <c r="AC576" s="448"/>
      <c r="AD576" s="451"/>
      <c r="AE576" s="454"/>
      <c r="AF576" s="205">
        <v>3</v>
      </c>
      <c r="AG576" s="206"/>
      <c r="AH576" s="234" t="str">
        <f t="shared" si="1874"/>
        <v/>
      </c>
      <c r="AI576" s="340"/>
      <c r="AJ576" s="340"/>
      <c r="AK576" s="235" t="str">
        <f t="shared" si="1875"/>
        <v/>
      </c>
      <c r="AL576" s="341"/>
      <c r="AM576" s="341"/>
      <c r="AN576" s="342"/>
      <c r="AO576" s="236" t="str">
        <f t="shared" ref="AO576" si="1959">IF(ISBLANK(AD574),(IFERROR(IF(AND(AH575="Probabilidad",AH576="Probabilidad"),(AQ575-(+AQ575*AK576)),IF(AND(AH575="Impacto",AH576="Probabilidad"),(AQ574-(+AQ574*AK576)),IF(AH576="Impacto",AQ575,""))),""))," ")</f>
        <v/>
      </c>
      <c r="AP576" s="174" t="str">
        <f t="shared" ref="AP576" si="1960">IF(ISBLANK(AD574),(IFERROR(IF(AO576="","",IF(AO576&lt;=0.2,"Muy Baja",IF(AO576&lt;=0.4,"Baja",IF(AO576&lt;=0.6,"Media",IF(AO576&lt;=0.8,"Alta","Muy Alta"))))),""))," ")</f>
        <v/>
      </c>
      <c r="AQ576" s="237" t="str">
        <f t="shared" si="1820"/>
        <v/>
      </c>
      <c r="AR576" s="283" t="str">
        <f t="shared" si="1821"/>
        <v/>
      </c>
      <c r="AS576" s="237" t="str">
        <f t="shared" ref="AS576:AS579" si="1961">IFERROR(IF(AND(AH575="Impacto",AH576="Impacto"),(AS575-(+AS575*AK576)),IF(AND(AH575="Probabilidad",AH576="Impacto"),(AS574-(+AS574*AK576)),IF(AH576="Probabilidad",AS575,""))),"")</f>
        <v/>
      </c>
      <c r="AT576" s="239" t="str">
        <f t="shared" si="1823"/>
        <v/>
      </c>
      <c r="AU576" s="457"/>
      <c r="AV576" s="460"/>
      <c r="AW576" s="454"/>
      <c r="AX576" s="463"/>
      <c r="AY576" s="343"/>
      <c r="AZ576" s="209"/>
      <c r="BA576" s="207"/>
      <c r="BB576" s="207"/>
      <c r="BC576" s="208"/>
      <c r="BD576" s="208"/>
      <c r="BE576" s="208"/>
      <c r="BF576" s="209"/>
      <c r="BG576" s="466"/>
      <c r="BH576" s="215"/>
      <c r="BI576" s="210"/>
      <c r="BJ576" s="210"/>
      <c r="BK576" s="210"/>
      <c r="BL576" s="207"/>
      <c r="BM576" s="207"/>
      <c r="BN576" s="207"/>
      <c r="BO576" s="282"/>
      <c r="BP576" s="282"/>
      <c r="BQ576" s="284"/>
      <c r="BR576" s="213"/>
      <c r="BS576" s="213" t="str">
        <f>IF(AND('MAPA DE RIESGOS'!$AP576="Muy Alta",'MAPA DE RIESGOS'!$AR576="Leve"),CONCATENATE("R",'MAPA DE RIESGOS'!$H576,"C",'MAPA DE RIESGOS'!$AF576),"")</f>
        <v/>
      </c>
      <c r="BT576" s="213"/>
      <c r="BU576" s="213"/>
      <c r="BV576" s="213"/>
      <c r="BW576" s="213"/>
      <c r="BX576" s="213"/>
      <c r="BY576" s="213"/>
      <c r="BZ576" s="213"/>
      <c r="CA576" s="213"/>
      <c r="CB576" s="213"/>
      <c r="CC576" s="213"/>
      <c r="CD576" s="213"/>
      <c r="CE576" s="213"/>
      <c r="CF576" s="213"/>
      <c r="CG576" s="213"/>
      <c r="CH576" s="213"/>
      <c r="CI576" s="213"/>
      <c r="CJ576" s="213"/>
      <c r="CK576" s="213"/>
    </row>
    <row r="577" spans="1:89" s="214" customFormat="1" ht="28.5" hidden="1" customHeight="1">
      <c r="A577" s="644"/>
      <c r="B577" s="520"/>
      <c r="C577" s="523"/>
      <c r="D577" s="290"/>
      <c r="E577" s="293"/>
      <c r="F577" s="207"/>
      <c r="G577" s="492"/>
      <c r="H577" s="384">
        <v>94</v>
      </c>
      <c r="I577" s="469"/>
      <c r="J577" s="466"/>
      <c r="K577" s="466"/>
      <c r="L577" s="466"/>
      <c r="M577" s="472"/>
      <c r="N577" s="472"/>
      <c r="O577" s="472"/>
      <c r="P577" s="475"/>
      <c r="Q577" s="478"/>
      <c r="R577" s="481"/>
      <c r="S577" s="481"/>
      <c r="T577" s="481"/>
      <c r="U577" s="481"/>
      <c r="V577" s="484"/>
      <c r="W577" s="442"/>
      <c r="X577" s="487"/>
      <c r="Y577" s="490"/>
      <c r="Z577" s="439"/>
      <c r="AA577" s="442"/>
      <c r="AB577" s="445"/>
      <c r="AC577" s="448"/>
      <c r="AD577" s="451"/>
      <c r="AE577" s="454"/>
      <c r="AF577" s="205">
        <v>4</v>
      </c>
      <c r="AG577" s="206"/>
      <c r="AH577" s="234" t="str">
        <f t="shared" si="1874"/>
        <v/>
      </c>
      <c r="AI577" s="340"/>
      <c r="AJ577" s="340"/>
      <c r="AK577" s="235" t="str">
        <f t="shared" si="1875"/>
        <v/>
      </c>
      <c r="AL577" s="341"/>
      <c r="AM577" s="341"/>
      <c r="AN577" s="342"/>
      <c r="AO577" s="236" t="str">
        <f t="shared" ref="AO577" si="1962">IF(ISBLANK(AD574),(IFERROR(IF(AND(AH576="Probabilidad",AH577="Probabilidad"),(AQ576-(+AQ576*AK577)),IF(AND(AH576="Impacto",AH577="Probabilidad"),(AQ575-(+AQ575*AK577)),IF(AH577="Impacto",AQ576,""))),""))," ")</f>
        <v/>
      </c>
      <c r="AP577" s="174" t="str">
        <f t="shared" ref="AP577" si="1963">IF(ISBLANK(AD574),(IFERROR(IF(AO577="","",IF(AO577&lt;=0.2,"Muy Baja",IF(AO577&lt;=0.4,"Baja",IF(AO577&lt;=0.6,"Media",IF(AO577&lt;=0.8,"Alta","Muy Alta"))))),""))," ")</f>
        <v/>
      </c>
      <c r="AQ577" s="237" t="str">
        <f t="shared" si="1820"/>
        <v/>
      </c>
      <c r="AR577" s="283" t="str">
        <f t="shared" si="1821"/>
        <v/>
      </c>
      <c r="AS577" s="237" t="str">
        <f t="shared" si="1961"/>
        <v/>
      </c>
      <c r="AT577" s="239" t="str">
        <f t="shared" si="1823"/>
        <v/>
      </c>
      <c r="AU577" s="457"/>
      <c r="AV577" s="460"/>
      <c r="AW577" s="454"/>
      <c r="AX577" s="463"/>
      <c r="AY577" s="343"/>
      <c r="AZ577" s="209"/>
      <c r="BA577" s="207"/>
      <c r="BB577" s="207"/>
      <c r="BC577" s="208"/>
      <c r="BD577" s="208"/>
      <c r="BE577" s="208"/>
      <c r="BF577" s="209"/>
      <c r="BG577" s="466"/>
      <c r="BH577" s="215"/>
      <c r="BI577" s="210"/>
      <c r="BJ577" s="210"/>
      <c r="BK577" s="210"/>
      <c r="BL577" s="207"/>
      <c r="BM577" s="207"/>
      <c r="BN577" s="207"/>
      <c r="BO577" s="282"/>
      <c r="BP577" s="282"/>
      <c r="BQ577" s="284"/>
      <c r="BR577" s="213"/>
      <c r="BS577" s="213" t="str">
        <f>IF(AND('MAPA DE RIESGOS'!$AP577="Muy Alta",'MAPA DE RIESGOS'!$AR577="Leve"),CONCATENATE("R",'MAPA DE RIESGOS'!$H577,"C",'MAPA DE RIESGOS'!$AF577),"")</f>
        <v/>
      </c>
      <c r="BT577" s="213"/>
      <c r="BU577" s="213"/>
      <c r="BV577" s="213"/>
      <c r="BW577" s="213"/>
      <c r="BX577" s="213"/>
      <c r="BY577" s="213"/>
      <c r="BZ577" s="213"/>
      <c r="CA577" s="213"/>
      <c r="CB577" s="213"/>
      <c r="CC577" s="213"/>
      <c r="CD577" s="213"/>
      <c r="CE577" s="213"/>
      <c r="CF577" s="213"/>
      <c r="CG577" s="213"/>
      <c r="CH577" s="213"/>
      <c r="CI577" s="213"/>
      <c r="CJ577" s="213"/>
      <c r="CK577" s="213"/>
    </row>
    <row r="578" spans="1:89" s="214" customFormat="1" ht="28.5" hidden="1" customHeight="1">
      <c r="A578" s="644"/>
      <c r="B578" s="520"/>
      <c r="C578" s="523"/>
      <c r="D578" s="290"/>
      <c r="E578" s="293"/>
      <c r="F578" s="207"/>
      <c r="G578" s="492"/>
      <c r="H578" s="384">
        <v>94</v>
      </c>
      <c r="I578" s="469"/>
      <c r="J578" s="466"/>
      <c r="K578" s="466"/>
      <c r="L578" s="466"/>
      <c r="M578" s="472"/>
      <c r="N578" s="472"/>
      <c r="O578" s="472"/>
      <c r="P578" s="475"/>
      <c r="Q578" s="478"/>
      <c r="R578" s="481"/>
      <c r="S578" s="481"/>
      <c r="T578" s="481"/>
      <c r="U578" s="481"/>
      <c r="V578" s="484"/>
      <c r="W578" s="442"/>
      <c r="X578" s="487"/>
      <c r="Y578" s="490"/>
      <c r="Z578" s="439"/>
      <c r="AA578" s="442"/>
      <c r="AB578" s="445"/>
      <c r="AC578" s="448"/>
      <c r="AD578" s="451"/>
      <c r="AE578" s="454"/>
      <c r="AF578" s="205">
        <v>5</v>
      </c>
      <c r="AG578" s="206"/>
      <c r="AH578" s="234" t="str">
        <f t="shared" si="1874"/>
        <v/>
      </c>
      <c r="AI578" s="340"/>
      <c r="AJ578" s="340"/>
      <c r="AK578" s="235" t="str">
        <f t="shared" si="1875"/>
        <v/>
      </c>
      <c r="AL578" s="341"/>
      <c r="AM578" s="341"/>
      <c r="AN578" s="342"/>
      <c r="AO578" s="236" t="str">
        <f t="shared" ref="AO578" si="1964">IF(ISBLANK(AD574),(IFERROR(IF(AND(AH577="Probabilidad",AH578="Probabilidad"),(AQ577-(+AQ577*AK578)),IF(AND(AH577="Impacto",AH578="Probabilidad"),(AQ576-(+AQ576*AK578)),IF(AH578="Impacto",AQ577,""))),""))," ")</f>
        <v/>
      </c>
      <c r="AP578" s="174" t="str">
        <f t="shared" ref="AP578" si="1965">IF(ISBLANK(AD574),(IFERROR(IF(AO578="","",IF(AO578&lt;=0.2,"Muy Baja",IF(AO578&lt;=0.4,"Baja",IF(AO578&lt;=0.6,"Media",IF(AO578&lt;=0.8,"Alta","Muy Alta"))))),""))," ")</f>
        <v/>
      </c>
      <c r="AQ578" s="237" t="str">
        <f t="shared" si="1820"/>
        <v/>
      </c>
      <c r="AR578" s="283" t="str">
        <f t="shared" si="1821"/>
        <v/>
      </c>
      <c r="AS578" s="237" t="str">
        <f t="shared" si="1961"/>
        <v/>
      </c>
      <c r="AT578" s="239" t="str">
        <f t="shared" si="1823"/>
        <v/>
      </c>
      <c r="AU578" s="457"/>
      <c r="AV578" s="460"/>
      <c r="AW578" s="454"/>
      <c r="AX578" s="463"/>
      <c r="AY578" s="343"/>
      <c r="AZ578" s="209"/>
      <c r="BA578" s="207"/>
      <c r="BB578" s="207"/>
      <c r="BC578" s="208"/>
      <c r="BD578" s="208"/>
      <c r="BE578" s="208"/>
      <c r="BF578" s="209"/>
      <c r="BG578" s="466"/>
      <c r="BH578" s="215"/>
      <c r="BI578" s="210"/>
      <c r="BJ578" s="210"/>
      <c r="BK578" s="210"/>
      <c r="BL578" s="207"/>
      <c r="BM578" s="207"/>
      <c r="BN578" s="207"/>
      <c r="BO578" s="282"/>
      <c r="BP578" s="282"/>
      <c r="BQ578" s="284"/>
      <c r="BR578" s="213"/>
      <c r="BS578" s="213" t="str">
        <f>IF(AND('MAPA DE RIESGOS'!$AP578="Muy Alta",'MAPA DE RIESGOS'!$AR578="Leve"),CONCATENATE("R",'MAPA DE RIESGOS'!$H578,"C",'MAPA DE RIESGOS'!$AF578),"")</f>
        <v/>
      </c>
      <c r="BT578" s="213"/>
      <c r="BU578" s="213"/>
      <c r="BV578" s="213"/>
      <c r="BW578" s="213"/>
      <c r="BX578" s="213"/>
      <c r="BY578" s="213"/>
      <c r="BZ578" s="213"/>
      <c r="CA578" s="213"/>
      <c r="CB578" s="213"/>
      <c r="CC578" s="213"/>
      <c r="CD578" s="213"/>
      <c r="CE578" s="213"/>
      <c r="CF578" s="213"/>
      <c r="CG578" s="213"/>
      <c r="CH578" s="213"/>
      <c r="CI578" s="213"/>
      <c r="CJ578" s="213"/>
      <c r="CK578" s="213"/>
    </row>
    <row r="579" spans="1:89" s="214" customFormat="1" ht="28.5" hidden="1" customHeight="1">
      <c r="A579" s="644"/>
      <c r="B579" s="521"/>
      <c r="C579" s="524"/>
      <c r="D579" s="291"/>
      <c r="E579" s="294"/>
      <c r="F579" s="207"/>
      <c r="G579" s="492"/>
      <c r="H579" s="384">
        <v>94</v>
      </c>
      <c r="I579" s="470"/>
      <c r="J579" s="467"/>
      <c r="K579" s="467"/>
      <c r="L579" s="467"/>
      <c r="M579" s="473"/>
      <c r="N579" s="473"/>
      <c r="O579" s="473"/>
      <c r="P579" s="476"/>
      <c r="Q579" s="479"/>
      <c r="R579" s="482"/>
      <c r="S579" s="482"/>
      <c r="T579" s="482"/>
      <c r="U579" s="482"/>
      <c r="V579" s="485"/>
      <c r="W579" s="443"/>
      <c r="X579" s="488"/>
      <c r="Y579" s="491"/>
      <c r="Z579" s="440"/>
      <c r="AA579" s="443"/>
      <c r="AB579" s="446"/>
      <c r="AC579" s="449"/>
      <c r="AD579" s="452"/>
      <c r="AE579" s="455"/>
      <c r="AF579" s="205">
        <v>6</v>
      </c>
      <c r="AG579" s="206"/>
      <c r="AH579" s="234" t="str">
        <f t="shared" si="1874"/>
        <v/>
      </c>
      <c r="AI579" s="340"/>
      <c r="AJ579" s="340"/>
      <c r="AK579" s="235" t="str">
        <f t="shared" si="1875"/>
        <v/>
      </c>
      <c r="AL579" s="341"/>
      <c r="AM579" s="341"/>
      <c r="AN579" s="342"/>
      <c r="AO579" s="236" t="str">
        <f t="shared" ref="AO579" si="1966">IF(ISBLANK(AD574),(IFERROR(IF(AND(AH578="Probabilidad",AH579="Probabilidad"),(AQ578-(+AQ578*AK579)),IF(AND(AH578="Impacto",AH579="Probabilidad"),(AQ577-(+AQ577*AK579)),IF(AH579="Impacto",AQ578,""))),""))," ")</f>
        <v/>
      </c>
      <c r="AP579" s="174" t="str">
        <f t="shared" ref="AP579" si="1967">IF(ISBLANK(AD574),(IFERROR(IF(AO579="","",IF(AO579&lt;=0.2,"Muy Baja",IF(AO579&lt;=0.4,"Baja",IF(AO579&lt;=0.6,"Media",IF(AO579&lt;=0.8,"Alta","Muy Alta"))))),""))," ")</f>
        <v/>
      </c>
      <c r="AQ579" s="237" t="str">
        <f t="shared" si="1820"/>
        <v/>
      </c>
      <c r="AR579" s="283" t="str">
        <f t="shared" si="1821"/>
        <v/>
      </c>
      <c r="AS579" s="237" t="str">
        <f t="shared" si="1961"/>
        <v/>
      </c>
      <c r="AT579" s="239" t="str">
        <f t="shared" si="1823"/>
        <v/>
      </c>
      <c r="AU579" s="458"/>
      <c r="AV579" s="461"/>
      <c r="AW579" s="455"/>
      <c r="AX579" s="464"/>
      <c r="AY579" s="343"/>
      <c r="AZ579" s="209"/>
      <c r="BA579" s="207"/>
      <c r="BB579" s="207"/>
      <c r="BC579" s="208"/>
      <c r="BD579" s="208"/>
      <c r="BE579" s="208"/>
      <c r="BF579" s="209"/>
      <c r="BG579" s="467"/>
      <c r="BH579" s="215"/>
      <c r="BI579" s="210"/>
      <c r="BJ579" s="210"/>
      <c r="BK579" s="210"/>
      <c r="BL579" s="207"/>
      <c r="BM579" s="207"/>
      <c r="BN579" s="207"/>
      <c r="BO579" s="282"/>
      <c r="BP579" s="282"/>
      <c r="BQ579" s="284"/>
      <c r="BR579" s="213"/>
      <c r="BS579" s="213" t="str">
        <f>IF(AND('MAPA DE RIESGOS'!$AP579="Muy Alta",'MAPA DE RIESGOS'!$AR579="Leve"),CONCATENATE("R",'MAPA DE RIESGOS'!$H579,"C",'MAPA DE RIESGOS'!$AF579),"")</f>
        <v/>
      </c>
      <c r="BT579" s="213"/>
      <c r="BU579" s="213"/>
      <c r="BV579" s="213"/>
      <c r="BW579" s="213"/>
      <c r="BX579" s="213"/>
      <c r="BY579" s="213"/>
      <c r="BZ579" s="213"/>
      <c r="CA579" s="213"/>
      <c r="CB579" s="213"/>
      <c r="CC579" s="213"/>
      <c r="CD579" s="213"/>
      <c r="CE579" s="213"/>
      <c r="CF579" s="213"/>
      <c r="CG579" s="213"/>
      <c r="CH579" s="213"/>
      <c r="CI579" s="213"/>
      <c r="CJ579" s="213"/>
      <c r="CK579" s="213"/>
    </row>
    <row r="580" spans="1:89" s="214" customFormat="1" ht="28.5" hidden="1" customHeight="1">
      <c r="A580" s="644"/>
      <c r="B580" s="519"/>
      <c r="C580" s="522" t="str">
        <f>IFERROR((VLOOKUP($B580,'Listados Datos'!$D$3:$E$18,2,FALSE))," ")</f>
        <v xml:space="preserve"> </v>
      </c>
      <c r="D580" s="289" t="str">
        <f>IFERROR((VLOOKUP($B580,'Listados Datos'!$D$3:$F$18,3,FALSE))," ")</f>
        <v xml:space="preserve"> </v>
      </c>
      <c r="E580" s="292"/>
      <c r="F580" s="207"/>
      <c r="G580" s="492">
        <v>95</v>
      </c>
      <c r="H580" s="384">
        <v>95</v>
      </c>
      <c r="I580" s="468"/>
      <c r="J580" s="465"/>
      <c r="K580" s="465"/>
      <c r="L580" s="465"/>
      <c r="M580" s="471"/>
      <c r="N580" s="471"/>
      <c r="O580" s="471"/>
      <c r="P580" s="474"/>
      <c r="Q580" s="477"/>
      <c r="R580" s="480"/>
      <c r="S580" s="480"/>
      <c r="T580" s="480"/>
      <c r="U580" s="480"/>
      <c r="V580" s="483" t="str">
        <f t="shared" ref="V580" si="1968">IF(ISBLANK(AC580),(IF(P580&lt;=0,"",IF(P580&lt;=2,"Muy Baja",IF(P580&lt;=24,"Baja",IF(P580&lt;=500,"Media",IF(P580&lt;=5000,"Alta","Muy Alta"))))))," ")</f>
        <v/>
      </c>
      <c r="W580" s="441" t="str">
        <f t="shared" ref="W580" si="1969">IF(ISBLANK(AC580),(IF(V580="","",IF(V580="Muy Baja",20%,IF(V580="Baja",40%,IF(V580="Media",60%,IF(V580="Alta",80%,IF(V580="Muy Alta",100%,0)))))))," ")</f>
        <v/>
      </c>
      <c r="X580" s="486"/>
      <c r="Y580" s="489" t="str">
        <f>IF(X580&gt;0,IF(NOT(ISERROR(MATCH(X580,'Listados Datos'!$N$3:$N$4,0))),'Listados Datos'!$N$6&amp;"Por favor no seleccionar este criterios de impacto (Afectación Económica o presupuestal y/o Pérdida Reputacional)",'Listados Datos'!$N$7),"")</f>
        <v/>
      </c>
      <c r="Z580" s="438" t="str">
        <f>IF(OR(X580='Listados Datos'!$R$3,X580='Listados Datos'!$S$3),"Leve",IF(OR(X580='Listados Datos'!$R$4,X580='Listados Datos'!$S$4),"Menor",IF(OR(X580='Listados Datos'!$R$5,X580='Listados Datos'!$S$5),"Moderado",IF(OR(X580='Listados Datos'!$R$6,X580='Listados Datos'!$S$6),"Mayor",IF(OR(X580='Listados Datos'!$R$7,X580='Listados Datos'!$S$7),"Catastrófico","")))))</f>
        <v/>
      </c>
      <c r="AA580" s="441" t="str">
        <f>IF(Z580="","",IF(Z580="Leve",20%,IF(Z580="Menor",40%,IF(Z580="Moderado",60%,IF(Z580="Mayor",80%,IF(Z580="Catastrófico",100%,0))))))</f>
        <v/>
      </c>
      <c r="AB580" s="444"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447"/>
      <c r="AD580" s="450"/>
      <c r="AE580" s="453" t="str">
        <f t="shared" ref="AE580" si="1970">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206"/>
      <c r="AH580" s="234" t="str">
        <f t="shared" si="1874"/>
        <v/>
      </c>
      <c r="AI580" s="340"/>
      <c r="AJ580" s="340"/>
      <c r="AK580" s="235" t="str">
        <f t="shared" si="1875"/>
        <v/>
      </c>
      <c r="AL580" s="341"/>
      <c r="AM580" s="341"/>
      <c r="AN580" s="342"/>
      <c r="AO580" s="236" t="str">
        <f t="shared" ref="AO580" si="1971">IF(ISBLANK(AD580),(IFERROR(IF(AH580="Probabilidad",(W580-(+W580*AK580)),IF(AH580="Impacto",W580,"")),""))," ")</f>
        <v/>
      </c>
      <c r="AP580" s="174" t="str">
        <f t="shared" ref="AP580" si="1972">IF(ISBLANK(AD580), (IFERROR(IF(AO580="","",IF(AO580&lt;=0.2,"Muy Baja",IF(AO580&lt;=0.4,"Baja",IF(AO580&lt;=0.6,"Media",IF(AO580&lt;=0.8,"Alta","Muy Alta"))))),""))," ")</f>
        <v/>
      </c>
      <c r="AQ580" s="237" t="str">
        <f t="shared" si="1820"/>
        <v/>
      </c>
      <c r="AR580" s="283" t="str">
        <f t="shared" si="1821"/>
        <v/>
      </c>
      <c r="AS580" s="237" t="str">
        <f t="shared" ref="AS580" si="1973">IFERROR(IF(AH580="Impacto",(AA580-(+AA580*AK580)),IF(AH580="Probabilidad",AA580,"")),"")</f>
        <v/>
      </c>
      <c r="AT580" s="239" t="str">
        <f t="shared" si="1823"/>
        <v/>
      </c>
      <c r="AU580" s="456"/>
      <c r="AV580" s="459" t="str">
        <f>IF(ISBLANK(AD580), " ", AD580)</f>
        <v xml:space="preserve"> </v>
      </c>
      <c r="AW580" s="453" t="str">
        <f t="shared" ref="AW580" si="1974">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462"/>
      <c r="AY580" s="343"/>
      <c r="AZ580" s="209"/>
      <c r="BA580" s="207"/>
      <c r="BB580" s="207"/>
      <c r="BC580" s="208"/>
      <c r="BD580" s="208"/>
      <c r="BE580" s="208"/>
      <c r="BF580" s="209"/>
      <c r="BG580" s="465"/>
      <c r="BH580" s="215"/>
      <c r="BI580" s="210"/>
      <c r="BJ580" s="210"/>
      <c r="BK580" s="210"/>
      <c r="BL580" s="207"/>
      <c r="BM580" s="207"/>
      <c r="BN580" s="207"/>
      <c r="BO580" s="282"/>
      <c r="BP580" s="282"/>
      <c r="BQ580" s="284"/>
      <c r="BR580" s="213"/>
      <c r="BS580" s="213" t="str">
        <f>IF(AND('MAPA DE RIESGOS'!$AP580="Muy Alta",'MAPA DE RIESGOS'!$AR580="Leve"),CONCATENATE("R",'MAPA DE RIESGOS'!$H580,"C",'MAPA DE RIESGOS'!$AF580),"")</f>
        <v/>
      </c>
      <c r="BT580" s="213"/>
      <c r="BU580" s="213"/>
      <c r="BV580" s="213"/>
      <c r="BW580" s="213"/>
      <c r="BX580" s="213"/>
      <c r="BY580" s="213"/>
      <c r="BZ580" s="213"/>
      <c r="CA580" s="213"/>
      <c r="CB580" s="213"/>
      <c r="CC580" s="213"/>
      <c r="CD580" s="213"/>
      <c r="CE580" s="213"/>
      <c r="CF580" s="213"/>
      <c r="CG580" s="213"/>
      <c r="CH580" s="213"/>
      <c r="CI580" s="213"/>
      <c r="CJ580" s="213"/>
      <c r="CK580" s="213"/>
    </row>
    <row r="581" spans="1:89" s="214" customFormat="1" ht="28.5" hidden="1" customHeight="1">
      <c r="A581" s="644"/>
      <c r="B581" s="520"/>
      <c r="C581" s="523"/>
      <c r="D581" s="290"/>
      <c r="E581" s="293"/>
      <c r="F581" s="207"/>
      <c r="G581" s="492"/>
      <c r="H581" s="384">
        <v>95</v>
      </c>
      <c r="I581" s="469"/>
      <c r="J581" s="466"/>
      <c r="K581" s="466"/>
      <c r="L581" s="466"/>
      <c r="M581" s="472"/>
      <c r="N581" s="472"/>
      <c r="O581" s="472"/>
      <c r="P581" s="475"/>
      <c r="Q581" s="478"/>
      <c r="R581" s="481"/>
      <c r="S581" s="481"/>
      <c r="T581" s="481"/>
      <c r="U581" s="481"/>
      <c r="V581" s="484"/>
      <c r="W581" s="442"/>
      <c r="X581" s="487"/>
      <c r="Y581" s="490"/>
      <c r="Z581" s="439"/>
      <c r="AA581" s="442"/>
      <c r="AB581" s="445"/>
      <c r="AC581" s="448"/>
      <c r="AD581" s="451"/>
      <c r="AE581" s="454"/>
      <c r="AF581" s="205">
        <v>2</v>
      </c>
      <c r="AG581" s="206"/>
      <c r="AH581" s="234" t="str">
        <f t="shared" si="1874"/>
        <v/>
      </c>
      <c r="AI581" s="340"/>
      <c r="AJ581" s="340"/>
      <c r="AK581" s="235" t="str">
        <f t="shared" si="1875"/>
        <v/>
      </c>
      <c r="AL581" s="341"/>
      <c r="AM581" s="341"/>
      <c r="AN581" s="342"/>
      <c r="AO581" s="236" t="str">
        <f t="shared" ref="AO581" si="1975">IF(ISBLANK(AD580),(IFERROR(IF(AND(AH580="Probabilidad",AH581="Probabilidad"),(AQ580-(+AQ580*AK581)),IF(AH581="Probabilidad",(W580-(+W580*AK581)),IF(AH581="Impacto",AQ580,""))),""))," ")</f>
        <v/>
      </c>
      <c r="AP581" s="174" t="str">
        <f t="shared" ref="AP581" si="1976">IF(ISBLANK(AD580),(IFERROR(IF(AO581="","",IF(AO581&lt;=0.2,"Muy Baja",IF(AO581&lt;=0.4,"Baja",IF(AO581&lt;=0.6,"Media",IF(AO581&lt;=0.8,"Alta","Muy Alta"))))),""))," ")</f>
        <v/>
      </c>
      <c r="AQ581" s="237" t="str">
        <f t="shared" si="1820"/>
        <v/>
      </c>
      <c r="AR581" s="283" t="str">
        <f t="shared" si="1821"/>
        <v/>
      </c>
      <c r="AS581" s="237" t="str">
        <f t="shared" ref="AS581" si="1977">IFERROR(IF(AND(AH580="Impacto",AH581="Impacto"),(AS580-(+AS580*AK581)),IF(AH581="Impacto",(AA580-(+AA580*AK581)),IF(AH581="Probabilidad",AS580,""))),"")</f>
        <v/>
      </c>
      <c r="AT581" s="239" t="str">
        <f t="shared" si="1823"/>
        <v/>
      </c>
      <c r="AU581" s="457"/>
      <c r="AV581" s="460"/>
      <c r="AW581" s="454"/>
      <c r="AX581" s="463"/>
      <c r="AY581" s="343"/>
      <c r="AZ581" s="209"/>
      <c r="BA581" s="207"/>
      <c r="BB581" s="207"/>
      <c r="BC581" s="208"/>
      <c r="BD581" s="208"/>
      <c r="BE581" s="208"/>
      <c r="BF581" s="209"/>
      <c r="BG581" s="466"/>
      <c r="BH581" s="215"/>
      <c r="BI581" s="210"/>
      <c r="BJ581" s="210"/>
      <c r="BK581" s="210"/>
      <c r="BL581" s="207"/>
      <c r="BM581" s="207"/>
      <c r="BN581" s="207"/>
      <c r="BO581" s="282"/>
      <c r="BP581" s="282"/>
      <c r="BQ581" s="284"/>
      <c r="BR581" s="213"/>
      <c r="BS581" s="213" t="str">
        <f>IF(AND('MAPA DE RIESGOS'!$AP581="Muy Alta",'MAPA DE RIESGOS'!$AR581="Leve"),CONCATENATE("R",'MAPA DE RIESGOS'!$H581,"C",'MAPA DE RIESGOS'!$AF581),"")</f>
        <v/>
      </c>
      <c r="BT581" s="213"/>
      <c r="BU581" s="213"/>
      <c r="BV581" s="213"/>
      <c r="BW581" s="213"/>
      <c r="BX581" s="213"/>
      <c r="BY581" s="213"/>
      <c r="BZ581" s="213"/>
      <c r="CA581" s="213"/>
      <c r="CB581" s="213"/>
      <c r="CC581" s="213"/>
      <c r="CD581" s="213"/>
      <c r="CE581" s="213"/>
      <c r="CF581" s="213"/>
      <c r="CG581" s="213"/>
      <c r="CH581" s="213"/>
      <c r="CI581" s="213"/>
      <c r="CJ581" s="213"/>
      <c r="CK581" s="213"/>
    </row>
    <row r="582" spans="1:89" s="214" customFormat="1" ht="28.5" hidden="1" customHeight="1">
      <c r="A582" s="644"/>
      <c r="B582" s="520"/>
      <c r="C582" s="523"/>
      <c r="D582" s="290"/>
      <c r="E582" s="293"/>
      <c r="F582" s="207"/>
      <c r="G582" s="492"/>
      <c r="H582" s="384">
        <v>95</v>
      </c>
      <c r="I582" s="469"/>
      <c r="J582" s="466"/>
      <c r="K582" s="466"/>
      <c r="L582" s="466"/>
      <c r="M582" s="472"/>
      <c r="N582" s="472"/>
      <c r="O582" s="472"/>
      <c r="P582" s="475"/>
      <c r="Q582" s="478"/>
      <c r="R582" s="481"/>
      <c r="S582" s="481"/>
      <c r="T582" s="481"/>
      <c r="U582" s="481"/>
      <c r="V582" s="484"/>
      <c r="W582" s="442"/>
      <c r="X582" s="487"/>
      <c r="Y582" s="490"/>
      <c r="Z582" s="439"/>
      <c r="AA582" s="442"/>
      <c r="AB582" s="445"/>
      <c r="AC582" s="448"/>
      <c r="AD582" s="451"/>
      <c r="AE582" s="454"/>
      <c r="AF582" s="205">
        <v>3</v>
      </c>
      <c r="AG582" s="206"/>
      <c r="AH582" s="234" t="str">
        <f t="shared" si="1874"/>
        <v/>
      </c>
      <c r="AI582" s="340"/>
      <c r="AJ582" s="340"/>
      <c r="AK582" s="235" t="str">
        <f t="shared" si="1875"/>
        <v/>
      </c>
      <c r="AL582" s="341"/>
      <c r="AM582" s="341"/>
      <c r="AN582" s="342"/>
      <c r="AO582" s="236" t="str">
        <f t="shared" ref="AO582" si="1978">IF(ISBLANK(AD580),(IFERROR(IF(AND(AH581="Probabilidad",AH582="Probabilidad"),(AQ581-(+AQ581*AK582)),IF(AND(AH581="Impacto",AH582="Probabilidad"),(AQ580-(+AQ580*AK582)),IF(AH582="Impacto",AQ581,""))),""))," ")</f>
        <v/>
      </c>
      <c r="AP582" s="174" t="str">
        <f t="shared" ref="AP582" si="1979">IF(ISBLANK(AD580),(IFERROR(IF(AO582="","",IF(AO582&lt;=0.2,"Muy Baja",IF(AO582&lt;=0.4,"Baja",IF(AO582&lt;=0.6,"Media",IF(AO582&lt;=0.8,"Alta","Muy Alta"))))),""))," ")</f>
        <v/>
      </c>
      <c r="AQ582" s="237" t="str">
        <f t="shared" si="1820"/>
        <v/>
      </c>
      <c r="AR582" s="283" t="str">
        <f t="shared" si="1821"/>
        <v/>
      </c>
      <c r="AS582" s="237" t="str">
        <f t="shared" ref="AS582:AS585" si="1980">IFERROR(IF(AND(AH581="Impacto",AH582="Impacto"),(AS581-(+AS581*AK582)),IF(AND(AH581="Probabilidad",AH582="Impacto"),(AS580-(+AS580*AK582)),IF(AH582="Probabilidad",AS581,""))),"")</f>
        <v/>
      </c>
      <c r="AT582" s="239" t="str">
        <f t="shared" si="1823"/>
        <v/>
      </c>
      <c r="AU582" s="457"/>
      <c r="AV582" s="460"/>
      <c r="AW582" s="454"/>
      <c r="AX582" s="463"/>
      <c r="AY582" s="343"/>
      <c r="AZ582" s="209"/>
      <c r="BA582" s="207"/>
      <c r="BB582" s="207"/>
      <c r="BC582" s="208"/>
      <c r="BD582" s="208"/>
      <c r="BE582" s="208"/>
      <c r="BF582" s="209"/>
      <c r="BG582" s="466"/>
      <c r="BH582" s="215"/>
      <c r="BI582" s="210"/>
      <c r="BJ582" s="210"/>
      <c r="BK582" s="210"/>
      <c r="BL582" s="207"/>
      <c r="BM582" s="207"/>
      <c r="BN582" s="207"/>
      <c r="BO582" s="282"/>
      <c r="BP582" s="282"/>
      <c r="BQ582" s="284"/>
      <c r="BR582" s="213"/>
      <c r="BS582" s="213" t="str">
        <f>IF(AND('MAPA DE RIESGOS'!$AP582="Muy Alta",'MAPA DE RIESGOS'!$AR582="Leve"),CONCATENATE("R",'MAPA DE RIESGOS'!$H582,"C",'MAPA DE RIESGOS'!$AF582),"")</f>
        <v/>
      </c>
      <c r="BT582" s="213"/>
      <c r="BU582" s="213"/>
      <c r="BV582" s="213"/>
      <c r="BW582" s="213"/>
      <c r="BX582" s="213"/>
      <c r="BY582" s="213"/>
      <c r="BZ582" s="213"/>
      <c r="CA582" s="213"/>
      <c r="CB582" s="213"/>
      <c r="CC582" s="213"/>
      <c r="CD582" s="213"/>
      <c r="CE582" s="213"/>
      <c r="CF582" s="213"/>
      <c r="CG582" s="213"/>
      <c r="CH582" s="213"/>
      <c r="CI582" s="213"/>
      <c r="CJ582" s="213"/>
      <c r="CK582" s="213"/>
    </row>
    <row r="583" spans="1:89" s="214" customFormat="1" ht="28.5" hidden="1" customHeight="1">
      <c r="A583" s="644"/>
      <c r="B583" s="520"/>
      <c r="C583" s="523"/>
      <c r="D583" s="290"/>
      <c r="E583" s="293"/>
      <c r="F583" s="207"/>
      <c r="G583" s="492"/>
      <c r="H583" s="384">
        <v>95</v>
      </c>
      <c r="I583" s="469"/>
      <c r="J583" s="466"/>
      <c r="K583" s="466"/>
      <c r="L583" s="466"/>
      <c r="M583" s="472"/>
      <c r="N583" s="472"/>
      <c r="O583" s="472"/>
      <c r="P583" s="475"/>
      <c r="Q583" s="478"/>
      <c r="R583" s="481"/>
      <c r="S583" s="481"/>
      <c r="T583" s="481"/>
      <c r="U583" s="481"/>
      <c r="V583" s="484"/>
      <c r="W583" s="442"/>
      <c r="X583" s="487"/>
      <c r="Y583" s="490"/>
      <c r="Z583" s="439"/>
      <c r="AA583" s="442"/>
      <c r="AB583" s="445"/>
      <c r="AC583" s="448"/>
      <c r="AD583" s="451"/>
      <c r="AE583" s="454"/>
      <c r="AF583" s="205">
        <v>4</v>
      </c>
      <c r="AG583" s="206"/>
      <c r="AH583" s="234" t="str">
        <f t="shared" si="1874"/>
        <v/>
      </c>
      <c r="AI583" s="340"/>
      <c r="AJ583" s="340"/>
      <c r="AK583" s="235" t="str">
        <f t="shared" si="1875"/>
        <v/>
      </c>
      <c r="AL583" s="341"/>
      <c r="AM583" s="341"/>
      <c r="AN583" s="342"/>
      <c r="AO583" s="236" t="str">
        <f t="shared" ref="AO583" si="1981">IF(ISBLANK(AD580),(IFERROR(IF(AND(AH582="Probabilidad",AH583="Probabilidad"),(AQ582-(+AQ582*AK583)),IF(AND(AH582="Impacto",AH583="Probabilidad"),(AQ581-(+AQ581*AK583)),IF(AH583="Impacto",AQ582,""))),""))," ")</f>
        <v/>
      </c>
      <c r="AP583" s="174" t="str">
        <f t="shared" ref="AP583" si="1982">IF(ISBLANK(AD580),(IFERROR(IF(AO583="","",IF(AO583&lt;=0.2,"Muy Baja",IF(AO583&lt;=0.4,"Baja",IF(AO583&lt;=0.6,"Media",IF(AO583&lt;=0.8,"Alta","Muy Alta"))))),""))," ")</f>
        <v/>
      </c>
      <c r="AQ583" s="237" t="str">
        <f t="shared" si="1820"/>
        <v/>
      </c>
      <c r="AR583" s="283" t="str">
        <f t="shared" si="1821"/>
        <v/>
      </c>
      <c r="AS583" s="237" t="str">
        <f t="shared" si="1980"/>
        <v/>
      </c>
      <c r="AT583" s="239" t="str">
        <f t="shared" si="1823"/>
        <v/>
      </c>
      <c r="AU583" s="457"/>
      <c r="AV583" s="460"/>
      <c r="AW583" s="454"/>
      <c r="AX583" s="463"/>
      <c r="AY583" s="343"/>
      <c r="AZ583" s="209"/>
      <c r="BA583" s="207"/>
      <c r="BB583" s="207"/>
      <c r="BC583" s="208"/>
      <c r="BD583" s="208"/>
      <c r="BE583" s="208"/>
      <c r="BF583" s="209"/>
      <c r="BG583" s="466"/>
      <c r="BH583" s="215"/>
      <c r="BI583" s="210"/>
      <c r="BJ583" s="210"/>
      <c r="BK583" s="210"/>
      <c r="BL583" s="207"/>
      <c r="BM583" s="207"/>
      <c r="BN583" s="207"/>
      <c r="BO583" s="282"/>
      <c r="BP583" s="282"/>
      <c r="BQ583" s="284"/>
      <c r="BR583" s="213"/>
      <c r="BS583" s="213" t="str">
        <f>IF(AND('MAPA DE RIESGOS'!$AP583="Muy Alta",'MAPA DE RIESGOS'!$AR583="Leve"),CONCATENATE("R",'MAPA DE RIESGOS'!$H583,"C",'MAPA DE RIESGOS'!$AF583),"")</f>
        <v/>
      </c>
      <c r="BT583" s="213"/>
      <c r="BU583" s="213"/>
      <c r="BV583" s="213"/>
      <c r="BW583" s="213"/>
      <c r="BX583" s="213"/>
      <c r="BY583" s="213"/>
      <c r="BZ583" s="213"/>
      <c r="CA583" s="213"/>
      <c r="CB583" s="213"/>
      <c r="CC583" s="213"/>
      <c r="CD583" s="213"/>
      <c r="CE583" s="213"/>
      <c r="CF583" s="213"/>
      <c r="CG583" s="213"/>
      <c r="CH583" s="213"/>
      <c r="CI583" s="213"/>
      <c r="CJ583" s="213"/>
      <c r="CK583" s="213"/>
    </row>
    <row r="584" spans="1:89" s="214" customFormat="1" ht="28.5" hidden="1" customHeight="1">
      <c r="A584" s="644"/>
      <c r="B584" s="520"/>
      <c r="C584" s="523"/>
      <c r="D584" s="290"/>
      <c r="E584" s="293"/>
      <c r="F584" s="207"/>
      <c r="G584" s="492"/>
      <c r="H584" s="384">
        <v>95</v>
      </c>
      <c r="I584" s="469"/>
      <c r="J584" s="466"/>
      <c r="K584" s="466"/>
      <c r="L584" s="466"/>
      <c r="M584" s="472"/>
      <c r="N584" s="472"/>
      <c r="O584" s="472"/>
      <c r="P584" s="475"/>
      <c r="Q584" s="478"/>
      <c r="R584" s="481"/>
      <c r="S584" s="481"/>
      <c r="T584" s="481"/>
      <c r="U584" s="481"/>
      <c r="V584" s="484"/>
      <c r="W584" s="442"/>
      <c r="X584" s="487"/>
      <c r="Y584" s="490"/>
      <c r="Z584" s="439"/>
      <c r="AA584" s="442"/>
      <c r="AB584" s="445"/>
      <c r="AC584" s="448"/>
      <c r="AD584" s="451"/>
      <c r="AE584" s="454"/>
      <c r="AF584" s="205">
        <v>5</v>
      </c>
      <c r="AG584" s="206"/>
      <c r="AH584" s="234" t="str">
        <f t="shared" si="1874"/>
        <v/>
      </c>
      <c r="AI584" s="340"/>
      <c r="AJ584" s="340"/>
      <c r="AK584" s="235" t="str">
        <f t="shared" si="1875"/>
        <v/>
      </c>
      <c r="AL584" s="341"/>
      <c r="AM584" s="341"/>
      <c r="AN584" s="342"/>
      <c r="AO584" s="236" t="str">
        <f t="shared" ref="AO584" si="1983">IF(ISBLANK(AD580),(IFERROR(IF(AND(AH583="Probabilidad",AH584="Probabilidad"),(AQ583-(+AQ583*AK584)),IF(AND(AH583="Impacto",AH584="Probabilidad"),(AQ582-(+AQ582*AK584)),IF(AH584="Impacto",AQ583,""))),""))," ")</f>
        <v/>
      </c>
      <c r="AP584" s="174" t="str">
        <f t="shared" ref="AP584" si="1984">IF(ISBLANK(AD580),(IFERROR(IF(AO584="","",IF(AO584&lt;=0.2,"Muy Baja",IF(AO584&lt;=0.4,"Baja",IF(AO584&lt;=0.6,"Media",IF(AO584&lt;=0.8,"Alta","Muy Alta"))))),""))," ")</f>
        <v/>
      </c>
      <c r="AQ584" s="237" t="str">
        <f t="shared" si="1820"/>
        <v/>
      </c>
      <c r="AR584" s="283" t="str">
        <f t="shared" si="1821"/>
        <v/>
      </c>
      <c r="AS584" s="237" t="str">
        <f t="shared" si="1980"/>
        <v/>
      </c>
      <c r="AT584" s="239" t="str">
        <f t="shared" si="1823"/>
        <v/>
      </c>
      <c r="AU584" s="457"/>
      <c r="AV584" s="460"/>
      <c r="AW584" s="454"/>
      <c r="AX584" s="463"/>
      <c r="AY584" s="343"/>
      <c r="AZ584" s="209"/>
      <c r="BA584" s="207"/>
      <c r="BB584" s="207"/>
      <c r="BC584" s="208"/>
      <c r="BD584" s="208"/>
      <c r="BE584" s="208"/>
      <c r="BF584" s="209"/>
      <c r="BG584" s="466"/>
      <c r="BH584" s="215"/>
      <c r="BI584" s="210"/>
      <c r="BJ584" s="210"/>
      <c r="BK584" s="210"/>
      <c r="BL584" s="207"/>
      <c r="BM584" s="207"/>
      <c r="BN584" s="207"/>
      <c r="BO584" s="282"/>
      <c r="BP584" s="282"/>
      <c r="BQ584" s="284"/>
      <c r="BR584" s="213"/>
      <c r="BS584" s="213" t="str">
        <f>IF(AND('MAPA DE RIESGOS'!$AP584="Muy Alta",'MAPA DE RIESGOS'!$AR584="Leve"),CONCATENATE("R",'MAPA DE RIESGOS'!$H584,"C",'MAPA DE RIESGOS'!$AF584),"")</f>
        <v/>
      </c>
      <c r="BT584" s="213"/>
      <c r="BU584" s="213"/>
      <c r="BV584" s="213"/>
      <c r="BW584" s="213"/>
      <c r="BX584" s="213"/>
      <c r="BY584" s="213"/>
      <c r="BZ584" s="213"/>
      <c r="CA584" s="213"/>
      <c r="CB584" s="213"/>
      <c r="CC584" s="213"/>
      <c r="CD584" s="213"/>
      <c r="CE584" s="213"/>
      <c r="CF584" s="213"/>
      <c r="CG584" s="213"/>
      <c r="CH584" s="213"/>
      <c r="CI584" s="213"/>
      <c r="CJ584" s="213"/>
      <c r="CK584" s="213"/>
    </row>
    <row r="585" spans="1:89" s="214" customFormat="1" ht="28.5" hidden="1" customHeight="1">
      <c r="A585" s="644"/>
      <c r="B585" s="521"/>
      <c r="C585" s="524"/>
      <c r="D585" s="291"/>
      <c r="E585" s="294"/>
      <c r="F585" s="207"/>
      <c r="G585" s="492"/>
      <c r="H585" s="384">
        <v>95</v>
      </c>
      <c r="I585" s="470"/>
      <c r="J585" s="467"/>
      <c r="K585" s="467"/>
      <c r="L585" s="467"/>
      <c r="M585" s="473"/>
      <c r="N585" s="473"/>
      <c r="O585" s="473"/>
      <c r="P585" s="476"/>
      <c r="Q585" s="479"/>
      <c r="R585" s="482"/>
      <c r="S585" s="482"/>
      <c r="T585" s="482"/>
      <c r="U585" s="482"/>
      <c r="V585" s="485"/>
      <c r="W585" s="443"/>
      <c r="X585" s="488"/>
      <c r="Y585" s="491"/>
      <c r="Z585" s="440"/>
      <c r="AA585" s="443"/>
      <c r="AB585" s="446"/>
      <c r="AC585" s="449"/>
      <c r="AD585" s="452"/>
      <c r="AE585" s="455"/>
      <c r="AF585" s="205">
        <v>6</v>
      </c>
      <c r="AG585" s="206"/>
      <c r="AH585" s="234" t="str">
        <f t="shared" si="1874"/>
        <v/>
      </c>
      <c r="AI585" s="340"/>
      <c r="AJ585" s="340"/>
      <c r="AK585" s="235" t="str">
        <f t="shared" si="1875"/>
        <v/>
      </c>
      <c r="AL585" s="341"/>
      <c r="AM585" s="341"/>
      <c r="AN585" s="342"/>
      <c r="AO585" s="236" t="str">
        <f t="shared" ref="AO585" si="1985">IF(ISBLANK(AD580),(IFERROR(IF(AND(AH584="Probabilidad",AH585="Probabilidad"),(AQ584-(+AQ584*AK585)),IF(AND(AH584="Impacto",AH585="Probabilidad"),(AQ583-(+AQ583*AK585)),IF(AH585="Impacto",AQ584,""))),""))," ")</f>
        <v/>
      </c>
      <c r="AP585" s="174" t="str">
        <f t="shared" ref="AP585" si="1986">IF(ISBLANK(AD580),(IFERROR(IF(AO585="","",IF(AO585&lt;=0.2,"Muy Baja",IF(AO585&lt;=0.4,"Baja",IF(AO585&lt;=0.6,"Media",IF(AO585&lt;=0.8,"Alta","Muy Alta"))))),""))," ")</f>
        <v/>
      </c>
      <c r="AQ585" s="237" t="str">
        <f t="shared" si="1820"/>
        <v/>
      </c>
      <c r="AR585" s="283" t="str">
        <f t="shared" si="1821"/>
        <v/>
      </c>
      <c r="AS585" s="237" t="str">
        <f t="shared" si="1980"/>
        <v/>
      </c>
      <c r="AT585" s="239" t="str">
        <f t="shared" si="1823"/>
        <v/>
      </c>
      <c r="AU585" s="458"/>
      <c r="AV585" s="461"/>
      <c r="AW585" s="455"/>
      <c r="AX585" s="464"/>
      <c r="AY585" s="343"/>
      <c r="AZ585" s="209"/>
      <c r="BA585" s="207"/>
      <c r="BB585" s="207"/>
      <c r="BC585" s="208"/>
      <c r="BD585" s="208"/>
      <c r="BE585" s="208"/>
      <c r="BF585" s="209"/>
      <c r="BG585" s="467"/>
      <c r="BH585" s="215"/>
      <c r="BI585" s="210"/>
      <c r="BJ585" s="210"/>
      <c r="BK585" s="210"/>
      <c r="BL585" s="207"/>
      <c r="BM585" s="207"/>
      <c r="BN585" s="207"/>
      <c r="BO585" s="282"/>
      <c r="BP585" s="282"/>
      <c r="BQ585" s="284"/>
      <c r="BR585" s="213"/>
      <c r="BS585" s="213" t="str">
        <f>IF(AND('MAPA DE RIESGOS'!$AP585="Muy Alta",'MAPA DE RIESGOS'!$AR585="Leve"),CONCATENATE("R",'MAPA DE RIESGOS'!$H585,"C",'MAPA DE RIESGOS'!$AF585),"")</f>
        <v/>
      </c>
      <c r="BT585" s="213"/>
      <c r="BU585" s="213"/>
      <c r="BV585" s="213"/>
      <c r="BW585" s="213"/>
      <c r="BX585" s="213"/>
      <c r="BY585" s="213"/>
      <c r="BZ585" s="213"/>
      <c r="CA585" s="213"/>
      <c r="CB585" s="213"/>
      <c r="CC585" s="213"/>
      <c r="CD585" s="213"/>
      <c r="CE585" s="213"/>
      <c r="CF585" s="213"/>
      <c r="CG585" s="213"/>
      <c r="CH585" s="213"/>
      <c r="CI585" s="213"/>
      <c r="CJ585" s="213"/>
      <c r="CK585" s="213"/>
    </row>
    <row r="586" spans="1:89" s="214" customFormat="1" ht="28.5" hidden="1" customHeight="1">
      <c r="A586" s="644"/>
      <c r="B586" s="519"/>
      <c r="C586" s="522" t="str">
        <f>IFERROR((VLOOKUP($B586,'Listados Datos'!$D$3:$E$18,2,FALSE))," ")</f>
        <v xml:space="preserve"> </v>
      </c>
      <c r="D586" s="289" t="str">
        <f>IFERROR((VLOOKUP($B586,'Listados Datos'!$D$3:$F$18,3,FALSE))," ")</f>
        <v xml:space="preserve"> </v>
      </c>
      <c r="E586" s="292"/>
      <c r="F586" s="207"/>
      <c r="G586" s="492">
        <v>96</v>
      </c>
      <c r="H586" s="384">
        <v>96</v>
      </c>
      <c r="I586" s="468"/>
      <c r="J586" s="465"/>
      <c r="K586" s="465"/>
      <c r="L586" s="465"/>
      <c r="M586" s="471"/>
      <c r="N586" s="471"/>
      <c r="O586" s="471"/>
      <c r="P586" s="474"/>
      <c r="Q586" s="477"/>
      <c r="R586" s="480"/>
      <c r="S586" s="480"/>
      <c r="T586" s="480"/>
      <c r="U586" s="480"/>
      <c r="V586" s="483" t="str">
        <f t="shared" ref="V586" si="1987">IF(ISBLANK(AC586),(IF(P586&lt;=0,"",IF(P586&lt;=2,"Muy Baja",IF(P586&lt;=24,"Baja",IF(P586&lt;=500,"Media",IF(P586&lt;=5000,"Alta","Muy Alta"))))))," ")</f>
        <v/>
      </c>
      <c r="W586" s="441" t="str">
        <f t="shared" ref="W586" si="1988">IF(ISBLANK(AC586),(IF(V586="","",IF(V586="Muy Baja",20%,IF(V586="Baja",40%,IF(V586="Media",60%,IF(V586="Alta",80%,IF(V586="Muy Alta",100%,0)))))))," ")</f>
        <v/>
      </c>
      <c r="X586" s="486"/>
      <c r="Y586" s="489" t="str">
        <f>IF(X586&gt;0,IF(NOT(ISERROR(MATCH(X586,'Listados Datos'!$N$3:$N$4,0))),'Listados Datos'!$N$6&amp;"Por favor no seleccionar este criterios de impacto (Afectación Económica o presupuestal y/o Pérdida Reputacional)",'Listados Datos'!$N$7),"")</f>
        <v/>
      </c>
      <c r="Z586" s="438" t="str">
        <f>IF(OR(X586='Listados Datos'!$R$3,X586='Listados Datos'!$S$3),"Leve",IF(OR(X586='Listados Datos'!$R$4,X586='Listados Datos'!$S$4),"Menor",IF(OR(X586='Listados Datos'!$R$5,X586='Listados Datos'!$S$5),"Moderado",IF(OR(X586='Listados Datos'!$R$6,X586='Listados Datos'!$S$6),"Mayor",IF(OR(X586='Listados Datos'!$R$7,X586='Listados Datos'!$S$7),"Catastrófico","")))))</f>
        <v/>
      </c>
      <c r="AA586" s="441" t="str">
        <f>IF(Z586="","",IF(Z586="Leve",20%,IF(Z586="Menor",40%,IF(Z586="Moderado",60%,IF(Z586="Mayor",80%,IF(Z586="Catastrófico",100%,0))))))</f>
        <v/>
      </c>
      <c r="AB586" s="444"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447"/>
      <c r="AD586" s="450"/>
      <c r="AE586" s="453" t="str">
        <f t="shared" ref="AE586" si="1989">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206"/>
      <c r="AH586" s="234" t="str">
        <f t="shared" si="1874"/>
        <v/>
      </c>
      <c r="AI586" s="340"/>
      <c r="AJ586" s="340"/>
      <c r="AK586" s="235" t="str">
        <f t="shared" si="1875"/>
        <v/>
      </c>
      <c r="AL586" s="341"/>
      <c r="AM586" s="341"/>
      <c r="AN586" s="342"/>
      <c r="AO586" s="236" t="str">
        <f t="shared" ref="AO586" si="1990">IF(ISBLANK(AD586),(IFERROR(IF(AH586="Probabilidad",(W586-(+W586*AK586)),IF(AH586="Impacto",W586,"")),""))," ")</f>
        <v/>
      </c>
      <c r="AP586" s="174" t="str">
        <f t="shared" ref="AP586" si="1991">IF(ISBLANK(AD586), (IFERROR(IF(AO586="","",IF(AO586&lt;=0.2,"Muy Baja",IF(AO586&lt;=0.4,"Baja",IF(AO586&lt;=0.6,"Media",IF(AO586&lt;=0.8,"Alta","Muy Alta"))))),""))," ")</f>
        <v/>
      </c>
      <c r="AQ586" s="237" t="str">
        <f t="shared" si="1820"/>
        <v/>
      </c>
      <c r="AR586" s="283" t="str">
        <f t="shared" si="1821"/>
        <v/>
      </c>
      <c r="AS586" s="237" t="str">
        <f t="shared" ref="AS586" si="1992">IFERROR(IF(AH586="Impacto",(AA586-(+AA586*AK586)),IF(AH586="Probabilidad",AA586,"")),"")</f>
        <v/>
      </c>
      <c r="AT586" s="239" t="str">
        <f t="shared" si="1823"/>
        <v/>
      </c>
      <c r="AU586" s="456"/>
      <c r="AV586" s="459" t="str">
        <f>IF(ISBLANK(AD586), " ", AD586)</f>
        <v xml:space="preserve"> </v>
      </c>
      <c r="AW586" s="453" t="str">
        <f t="shared" ref="AW586" si="1993">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462"/>
      <c r="AY586" s="343"/>
      <c r="AZ586" s="209"/>
      <c r="BA586" s="207"/>
      <c r="BB586" s="207"/>
      <c r="BC586" s="208"/>
      <c r="BD586" s="208"/>
      <c r="BE586" s="208"/>
      <c r="BF586" s="209"/>
      <c r="BG586" s="465"/>
      <c r="BH586" s="215"/>
      <c r="BI586" s="210"/>
      <c r="BJ586" s="210"/>
      <c r="BK586" s="210"/>
      <c r="BL586" s="207"/>
      <c r="BM586" s="207"/>
      <c r="BN586" s="207"/>
      <c r="BO586" s="282"/>
      <c r="BP586" s="282"/>
      <c r="BQ586" s="284"/>
      <c r="BR586" s="213"/>
      <c r="BS586" s="213" t="str">
        <f>IF(AND('MAPA DE RIESGOS'!$AP586="Muy Alta",'MAPA DE RIESGOS'!$AR586="Leve"),CONCATENATE("R",'MAPA DE RIESGOS'!$H586,"C",'MAPA DE RIESGOS'!$AF586),"")</f>
        <v/>
      </c>
      <c r="BT586" s="213"/>
      <c r="BU586" s="213"/>
      <c r="BV586" s="213"/>
      <c r="BW586" s="213"/>
      <c r="BX586" s="213"/>
      <c r="BY586" s="213"/>
      <c r="BZ586" s="213"/>
      <c r="CA586" s="213"/>
      <c r="CB586" s="213"/>
      <c r="CC586" s="213"/>
      <c r="CD586" s="213"/>
      <c r="CE586" s="213"/>
      <c r="CF586" s="213"/>
      <c r="CG586" s="213"/>
      <c r="CH586" s="213"/>
      <c r="CI586" s="213"/>
      <c r="CJ586" s="213"/>
      <c r="CK586" s="213"/>
    </row>
    <row r="587" spans="1:89" s="214" customFormat="1" ht="28.5" hidden="1" customHeight="1">
      <c r="A587" s="644"/>
      <c r="B587" s="520"/>
      <c r="C587" s="523"/>
      <c r="D587" s="290"/>
      <c r="E587" s="293"/>
      <c r="F587" s="207"/>
      <c r="G587" s="492"/>
      <c r="H587" s="384">
        <v>96</v>
      </c>
      <c r="I587" s="469"/>
      <c r="J587" s="466"/>
      <c r="K587" s="466"/>
      <c r="L587" s="466"/>
      <c r="M587" s="472"/>
      <c r="N587" s="472"/>
      <c r="O587" s="472"/>
      <c r="P587" s="475"/>
      <c r="Q587" s="478"/>
      <c r="R587" s="481"/>
      <c r="S587" s="481"/>
      <c r="T587" s="481"/>
      <c r="U587" s="481"/>
      <c r="V587" s="484"/>
      <c r="W587" s="442"/>
      <c r="X587" s="487"/>
      <c r="Y587" s="490"/>
      <c r="Z587" s="439"/>
      <c r="AA587" s="442"/>
      <c r="AB587" s="445"/>
      <c r="AC587" s="448"/>
      <c r="AD587" s="451"/>
      <c r="AE587" s="454"/>
      <c r="AF587" s="205">
        <v>2</v>
      </c>
      <c r="AG587" s="206"/>
      <c r="AH587" s="234" t="str">
        <f t="shared" si="1874"/>
        <v/>
      </c>
      <c r="AI587" s="340"/>
      <c r="AJ587" s="340"/>
      <c r="AK587" s="235" t="str">
        <f t="shared" si="1875"/>
        <v/>
      </c>
      <c r="AL587" s="341"/>
      <c r="AM587" s="341"/>
      <c r="AN587" s="342"/>
      <c r="AO587" s="236" t="str">
        <f t="shared" ref="AO587" si="1994">IF(ISBLANK(AD586),(IFERROR(IF(AND(AH586="Probabilidad",AH587="Probabilidad"),(AQ586-(+AQ586*AK587)),IF(AH587="Probabilidad",(W586-(+W586*AK587)),IF(AH587="Impacto",AQ586,""))),""))," ")</f>
        <v/>
      </c>
      <c r="AP587" s="174" t="str">
        <f t="shared" ref="AP587" si="1995">IF(ISBLANK(AD586),(IFERROR(IF(AO587="","",IF(AO587&lt;=0.2,"Muy Baja",IF(AO587&lt;=0.4,"Baja",IF(AO587&lt;=0.6,"Media",IF(AO587&lt;=0.8,"Alta","Muy Alta"))))),""))," ")</f>
        <v/>
      </c>
      <c r="AQ587" s="237" t="str">
        <f t="shared" si="1820"/>
        <v/>
      </c>
      <c r="AR587" s="283" t="str">
        <f t="shared" si="1821"/>
        <v/>
      </c>
      <c r="AS587" s="237" t="str">
        <f t="shared" ref="AS587" si="1996">IFERROR(IF(AND(AH586="Impacto",AH587="Impacto"),(AS586-(+AS586*AK587)),IF(AH587="Impacto",(AA586-(+AA586*AK587)),IF(AH587="Probabilidad",AS586,""))),"")</f>
        <v/>
      </c>
      <c r="AT587" s="239" t="str">
        <f t="shared" si="1823"/>
        <v/>
      </c>
      <c r="AU587" s="457"/>
      <c r="AV587" s="460"/>
      <c r="AW587" s="454"/>
      <c r="AX587" s="463"/>
      <c r="AY587" s="343"/>
      <c r="AZ587" s="209"/>
      <c r="BA587" s="207"/>
      <c r="BB587" s="207"/>
      <c r="BC587" s="208"/>
      <c r="BD587" s="208"/>
      <c r="BE587" s="208"/>
      <c r="BF587" s="209"/>
      <c r="BG587" s="466"/>
      <c r="BH587" s="215"/>
      <c r="BI587" s="210"/>
      <c r="BJ587" s="210"/>
      <c r="BK587" s="210"/>
      <c r="BL587" s="207"/>
      <c r="BM587" s="207"/>
      <c r="BN587" s="207"/>
      <c r="BO587" s="282"/>
      <c r="BP587" s="282"/>
      <c r="BQ587" s="284"/>
      <c r="BR587" s="213"/>
      <c r="BS587" s="213" t="str">
        <f>IF(AND('MAPA DE RIESGOS'!$AP587="Muy Alta",'MAPA DE RIESGOS'!$AR587="Leve"),CONCATENATE("R",'MAPA DE RIESGOS'!$H587,"C",'MAPA DE RIESGOS'!$AF587),"")</f>
        <v/>
      </c>
      <c r="BT587" s="213"/>
      <c r="BU587" s="213"/>
      <c r="BV587" s="213"/>
      <c r="BW587" s="213"/>
      <c r="BX587" s="213"/>
      <c r="BY587" s="213"/>
      <c r="BZ587" s="213"/>
      <c r="CA587" s="213"/>
      <c r="CB587" s="213"/>
      <c r="CC587" s="213"/>
      <c r="CD587" s="213"/>
      <c r="CE587" s="213"/>
      <c r="CF587" s="213"/>
      <c r="CG587" s="213"/>
      <c r="CH587" s="213"/>
      <c r="CI587" s="213"/>
      <c r="CJ587" s="213"/>
      <c r="CK587" s="213"/>
    </row>
    <row r="588" spans="1:89" s="214" customFormat="1" ht="28.5" hidden="1" customHeight="1">
      <c r="A588" s="644"/>
      <c r="B588" s="520"/>
      <c r="C588" s="523"/>
      <c r="D588" s="290"/>
      <c r="E588" s="293"/>
      <c r="F588" s="207"/>
      <c r="G588" s="492"/>
      <c r="H588" s="384">
        <v>96</v>
      </c>
      <c r="I588" s="469"/>
      <c r="J588" s="466"/>
      <c r="K588" s="466"/>
      <c r="L588" s="466"/>
      <c r="M588" s="472"/>
      <c r="N588" s="472"/>
      <c r="O588" s="472"/>
      <c r="P588" s="475"/>
      <c r="Q588" s="478"/>
      <c r="R588" s="481"/>
      <c r="S588" s="481"/>
      <c r="T588" s="481"/>
      <c r="U588" s="481"/>
      <c r="V588" s="484"/>
      <c r="W588" s="442"/>
      <c r="X588" s="487"/>
      <c r="Y588" s="490"/>
      <c r="Z588" s="439"/>
      <c r="AA588" s="442"/>
      <c r="AB588" s="445"/>
      <c r="AC588" s="448"/>
      <c r="AD588" s="451"/>
      <c r="AE588" s="454"/>
      <c r="AF588" s="205">
        <v>3</v>
      </c>
      <c r="AG588" s="206"/>
      <c r="AH588" s="234" t="str">
        <f t="shared" si="1874"/>
        <v/>
      </c>
      <c r="AI588" s="340"/>
      <c r="AJ588" s="340"/>
      <c r="AK588" s="235" t="str">
        <f t="shared" si="1875"/>
        <v/>
      </c>
      <c r="AL588" s="341"/>
      <c r="AM588" s="341"/>
      <c r="AN588" s="342"/>
      <c r="AO588" s="236" t="str">
        <f t="shared" ref="AO588" si="1997">IF(ISBLANK(AD586),(IFERROR(IF(AND(AH587="Probabilidad",AH588="Probabilidad"),(AQ587-(+AQ587*AK588)),IF(AND(AH587="Impacto",AH588="Probabilidad"),(AQ586-(+AQ586*AK588)),IF(AH588="Impacto",AQ587,""))),""))," ")</f>
        <v/>
      </c>
      <c r="AP588" s="174" t="str">
        <f t="shared" ref="AP588" si="1998">IF(ISBLANK(AD586),(IFERROR(IF(AO588="","",IF(AO588&lt;=0.2,"Muy Baja",IF(AO588&lt;=0.4,"Baja",IF(AO588&lt;=0.6,"Media",IF(AO588&lt;=0.8,"Alta","Muy Alta"))))),""))," ")</f>
        <v/>
      </c>
      <c r="AQ588" s="237" t="str">
        <f t="shared" si="1820"/>
        <v/>
      </c>
      <c r="AR588" s="283" t="str">
        <f t="shared" si="1821"/>
        <v/>
      </c>
      <c r="AS588" s="237" t="str">
        <f t="shared" ref="AS588:AS591" si="1999">IFERROR(IF(AND(AH587="Impacto",AH588="Impacto"),(AS587-(+AS587*AK588)),IF(AND(AH587="Probabilidad",AH588="Impacto"),(AS586-(+AS586*AK588)),IF(AH588="Probabilidad",AS587,""))),"")</f>
        <v/>
      </c>
      <c r="AT588" s="239" t="str">
        <f t="shared" si="1823"/>
        <v/>
      </c>
      <c r="AU588" s="457"/>
      <c r="AV588" s="460"/>
      <c r="AW588" s="454"/>
      <c r="AX588" s="463"/>
      <c r="AY588" s="343"/>
      <c r="AZ588" s="209"/>
      <c r="BA588" s="207"/>
      <c r="BB588" s="207"/>
      <c r="BC588" s="208"/>
      <c r="BD588" s="208"/>
      <c r="BE588" s="208"/>
      <c r="BF588" s="209"/>
      <c r="BG588" s="466"/>
      <c r="BH588" s="215"/>
      <c r="BI588" s="210"/>
      <c r="BJ588" s="210"/>
      <c r="BK588" s="210"/>
      <c r="BL588" s="207"/>
      <c r="BM588" s="207"/>
      <c r="BN588" s="207"/>
      <c r="BO588" s="282"/>
      <c r="BP588" s="282"/>
      <c r="BQ588" s="284"/>
      <c r="BR588" s="213"/>
      <c r="BS588" s="213" t="str">
        <f>IF(AND('MAPA DE RIESGOS'!$AP588="Muy Alta",'MAPA DE RIESGOS'!$AR588="Leve"),CONCATENATE("R",'MAPA DE RIESGOS'!$H588,"C",'MAPA DE RIESGOS'!$AF588),"")</f>
        <v/>
      </c>
      <c r="BT588" s="213"/>
      <c r="BU588" s="213"/>
      <c r="BV588" s="213"/>
      <c r="BW588" s="213"/>
      <c r="BX588" s="213"/>
      <c r="BY588" s="213"/>
      <c r="BZ588" s="213"/>
      <c r="CA588" s="213"/>
      <c r="CB588" s="213"/>
      <c r="CC588" s="213"/>
      <c r="CD588" s="213"/>
      <c r="CE588" s="213"/>
      <c r="CF588" s="213"/>
      <c r="CG588" s="213"/>
      <c r="CH588" s="213"/>
      <c r="CI588" s="213"/>
      <c r="CJ588" s="213"/>
      <c r="CK588" s="213"/>
    </row>
    <row r="589" spans="1:89" s="214" customFormat="1" ht="28.5" hidden="1" customHeight="1">
      <c r="A589" s="644"/>
      <c r="B589" s="520"/>
      <c r="C589" s="523"/>
      <c r="D589" s="290"/>
      <c r="E589" s="293"/>
      <c r="F589" s="207"/>
      <c r="G589" s="492"/>
      <c r="H589" s="384">
        <v>96</v>
      </c>
      <c r="I589" s="469"/>
      <c r="J589" s="466"/>
      <c r="K589" s="466"/>
      <c r="L589" s="466"/>
      <c r="M589" s="472"/>
      <c r="N589" s="472"/>
      <c r="O589" s="472"/>
      <c r="P589" s="475"/>
      <c r="Q589" s="478"/>
      <c r="R589" s="481"/>
      <c r="S589" s="481"/>
      <c r="T589" s="481"/>
      <c r="U589" s="481"/>
      <c r="V589" s="484"/>
      <c r="W589" s="442"/>
      <c r="X589" s="487"/>
      <c r="Y589" s="490"/>
      <c r="Z589" s="439"/>
      <c r="AA589" s="442"/>
      <c r="AB589" s="445"/>
      <c r="AC589" s="448"/>
      <c r="AD589" s="451"/>
      <c r="AE589" s="454"/>
      <c r="AF589" s="205">
        <v>4</v>
      </c>
      <c r="AG589" s="206"/>
      <c r="AH589" s="234" t="str">
        <f t="shared" si="1874"/>
        <v/>
      </c>
      <c r="AI589" s="340"/>
      <c r="AJ589" s="340"/>
      <c r="AK589" s="235" t="str">
        <f t="shared" si="1875"/>
        <v/>
      </c>
      <c r="AL589" s="341"/>
      <c r="AM589" s="341"/>
      <c r="AN589" s="342"/>
      <c r="AO589" s="236" t="str">
        <f t="shared" ref="AO589" si="2000">IF(ISBLANK(AD586),(IFERROR(IF(AND(AH588="Probabilidad",AH589="Probabilidad"),(AQ588-(+AQ588*AK589)),IF(AND(AH588="Impacto",AH589="Probabilidad"),(AQ587-(+AQ587*AK589)),IF(AH589="Impacto",AQ588,""))),""))," ")</f>
        <v/>
      </c>
      <c r="AP589" s="174" t="str">
        <f t="shared" ref="AP589" si="2001">IF(ISBLANK(AD586),(IFERROR(IF(AO589="","",IF(AO589&lt;=0.2,"Muy Baja",IF(AO589&lt;=0.4,"Baja",IF(AO589&lt;=0.6,"Media",IF(AO589&lt;=0.8,"Alta","Muy Alta"))))),""))," ")</f>
        <v/>
      </c>
      <c r="AQ589" s="237" t="str">
        <f t="shared" si="1820"/>
        <v/>
      </c>
      <c r="AR589" s="283" t="str">
        <f t="shared" si="1821"/>
        <v/>
      </c>
      <c r="AS589" s="237" t="str">
        <f t="shared" si="1999"/>
        <v/>
      </c>
      <c r="AT589" s="239" t="str">
        <f t="shared" si="1823"/>
        <v/>
      </c>
      <c r="AU589" s="457"/>
      <c r="AV589" s="460"/>
      <c r="AW589" s="454"/>
      <c r="AX589" s="463"/>
      <c r="AY589" s="343"/>
      <c r="AZ589" s="209"/>
      <c r="BA589" s="207"/>
      <c r="BB589" s="207"/>
      <c r="BC589" s="208"/>
      <c r="BD589" s="208"/>
      <c r="BE589" s="208"/>
      <c r="BF589" s="209"/>
      <c r="BG589" s="466"/>
      <c r="BH589" s="215"/>
      <c r="BI589" s="210"/>
      <c r="BJ589" s="210"/>
      <c r="BK589" s="210"/>
      <c r="BL589" s="207"/>
      <c r="BM589" s="207"/>
      <c r="BN589" s="207"/>
      <c r="BO589" s="282"/>
      <c r="BP589" s="282"/>
      <c r="BQ589" s="284"/>
      <c r="BR589" s="213"/>
      <c r="BS589" s="213" t="str">
        <f>IF(AND('MAPA DE RIESGOS'!$AP589="Muy Alta",'MAPA DE RIESGOS'!$AR589="Leve"),CONCATENATE("R",'MAPA DE RIESGOS'!$H589,"C",'MAPA DE RIESGOS'!$AF589),"")</f>
        <v/>
      </c>
      <c r="BT589" s="213"/>
      <c r="BU589" s="213"/>
      <c r="BV589" s="213"/>
      <c r="BW589" s="213"/>
      <c r="BX589" s="213"/>
      <c r="BY589" s="213"/>
      <c r="BZ589" s="213"/>
      <c r="CA589" s="213"/>
      <c r="CB589" s="213"/>
      <c r="CC589" s="213"/>
      <c r="CD589" s="213"/>
      <c r="CE589" s="213"/>
      <c r="CF589" s="213"/>
      <c r="CG589" s="213"/>
      <c r="CH589" s="213"/>
      <c r="CI589" s="213"/>
      <c r="CJ589" s="213"/>
      <c r="CK589" s="213"/>
    </row>
    <row r="590" spans="1:89" s="214" customFormat="1" ht="28.5" hidden="1" customHeight="1">
      <c r="A590" s="644"/>
      <c r="B590" s="520"/>
      <c r="C590" s="523"/>
      <c r="D590" s="290"/>
      <c r="E590" s="293"/>
      <c r="F590" s="207"/>
      <c r="G590" s="492"/>
      <c r="H590" s="384">
        <v>96</v>
      </c>
      <c r="I590" s="469"/>
      <c r="J590" s="466"/>
      <c r="K590" s="466"/>
      <c r="L590" s="466"/>
      <c r="M590" s="472"/>
      <c r="N590" s="472"/>
      <c r="O590" s="472"/>
      <c r="P590" s="475"/>
      <c r="Q590" s="478"/>
      <c r="R590" s="481"/>
      <c r="S590" s="481"/>
      <c r="T590" s="481"/>
      <c r="U590" s="481"/>
      <c r="V590" s="484"/>
      <c r="W590" s="442"/>
      <c r="X590" s="487"/>
      <c r="Y590" s="490"/>
      <c r="Z590" s="439"/>
      <c r="AA590" s="442"/>
      <c r="AB590" s="445"/>
      <c r="AC590" s="448"/>
      <c r="AD590" s="451"/>
      <c r="AE590" s="454"/>
      <c r="AF590" s="205">
        <v>5</v>
      </c>
      <c r="AG590" s="206"/>
      <c r="AH590" s="234" t="str">
        <f t="shared" si="1874"/>
        <v/>
      </c>
      <c r="AI590" s="340"/>
      <c r="AJ590" s="340"/>
      <c r="AK590" s="235" t="str">
        <f t="shared" si="1875"/>
        <v/>
      </c>
      <c r="AL590" s="341"/>
      <c r="AM590" s="341"/>
      <c r="AN590" s="342"/>
      <c r="AO590" s="236" t="str">
        <f t="shared" ref="AO590" si="2002">IF(ISBLANK(AD586),(IFERROR(IF(AND(AH589="Probabilidad",AH590="Probabilidad"),(AQ589-(+AQ589*AK590)),IF(AND(AH589="Impacto",AH590="Probabilidad"),(AQ588-(+AQ588*AK590)),IF(AH590="Impacto",AQ589,""))),""))," ")</f>
        <v/>
      </c>
      <c r="AP590" s="174" t="str">
        <f t="shared" ref="AP590" si="2003">IF(ISBLANK(AD586),(IFERROR(IF(AO590="","",IF(AO590&lt;=0.2,"Muy Baja",IF(AO590&lt;=0.4,"Baja",IF(AO590&lt;=0.6,"Media",IF(AO590&lt;=0.8,"Alta","Muy Alta"))))),""))," ")</f>
        <v/>
      </c>
      <c r="AQ590" s="237" t="str">
        <f t="shared" si="1820"/>
        <v/>
      </c>
      <c r="AR590" s="283" t="str">
        <f t="shared" si="1821"/>
        <v/>
      </c>
      <c r="AS590" s="237" t="str">
        <f t="shared" si="1999"/>
        <v/>
      </c>
      <c r="AT590" s="239" t="str">
        <f t="shared" si="1823"/>
        <v/>
      </c>
      <c r="AU590" s="457"/>
      <c r="AV590" s="460"/>
      <c r="AW590" s="454"/>
      <c r="AX590" s="463"/>
      <c r="AY590" s="343"/>
      <c r="AZ590" s="209"/>
      <c r="BA590" s="207"/>
      <c r="BB590" s="207"/>
      <c r="BC590" s="208"/>
      <c r="BD590" s="208"/>
      <c r="BE590" s="208"/>
      <c r="BF590" s="209"/>
      <c r="BG590" s="466"/>
      <c r="BH590" s="215"/>
      <c r="BI590" s="210"/>
      <c r="BJ590" s="210"/>
      <c r="BK590" s="210"/>
      <c r="BL590" s="207"/>
      <c r="BM590" s="207"/>
      <c r="BN590" s="207"/>
      <c r="BO590" s="282"/>
      <c r="BP590" s="282"/>
      <c r="BQ590" s="284"/>
      <c r="BR590" s="213"/>
      <c r="BS590" s="213" t="str">
        <f>IF(AND('MAPA DE RIESGOS'!$AP590="Muy Alta",'MAPA DE RIESGOS'!$AR590="Leve"),CONCATENATE("R",'MAPA DE RIESGOS'!$H590,"C",'MAPA DE RIESGOS'!$AF590),"")</f>
        <v/>
      </c>
      <c r="BT590" s="213"/>
      <c r="BU590" s="213"/>
      <c r="BV590" s="213"/>
      <c r="BW590" s="213"/>
      <c r="BX590" s="213"/>
      <c r="BY590" s="213"/>
      <c r="BZ590" s="213"/>
      <c r="CA590" s="213"/>
      <c r="CB590" s="213"/>
      <c r="CC590" s="213"/>
      <c r="CD590" s="213"/>
      <c r="CE590" s="213"/>
      <c r="CF590" s="213"/>
      <c r="CG590" s="213"/>
      <c r="CH590" s="213"/>
      <c r="CI590" s="213"/>
      <c r="CJ590" s="213"/>
      <c r="CK590" s="213"/>
    </row>
    <row r="591" spans="1:89" s="214" customFormat="1" ht="28.5" hidden="1" customHeight="1">
      <c r="A591" s="644"/>
      <c r="B591" s="521"/>
      <c r="C591" s="524"/>
      <c r="D591" s="291"/>
      <c r="E591" s="294"/>
      <c r="F591" s="207"/>
      <c r="G591" s="492"/>
      <c r="H591" s="384">
        <v>96</v>
      </c>
      <c r="I591" s="470"/>
      <c r="J591" s="467"/>
      <c r="K591" s="467"/>
      <c r="L591" s="467"/>
      <c r="M591" s="473"/>
      <c r="N591" s="473"/>
      <c r="O591" s="473"/>
      <c r="P591" s="476"/>
      <c r="Q591" s="479"/>
      <c r="R591" s="482"/>
      <c r="S591" s="482"/>
      <c r="T591" s="482"/>
      <c r="U591" s="482"/>
      <c r="V591" s="485"/>
      <c r="W591" s="443"/>
      <c r="X591" s="488"/>
      <c r="Y591" s="491"/>
      <c r="Z591" s="440"/>
      <c r="AA591" s="443"/>
      <c r="AB591" s="446"/>
      <c r="AC591" s="449"/>
      <c r="AD591" s="452"/>
      <c r="AE591" s="455"/>
      <c r="AF591" s="205">
        <v>6</v>
      </c>
      <c r="AG591" s="206"/>
      <c r="AH591" s="234" t="str">
        <f t="shared" si="1874"/>
        <v/>
      </c>
      <c r="AI591" s="340"/>
      <c r="AJ591" s="340"/>
      <c r="AK591" s="235" t="str">
        <f t="shared" si="1875"/>
        <v/>
      </c>
      <c r="AL591" s="341"/>
      <c r="AM591" s="341"/>
      <c r="AN591" s="342"/>
      <c r="AO591" s="236" t="str">
        <f t="shared" ref="AO591" si="2004">IF(ISBLANK(AD586),(IFERROR(IF(AND(AH590="Probabilidad",AH591="Probabilidad"),(AQ590-(+AQ590*AK591)),IF(AND(AH590="Impacto",AH591="Probabilidad"),(AQ589-(+AQ589*AK591)),IF(AH591="Impacto",AQ590,""))),""))," ")</f>
        <v/>
      </c>
      <c r="AP591" s="174" t="str">
        <f t="shared" ref="AP591" si="2005">IF(ISBLANK(AD586),(IFERROR(IF(AO591="","",IF(AO591&lt;=0.2,"Muy Baja",IF(AO591&lt;=0.4,"Baja",IF(AO591&lt;=0.6,"Media",IF(AO591&lt;=0.8,"Alta","Muy Alta"))))),""))," ")</f>
        <v/>
      </c>
      <c r="AQ591" s="237" t="str">
        <f t="shared" si="1820"/>
        <v/>
      </c>
      <c r="AR591" s="283" t="str">
        <f t="shared" si="1821"/>
        <v/>
      </c>
      <c r="AS591" s="237" t="str">
        <f t="shared" si="1999"/>
        <v/>
      </c>
      <c r="AT591" s="239" t="str">
        <f t="shared" si="1823"/>
        <v/>
      </c>
      <c r="AU591" s="458"/>
      <c r="AV591" s="461"/>
      <c r="AW591" s="455"/>
      <c r="AX591" s="464"/>
      <c r="AY591" s="343"/>
      <c r="AZ591" s="209"/>
      <c r="BA591" s="207"/>
      <c r="BB591" s="207"/>
      <c r="BC591" s="208"/>
      <c r="BD591" s="208"/>
      <c r="BE591" s="208"/>
      <c r="BF591" s="209"/>
      <c r="BG591" s="467"/>
      <c r="BH591" s="215"/>
      <c r="BI591" s="210"/>
      <c r="BJ591" s="210"/>
      <c r="BK591" s="210"/>
      <c r="BL591" s="207"/>
      <c r="BM591" s="207"/>
      <c r="BN591" s="207"/>
      <c r="BO591" s="282"/>
      <c r="BP591" s="282"/>
      <c r="BQ591" s="284"/>
      <c r="BR591" s="213"/>
      <c r="BS591" s="213" t="str">
        <f>IF(AND('MAPA DE RIESGOS'!$AP591="Muy Alta",'MAPA DE RIESGOS'!$AR591="Leve"),CONCATENATE("R",'MAPA DE RIESGOS'!$H591,"C",'MAPA DE RIESGOS'!$AF591),"")</f>
        <v/>
      </c>
      <c r="BT591" s="213"/>
      <c r="BU591" s="213"/>
      <c r="BV591" s="213"/>
      <c r="BW591" s="213"/>
      <c r="BX591" s="213"/>
      <c r="BY591" s="213"/>
      <c r="BZ591" s="213"/>
      <c r="CA591" s="213"/>
      <c r="CB591" s="213"/>
      <c r="CC591" s="213"/>
      <c r="CD591" s="213"/>
      <c r="CE591" s="213"/>
      <c r="CF591" s="213"/>
      <c r="CG591" s="213"/>
      <c r="CH591" s="213"/>
      <c r="CI591" s="213"/>
      <c r="CJ591" s="213"/>
      <c r="CK591" s="213"/>
    </row>
    <row r="592" spans="1:89" s="214" customFormat="1" ht="28.5" hidden="1" customHeight="1">
      <c r="A592" s="644"/>
      <c r="B592" s="519"/>
      <c r="C592" s="522" t="str">
        <f>IFERROR((VLOOKUP($B592,'Listados Datos'!$D$3:$E$18,2,FALSE))," ")</f>
        <v xml:space="preserve"> </v>
      </c>
      <c r="D592" s="289" t="str">
        <f>IFERROR((VLOOKUP($B592,'Listados Datos'!$D$3:$F$18,3,FALSE))," ")</f>
        <v xml:space="preserve"> </v>
      </c>
      <c r="E592" s="292"/>
      <c r="F592" s="207"/>
      <c r="G592" s="492">
        <v>97</v>
      </c>
      <c r="H592" s="384">
        <v>97</v>
      </c>
      <c r="I592" s="468"/>
      <c r="J592" s="465"/>
      <c r="K592" s="465"/>
      <c r="L592" s="465"/>
      <c r="M592" s="471"/>
      <c r="N592" s="471"/>
      <c r="O592" s="471"/>
      <c r="P592" s="474"/>
      <c r="Q592" s="477"/>
      <c r="R592" s="480"/>
      <c r="S592" s="480"/>
      <c r="T592" s="480"/>
      <c r="U592" s="480"/>
      <c r="V592" s="483" t="str">
        <f t="shared" ref="V592" si="2006">IF(ISBLANK(AC592),(IF(P592&lt;=0,"",IF(P592&lt;=2,"Muy Baja",IF(P592&lt;=24,"Baja",IF(P592&lt;=500,"Media",IF(P592&lt;=5000,"Alta","Muy Alta"))))))," ")</f>
        <v/>
      </c>
      <c r="W592" s="441" t="str">
        <f t="shared" ref="W592" si="2007">IF(ISBLANK(AC592),(IF(V592="","",IF(V592="Muy Baja",20%,IF(V592="Baja",40%,IF(V592="Media",60%,IF(V592="Alta",80%,IF(V592="Muy Alta",100%,0)))))))," ")</f>
        <v/>
      </c>
      <c r="X592" s="486"/>
      <c r="Y592" s="489" t="str">
        <f>IF(X592&gt;0,IF(NOT(ISERROR(MATCH(X592,'Listados Datos'!$N$3:$N$4,0))),'Listados Datos'!$N$6&amp;"Por favor no seleccionar este criterios de impacto (Afectación Económica o presupuestal y/o Pérdida Reputacional)",'Listados Datos'!$N$7),"")</f>
        <v/>
      </c>
      <c r="Z592" s="438" t="str">
        <f>IF(OR(X592='Listados Datos'!$R$3,X592='Listados Datos'!$S$3),"Leve",IF(OR(X592='Listados Datos'!$R$4,X592='Listados Datos'!$S$4),"Menor",IF(OR(X592='Listados Datos'!$R$5,X592='Listados Datos'!$S$5),"Moderado",IF(OR(X592='Listados Datos'!$R$6,X592='Listados Datos'!$S$6),"Mayor",IF(OR(X592='Listados Datos'!$R$7,X592='Listados Datos'!$S$7),"Catastrófico","")))))</f>
        <v/>
      </c>
      <c r="AA592" s="441" t="str">
        <f>IF(Z592="","",IF(Z592="Leve",20%,IF(Z592="Menor",40%,IF(Z592="Moderado",60%,IF(Z592="Mayor",80%,IF(Z592="Catastrófico",100%,0))))))</f>
        <v/>
      </c>
      <c r="AB592" s="444"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447"/>
      <c r="AD592" s="450"/>
      <c r="AE592" s="453" t="str">
        <f t="shared" ref="AE592" si="2008">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206"/>
      <c r="AH592" s="234" t="str">
        <f t="shared" si="1874"/>
        <v/>
      </c>
      <c r="AI592" s="340"/>
      <c r="AJ592" s="340"/>
      <c r="AK592" s="235" t="str">
        <f t="shared" si="1875"/>
        <v/>
      </c>
      <c r="AL592" s="341"/>
      <c r="AM592" s="341"/>
      <c r="AN592" s="342"/>
      <c r="AO592" s="236" t="str">
        <f t="shared" ref="AO592" si="2009">IF(ISBLANK(AD592),(IFERROR(IF(AH592="Probabilidad",(W592-(+W592*AK592)),IF(AH592="Impacto",W592,"")),""))," ")</f>
        <v/>
      </c>
      <c r="AP592" s="174" t="str">
        <f t="shared" ref="AP592" si="2010">IF(ISBLANK(AD592), (IFERROR(IF(AO592="","",IF(AO592&lt;=0.2,"Muy Baja",IF(AO592&lt;=0.4,"Baja",IF(AO592&lt;=0.6,"Media",IF(AO592&lt;=0.8,"Alta","Muy Alta"))))),""))," ")</f>
        <v/>
      </c>
      <c r="AQ592" s="237" t="str">
        <f t="shared" si="1820"/>
        <v/>
      </c>
      <c r="AR592" s="283" t="str">
        <f t="shared" si="1821"/>
        <v/>
      </c>
      <c r="AS592" s="237" t="str">
        <f t="shared" ref="AS592" si="2011">IFERROR(IF(AH592="Impacto",(AA592-(+AA592*AK592)),IF(AH592="Probabilidad",AA592,"")),"")</f>
        <v/>
      </c>
      <c r="AT592" s="239" t="str">
        <f t="shared" si="1823"/>
        <v/>
      </c>
      <c r="AU592" s="456"/>
      <c r="AV592" s="459" t="str">
        <f>IF(ISBLANK(AD592), " ", AD592)</f>
        <v xml:space="preserve"> </v>
      </c>
      <c r="AW592" s="453" t="str">
        <f t="shared" ref="AW592" si="2012">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462"/>
      <c r="AY592" s="343"/>
      <c r="AZ592" s="209"/>
      <c r="BA592" s="207"/>
      <c r="BB592" s="207"/>
      <c r="BC592" s="208"/>
      <c r="BD592" s="208"/>
      <c r="BE592" s="208"/>
      <c r="BF592" s="209"/>
      <c r="BG592" s="465"/>
      <c r="BH592" s="215"/>
      <c r="BI592" s="210"/>
      <c r="BJ592" s="210"/>
      <c r="BK592" s="210"/>
      <c r="BL592" s="207"/>
      <c r="BM592" s="207"/>
      <c r="BN592" s="207"/>
      <c r="BO592" s="282"/>
      <c r="BP592" s="282"/>
      <c r="BQ592" s="284"/>
      <c r="BR592" s="213"/>
      <c r="BS592" s="213" t="str">
        <f>IF(AND('MAPA DE RIESGOS'!$AP592="Muy Alta",'MAPA DE RIESGOS'!$AR592="Leve"),CONCATENATE("R",'MAPA DE RIESGOS'!$H592,"C",'MAPA DE RIESGOS'!$AF592),"")</f>
        <v/>
      </c>
      <c r="BT592" s="213"/>
      <c r="BU592" s="213"/>
      <c r="BV592" s="213"/>
      <c r="BW592" s="213"/>
      <c r="BX592" s="213"/>
      <c r="BY592" s="213"/>
      <c r="BZ592" s="213"/>
      <c r="CA592" s="213"/>
      <c r="CB592" s="213"/>
      <c r="CC592" s="213"/>
      <c r="CD592" s="213"/>
      <c r="CE592" s="213"/>
      <c r="CF592" s="213"/>
      <c r="CG592" s="213"/>
      <c r="CH592" s="213"/>
      <c r="CI592" s="213"/>
      <c r="CJ592" s="213"/>
      <c r="CK592" s="213"/>
    </row>
    <row r="593" spans="1:89" s="214" customFormat="1" ht="28.5" hidden="1" customHeight="1">
      <c r="A593" s="644"/>
      <c r="B593" s="520"/>
      <c r="C593" s="523"/>
      <c r="D593" s="290"/>
      <c r="E593" s="293"/>
      <c r="F593" s="207"/>
      <c r="G593" s="492"/>
      <c r="H593" s="384">
        <v>97</v>
      </c>
      <c r="I593" s="469"/>
      <c r="J593" s="466"/>
      <c r="K593" s="466"/>
      <c r="L593" s="466"/>
      <c r="M593" s="472"/>
      <c r="N593" s="472"/>
      <c r="O593" s="472"/>
      <c r="P593" s="475"/>
      <c r="Q593" s="478"/>
      <c r="R593" s="481"/>
      <c r="S593" s="481"/>
      <c r="T593" s="481"/>
      <c r="U593" s="481"/>
      <c r="V593" s="484"/>
      <c r="W593" s="442"/>
      <c r="X593" s="487"/>
      <c r="Y593" s="490"/>
      <c r="Z593" s="439"/>
      <c r="AA593" s="442"/>
      <c r="AB593" s="445"/>
      <c r="AC593" s="448"/>
      <c r="AD593" s="451"/>
      <c r="AE593" s="454"/>
      <c r="AF593" s="205">
        <v>2</v>
      </c>
      <c r="AG593" s="206"/>
      <c r="AH593" s="234" t="str">
        <f t="shared" si="1874"/>
        <v/>
      </c>
      <c r="AI593" s="340"/>
      <c r="AJ593" s="340"/>
      <c r="AK593" s="235" t="str">
        <f t="shared" si="1875"/>
        <v/>
      </c>
      <c r="AL593" s="341"/>
      <c r="AM593" s="341"/>
      <c r="AN593" s="342"/>
      <c r="AO593" s="236" t="str">
        <f t="shared" ref="AO593" si="2013">IF(ISBLANK(AD592),(IFERROR(IF(AND(AH592="Probabilidad",AH593="Probabilidad"),(AQ592-(+AQ592*AK593)),IF(AH593="Probabilidad",(W592-(+W592*AK593)),IF(AH593="Impacto",AQ592,""))),""))," ")</f>
        <v/>
      </c>
      <c r="AP593" s="174" t="str">
        <f t="shared" ref="AP593" si="2014">IF(ISBLANK(AD592),(IFERROR(IF(AO593="","",IF(AO593&lt;=0.2,"Muy Baja",IF(AO593&lt;=0.4,"Baja",IF(AO593&lt;=0.6,"Media",IF(AO593&lt;=0.8,"Alta","Muy Alta"))))),""))," ")</f>
        <v/>
      </c>
      <c r="AQ593" s="237" t="str">
        <f t="shared" si="1820"/>
        <v/>
      </c>
      <c r="AR593" s="283" t="str">
        <f t="shared" si="1821"/>
        <v/>
      </c>
      <c r="AS593" s="237" t="str">
        <f t="shared" ref="AS593" si="2015">IFERROR(IF(AND(AH592="Impacto",AH593="Impacto"),(AS592-(+AS592*AK593)),IF(AH593="Impacto",(AA592-(+AA592*AK593)),IF(AH593="Probabilidad",AS592,""))),"")</f>
        <v/>
      </c>
      <c r="AT593" s="239" t="str">
        <f t="shared" si="1823"/>
        <v/>
      </c>
      <c r="AU593" s="457"/>
      <c r="AV593" s="460"/>
      <c r="AW593" s="454"/>
      <c r="AX593" s="463"/>
      <c r="AY593" s="343"/>
      <c r="AZ593" s="209"/>
      <c r="BA593" s="207"/>
      <c r="BB593" s="207"/>
      <c r="BC593" s="208"/>
      <c r="BD593" s="208"/>
      <c r="BE593" s="208"/>
      <c r="BF593" s="209"/>
      <c r="BG593" s="466"/>
      <c r="BH593" s="215"/>
      <c r="BI593" s="210"/>
      <c r="BJ593" s="210"/>
      <c r="BK593" s="210"/>
      <c r="BL593" s="207"/>
      <c r="BM593" s="207"/>
      <c r="BN593" s="207"/>
      <c r="BO593" s="282"/>
      <c r="BP593" s="282"/>
      <c r="BQ593" s="284"/>
      <c r="BR593" s="213"/>
      <c r="BS593" s="213" t="str">
        <f>IF(AND('MAPA DE RIESGOS'!$AP593="Muy Alta",'MAPA DE RIESGOS'!$AR593="Leve"),CONCATENATE("R",'MAPA DE RIESGOS'!$H593,"C",'MAPA DE RIESGOS'!$AF593),"")</f>
        <v/>
      </c>
      <c r="BT593" s="213"/>
      <c r="BU593" s="213"/>
      <c r="BV593" s="213"/>
      <c r="BW593" s="213"/>
      <c r="BX593" s="213"/>
      <c r="BY593" s="213"/>
      <c r="BZ593" s="213"/>
      <c r="CA593" s="213"/>
      <c r="CB593" s="213"/>
      <c r="CC593" s="213"/>
      <c r="CD593" s="213"/>
      <c r="CE593" s="213"/>
      <c r="CF593" s="213"/>
      <c r="CG593" s="213"/>
      <c r="CH593" s="213"/>
      <c r="CI593" s="213"/>
      <c r="CJ593" s="213"/>
      <c r="CK593" s="213"/>
    </row>
    <row r="594" spans="1:89" s="214" customFormat="1" ht="28.5" hidden="1" customHeight="1">
      <c r="A594" s="644"/>
      <c r="B594" s="520"/>
      <c r="C594" s="523"/>
      <c r="D594" s="290"/>
      <c r="E594" s="293"/>
      <c r="F594" s="207"/>
      <c r="G594" s="492"/>
      <c r="H594" s="384">
        <v>97</v>
      </c>
      <c r="I594" s="469"/>
      <c r="J594" s="466"/>
      <c r="K594" s="466"/>
      <c r="L594" s="466"/>
      <c r="M594" s="472"/>
      <c r="N594" s="472"/>
      <c r="O594" s="472"/>
      <c r="P594" s="475"/>
      <c r="Q594" s="478"/>
      <c r="R594" s="481"/>
      <c r="S594" s="481"/>
      <c r="T594" s="481"/>
      <c r="U594" s="481"/>
      <c r="V594" s="484"/>
      <c r="W594" s="442"/>
      <c r="X594" s="487"/>
      <c r="Y594" s="490"/>
      <c r="Z594" s="439"/>
      <c r="AA594" s="442"/>
      <c r="AB594" s="445"/>
      <c r="AC594" s="448"/>
      <c r="AD594" s="451"/>
      <c r="AE594" s="454"/>
      <c r="AF594" s="205">
        <v>3</v>
      </c>
      <c r="AG594" s="206"/>
      <c r="AH594" s="234" t="str">
        <f t="shared" si="1874"/>
        <v/>
      </c>
      <c r="AI594" s="340"/>
      <c r="AJ594" s="340"/>
      <c r="AK594" s="235" t="str">
        <f t="shared" si="1875"/>
        <v/>
      </c>
      <c r="AL594" s="341"/>
      <c r="AM594" s="341"/>
      <c r="AN594" s="342"/>
      <c r="AO594" s="236" t="str">
        <f t="shared" ref="AO594" si="2016">IF(ISBLANK(AD592),(IFERROR(IF(AND(AH593="Probabilidad",AH594="Probabilidad"),(AQ593-(+AQ593*AK594)),IF(AND(AH593="Impacto",AH594="Probabilidad"),(AQ592-(+AQ592*AK594)),IF(AH594="Impacto",AQ593,""))),""))," ")</f>
        <v/>
      </c>
      <c r="AP594" s="174" t="str">
        <f t="shared" ref="AP594" si="2017">IF(ISBLANK(AD592),(IFERROR(IF(AO594="","",IF(AO594&lt;=0.2,"Muy Baja",IF(AO594&lt;=0.4,"Baja",IF(AO594&lt;=0.6,"Media",IF(AO594&lt;=0.8,"Alta","Muy Alta"))))),""))," ")</f>
        <v/>
      </c>
      <c r="AQ594" s="237" t="str">
        <f t="shared" si="1820"/>
        <v/>
      </c>
      <c r="AR594" s="283" t="str">
        <f t="shared" si="1821"/>
        <v/>
      </c>
      <c r="AS594" s="237" t="str">
        <f t="shared" ref="AS594:AS597" si="2018">IFERROR(IF(AND(AH593="Impacto",AH594="Impacto"),(AS593-(+AS593*AK594)),IF(AND(AH593="Probabilidad",AH594="Impacto"),(AS592-(+AS592*AK594)),IF(AH594="Probabilidad",AS593,""))),"")</f>
        <v/>
      </c>
      <c r="AT594" s="239" t="str">
        <f t="shared" si="1823"/>
        <v/>
      </c>
      <c r="AU594" s="457"/>
      <c r="AV594" s="460"/>
      <c r="AW594" s="454"/>
      <c r="AX594" s="463"/>
      <c r="AY594" s="343"/>
      <c r="AZ594" s="209"/>
      <c r="BA594" s="207"/>
      <c r="BB594" s="207"/>
      <c r="BC594" s="208"/>
      <c r="BD594" s="208"/>
      <c r="BE594" s="208"/>
      <c r="BF594" s="209"/>
      <c r="BG594" s="466"/>
      <c r="BH594" s="215"/>
      <c r="BI594" s="210"/>
      <c r="BJ594" s="210"/>
      <c r="BK594" s="210"/>
      <c r="BL594" s="207"/>
      <c r="BM594" s="207"/>
      <c r="BN594" s="207"/>
      <c r="BO594" s="282"/>
      <c r="BP594" s="282"/>
      <c r="BQ594" s="284"/>
      <c r="BR594" s="213"/>
      <c r="BS594" s="213" t="str">
        <f>IF(AND('MAPA DE RIESGOS'!$AP594="Muy Alta",'MAPA DE RIESGOS'!$AR594="Leve"),CONCATENATE("R",'MAPA DE RIESGOS'!$H594,"C",'MAPA DE RIESGOS'!$AF594),"")</f>
        <v/>
      </c>
      <c r="BT594" s="213"/>
      <c r="BU594" s="213"/>
      <c r="BV594" s="213"/>
      <c r="BW594" s="213"/>
      <c r="BX594" s="213"/>
      <c r="BY594" s="213"/>
      <c r="BZ594" s="213"/>
      <c r="CA594" s="213"/>
      <c r="CB594" s="213"/>
      <c r="CC594" s="213"/>
      <c r="CD594" s="213"/>
      <c r="CE594" s="213"/>
      <c r="CF594" s="213"/>
      <c r="CG594" s="213"/>
      <c r="CH594" s="213"/>
      <c r="CI594" s="213"/>
      <c r="CJ594" s="213"/>
      <c r="CK594" s="213"/>
    </row>
    <row r="595" spans="1:89" s="214" customFormat="1" ht="28.5" hidden="1" customHeight="1">
      <c r="A595" s="644"/>
      <c r="B595" s="520"/>
      <c r="C595" s="523"/>
      <c r="D595" s="290"/>
      <c r="E595" s="293"/>
      <c r="F595" s="207"/>
      <c r="G595" s="492"/>
      <c r="H595" s="384">
        <v>97</v>
      </c>
      <c r="I595" s="469"/>
      <c r="J595" s="466"/>
      <c r="K595" s="466"/>
      <c r="L595" s="466"/>
      <c r="M595" s="472"/>
      <c r="N595" s="472"/>
      <c r="O595" s="472"/>
      <c r="P595" s="475"/>
      <c r="Q595" s="478"/>
      <c r="R595" s="481"/>
      <c r="S595" s="481"/>
      <c r="T595" s="481"/>
      <c r="U595" s="481"/>
      <c r="V595" s="484"/>
      <c r="W595" s="442"/>
      <c r="X595" s="487"/>
      <c r="Y595" s="490"/>
      <c r="Z595" s="439"/>
      <c r="AA595" s="442"/>
      <c r="AB595" s="445"/>
      <c r="AC595" s="448"/>
      <c r="AD595" s="451"/>
      <c r="AE595" s="454"/>
      <c r="AF595" s="205">
        <v>4</v>
      </c>
      <c r="AG595" s="206"/>
      <c r="AH595" s="234" t="str">
        <f t="shared" si="1874"/>
        <v/>
      </c>
      <c r="AI595" s="340"/>
      <c r="AJ595" s="340"/>
      <c r="AK595" s="235" t="str">
        <f t="shared" si="1875"/>
        <v/>
      </c>
      <c r="AL595" s="341"/>
      <c r="AM595" s="341"/>
      <c r="AN595" s="342"/>
      <c r="AO595" s="236" t="str">
        <f t="shared" ref="AO595" si="2019">IF(ISBLANK(AD592),(IFERROR(IF(AND(AH594="Probabilidad",AH595="Probabilidad"),(AQ594-(+AQ594*AK595)),IF(AND(AH594="Impacto",AH595="Probabilidad"),(AQ593-(+AQ593*AK595)),IF(AH595="Impacto",AQ594,""))),""))," ")</f>
        <v/>
      </c>
      <c r="AP595" s="174" t="str">
        <f t="shared" ref="AP595" si="2020">IF(ISBLANK(AD592),(IFERROR(IF(AO595="","",IF(AO595&lt;=0.2,"Muy Baja",IF(AO595&lt;=0.4,"Baja",IF(AO595&lt;=0.6,"Media",IF(AO595&lt;=0.8,"Alta","Muy Alta"))))),""))," ")</f>
        <v/>
      </c>
      <c r="AQ595" s="237" t="str">
        <f t="shared" si="1820"/>
        <v/>
      </c>
      <c r="AR595" s="283" t="str">
        <f t="shared" si="1821"/>
        <v/>
      </c>
      <c r="AS595" s="237" t="str">
        <f t="shared" si="2018"/>
        <v/>
      </c>
      <c r="AT595" s="239" t="str">
        <f t="shared" si="1823"/>
        <v/>
      </c>
      <c r="AU595" s="457"/>
      <c r="AV595" s="460"/>
      <c r="AW595" s="454"/>
      <c r="AX595" s="463"/>
      <c r="AY595" s="343"/>
      <c r="AZ595" s="209"/>
      <c r="BA595" s="207"/>
      <c r="BB595" s="207"/>
      <c r="BC595" s="208"/>
      <c r="BD595" s="208"/>
      <c r="BE595" s="208"/>
      <c r="BF595" s="209"/>
      <c r="BG595" s="466"/>
      <c r="BH595" s="215"/>
      <c r="BI595" s="210"/>
      <c r="BJ595" s="210"/>
      <c r="BK595" s="210"/>
      <c r="BL595" s="207"/>
      <c r="BM595" s="207"/>
      <c r="BN595" s="207"/>
      <c r="BO595" s="282"/>
      <c r="BP595" s="282"/>
      <c r="BQ595" s="284"/>
      <c r="BR595" s="213"/>
      <c r="BS595" s="213" t="str">
        <f>IF(AND('MAPA DE RIESGOS'!$AP595="Muy Alta",'MAPA DE RIESGOS'!$AR595="Leve"),CONCATENATE("R",'MAPA DE RIESGOS'!$H595,"C",'MAPA DE RIESGOS'!$AF595),"")</f>
        <v/>
      </c>
      <c r="BT595" s="213"/>
      <c r="BU595" s="213"/>
      <c r="BV595" s="213"/>
      <c r="BW595" s="213"/>
      <c r="BX595" s="213"/>
      <c r="BY595" s="213"/>
      <c r="BZ595" s="213"/>
      <c r="CA595" s="213"/>
      <c r="CB595" s="213"/>
      <c r="CC595" s="213"/>
      <c r="CD595" s="213"/>
      <c r="CE595" s="213"/>
      <c r="CF595" s="213"/>
      <c r="CG595" s="213"/>
      <c r="CH595" s="213"/>
      <c r="CI595" s="213"/>
      <c r="CJ595" s="213"/>
      <c r="CK595" s="213"/>
    </row>
    <row r="596" spans="1:89" s="214" customFormat="1" ht="28.5" hidden="1" customHeight="1">
      <c r="A596" s="644"/>
      <c r="B596" s="520"/>
      <c r="C596" s="523"/>
      <c r="D596" s="290"/>
      <c r="E596" s="293"/>
      <c r="F596" s="207"/>
      <c r="G596" s="492"/>
      <c r="H596" s="384">
        <v>97</v>
      </c>
      <c r="I596" s="469"/>
      <c r="J596" s="466"/>
      <c r="K596" s="466"/>
      <c r="L596" s="466"/>
      <c r="M596" s="472"/>
      <c r="N596" s="472"/>
      <c r="O596" s="472"/>
      <c r="P596" s="475"/>
      <c r="Q596" s="478"/>
      <c r="R596" s="481"/>
      <c r="S596" s="481"/>
      <c r="T596" s="481"/>
      <c r="U596" s="481"/>
      <c r="V596" s="484"/>
      <c r="W596" s="442"/>
      <c r="X596" s="487"/>
      <c r="Y596" s="490"/>
      <c r="Z596" s="439"/>
      <c r="AA596" s="442"/>
      <c r="AB596" s="445"/>
      <c r="AC596" s="448"/>
      <c r="AD596" s="451"/>
      <c r="AE596" s="454"/>
      <c r="AF596" s="205">
        <v>5</v>
      </c>
      <c r="AG596" s="206"/>
      <c r="AH596" s="234" t="str">
        <f t="shared" si="1874"/>
        <v/>
      </c>
      <c r="AI596" s="340"/>
      <c r="AJ596" s="340"/>
      <c r="AK596" s="235" t="str">
        <f t="shared" si="1875"/>
        <v/>
      </c>
      <c r="AL596" s="341"/>
      <c r="AM596" s="341"/>
      <c r="AN596" s="342"/>
      <c r="AO596" s="236" t="str">
        <f t="shared" ref="AO596" si="2021">IF(ISBLANK(AD592),(IFERROR(IF(AND(AH595="Probabilidad",AH596="Probabilidad"),(AQ595-(+AQ595*AK596)),IF(AND(AH595="Impacto",AH596="Probabilidad"),(AQ594-(+AQ594*AK596)),IF(AH596="Impacto",AQ595,""))),""))," ")</f>
        <v/>
      </c>
      <c r="AP596" s="174" t="str">
        <f t="shared" ref="AP596" si="2022">IF(ISBLANK(AD592),(IFERROR(IF(AO596="","",IF(AO596&lt;=0.2,"Muy Baja",IF(AO596&lt;=0.4,"Baja",IF(AO596&lt;=0.6,"Media",IF(AO596&lt;=0.8,"Alta","Muy Alta"))))),""))," ")</f>
        <v/>
      </c>
      <c r="AQ596" s="237" t="str">
        <f t="shared" si="1820"/>
        <v/>
      </c>
      <c r="AR596" s="283" t="str">
        <f t="shared" si="1821"/>
        <v/>
      </c>
      <c r="AS596" s="237" t="str">
        <f t="shared" si="2018"/>
        <v/>
      </c>
      <c r="AT596" s="239" t="str">
        <f t="shared" si="1823"/>
        <v/>
      </c>
      <c r="AU596" s="457"/>
      <c r="AV596" s="460"/>
      <c r="AW596" s="454"/>
      <c r="AX596" s="463"/>
      <c r="AY596" s="343"/>
      <c r="AZ596" s="209"/>
      <c r="BA596" s="207"/>
      <c r="BB596" s="207"/>
      <c r="BC596" s="208"/>
      <c r="BD596" s="208"/>
      <c r="BE596" s="208"/>
      <c r="BF596" s="209"/>
      <c r="BG596" s="466"/>
      <c r="BH596" s="215"/>
      <c r="BI596" s="210"/>
      <c r="BJ596" s="210"/>
      <c r="BK596" s="210"/>
      <c r="BL596" s="207"/>
      <c r="BM596" s="207"/>
      <c r="BN596" s="207"/>
      <c r="BO596" s="282"/>
      <c r="BP596" s="282"/>
      <c r="BQ596" s="284"/>
      <c r="BR596" s="213"/>
      <c r="BS596" s="213" t="str">
        <f>IF(AND('MAPA DE RIESGOS'!$AP596="Muy Alta",'MAPA DE RIESGOS'!$AR596="Leve"),CONCATENATE("R",'MAPA DE RIESGOS'!$H596,"C",'MAPA DE RIESGOS'!$AF596),"")</f>
        <v/>
      </c>
      <c r="BT596" s="213"/>
      <c r="BU596" s="213"/>
      <c r="BV596" s="213"/>
      <c r="BW596" s="213"/>
      <c r="BX596" s="213"/>
      <c r="BY596" s="213"/>
      <c r="BZ596" s="213"/>
      <c r="CA596" s="213"/>
      <c r="CB596" s="213"/>
      <c r="CC596" s="213"/>
      <c r="CD596" s="213"/>
      <c r="CE596" s="213"/>
      <c r="CF596" s="213"/>
      <c r="CG596" s="213"/>
      <c r="CH596" s="213"/>
      <c r="CI596" s="213"/>
      <c r="CJ596" s="213"/>
      <c r="CK596" s="213"/>
    </row>
    <row r="597" spans="1:89" s="214" customFormat="1" ht="28.5" hidden="1" customHeight="1">
      <c r="A597" s="644"/>
      <c r="B597" s="521"/>
      <c r="C597" s="524"/>
      <c r="D597" s="291"/>
      <c r="E597" s="294"/>
      <c r="F597" s="207"/>
      <c r="G597" s="492"/>
      <c r="H597" s="384">
        <v>97</v>
      </c>
      <c r="I597" s="470"/>
      <c r="J597" s="467"/>
      <c r="K597" s="467"/>
      <c r="L597" s="467"/>
      <c r="M597" s="473"/>
      <c r="N597" s="473"/>
      <c r="O597" s="473"/>
      <c r="P597" s="476"/>
      <c r="Q597" s="479"/>
      <c r="R597" s="482"/>
      <c r="S597" s="482"/>
      <c r="T597" s="482"/>
      <c r="U597" s="482"/>
      <c r="V597" s="485"/>
      <c r="W597" s="443"/>
      <c r="X597" s="488"/>
      <c r="Y597" s="491"/>
      <c r="Z597" s="440"/>
      <c r="AA597" s="443"/>
      <c r="AB597" s="446"/>
      <c r="AC597" s="449"/>
      <c r="AD597" s="452"/>
      <c r="AE597" s="455"/>
      <c r="AF597" s="205">
        <v>6</v>
      </c>
      <c r="AG597" s="206"/>
      <c r="AH597" s="234" t="str">
        <f t="shared" si="1874"/>
        <v/>
      </c>
      <c r="AI597" s="340"/>
      <c r="AJ597" s="340"/>
      <c r="AK597" s="235" t="str">
        <f t="shared" si="1875"/>
        <v/>
      </c>
      <c r="AL597" s="341"/>
      <c r="AM597" s="341"/>
      <c r="AN597" s="342"/>
      <c r="AO597" s="236" t="str">
        <f t="shared" ref="AO597" si="2023">IF(ISBLANK(AD592),(IFERROR(IF(AND(AH596="Probabilidad",AH597="Probabilidad"),(AQ596-(+AQ596*AK597)),IF(AND(AH596="Impacto",AH597="Probabilidad"),(AQ595-(+AQ595*AK597)),IF(AH597="Impacto",AQ596,""))),""))," ")</f>
        <v/>
      </c>
      <c r="AP597" s="174" t="str">
        <f t="shared" ref="AP597" si="2024">IF(ISBLANK(AD592),(IFERROR(IF(AO597="","",IF(AO597&lt;=0.2,"Muy Baja",IF(AO597&lt;=0.4,"Baja",IF(AO597&lt;=0.6,"Media",IF(AO597&lt;=0.8,"Alta","Muy Alta"))))),""))," ")</f>
        <v/>
      </c>
      <c r="AQ597" s="237" t="str">
        <f t="shared" ref="AQ597:AQ615" si="2025">+AO597</f>
        <v/>
      </c>
      <c r="AR597" s="283" t="str">
        <f t="shared" ref="AR597:AR615" si="2026">IFERROR(IF(AS597="","",IF(AS597&lt;=0.2,"Leve",IF(AS597&lt;=0.4,"Menor",IF(AS597&lt;=0.6,"Moderado",IF(AS597&lt;=0.8,"Mayor","Catastrófico"))))),"")</f>
        <v/>
      </c>
      <c r="AS597" s="237" t="str">
        <f t="shared" si="2018"/>
        <v/>
      </c>
      <c r="AT597" s="239" t="str">
        <f t="shared" ref="AT597:AT615" si="2027">IFERROR(IF(OR(AND(AP597="Muy Baja",AR597="Leve"),AND(AP597="Muy Baja",AR597="Menor"),AND(AP597="Baja",AR597="Leve")),"Bajo",IF(OR(AND(AP597="Muy baja",AR597="Moderado"),AND(AP597="Baja",AR597="Menor"),AND(AP597="Baja",AR597="Moderado"),AND(AP597="Media",AR597="Leve"),AND(AP597="Media",AR597="Menor"),AND(AP597="Media",AR597="Moderado"),AND(AP597="Alta",AR597="Leve"),AND(AP597="Alta",AR597="Menor")),"Moderado",IF(OR(AND(AP597="Muy Baja",AR597="Mayor"),AND(AP597="Baja",AR597="Mayor"),AND(AP597="Media",AR597="Mayor"),AND(AP597="Alta",AR597="Moderado"),AND(AP597="Alta",AR597="Mayor"),AND(AP597="Muy Alta",AR597="Leve"),AND(AP597="Muy Alta",AR597="Menor"),AND(AP597="Muy Alta",AR597="Moderado"),AND(AP597="Muy Alta",AR597="Mayor")),"Alto",IF(OR(AND(AP597="Muy Baja",AR597="Catastrófico"),AND(AP597="Baja",AR597="Catastrófico"),AND(AP597="Media",AR597="Catastrófico"),AND(AP597="Alta",AR597="Catastrófico"),AND(AP597="Muy Alta",AR597="Catastrófico")),"Extremo","")))),"")</f>
        <v/>
      </c>
      <c r="AU597" s="458"/>
      <c r="AV597" s="461"/>
      <c r="AW597" s="455"/>
      <c r="AX597" s="464"/>
      <c r="AY597" s="343"/>
      <c r="AZ597" s="209"/>
      <c r="BA597" s="207"/>
      <c r="BB597" s="207"/>
      <c r="BC597" s="208"/>
      <c r="BD597" s="208"/>
      <c r="BE597" s="208"/>
      <c r="BF597" s="209"/>
      <c r="BG597" s="467"/>
      <c r="BH597" s="215"/>
      <c r="BI597" s="210"/>
      <c r="BJ597" s="210"/>
      <c r="BK597" s="210"/>
      <c r="BL597" s="207"/>
      <c r="BM597" s="207"/>
      <c r="BN597" s="207"/>
      <c r="BO597" s="282"/>
      <c r="BP597" s="282"/>
      <c r="BQ597" s="284"/>
      <c r="BR597" s="213"/>
      <c r="BS597" s="213" t="str">
        <f>IF(AND('MAPA DE RIESGOS'!$AP597="Muy Alta",'MAPA DE RIESGOS'!$AR597="Leve"),CONCATENATE("R",'MAPA DE RIESGOS'!$H597,"C",'MAPA DE RIESGOS'!$AF597),"")</f>
        <v/>
      </c>
      <c r="BT597" s="213"/>
      <c r="BU597" s="213"/>
      <c r="BV597" s="213"/>
      <c r="BW597" s="213"/>
      <c r="BX597" s="213"/>
      <c r="BY597" s="213"/>
      <c r="BZ597" s="213"/>
      <c r="CA597" s="213"/>
      <c r="CB597" s="213"/>
      <c r="CC597" s="213"/>
      <c r="CD597" s="213"/>
      <c r="CE597" s="213"/>
      <c r="CF597" s="213"/>
      <c r="CG597" s="213"/>
      <c r="CH597" s="213"/>
      <c r="CI597" s="213"/>
      <c r="CJ597" s="213"/>
      <c r="CK597" s="213"/>
    </row>
    <row r="598" spans="1:89" s="214" customFormat="1" ht="28.5" hidden="1" customHeight="1">
      <c r="A598" s="644"/>
      <c r="B598" s="519"/>
      <c r="C598" s="522" t="str">
        <f>IFERROR((VLOOKUP($B598,'Listados Datos'!$D$3:$E$18,2,FALSE))," ")</f>
        <v xml:space="preserve"> </v>
      </c>
      <c r="D598" s="289" t="str">
        <f>IFERROR((VLOOKUP($B598,'Listados Datos'!$D$3:$F$18,3,FALSE))," ")</f>
        <v xml:space="preserve"> </v>
      </c>
      <c r="E598" s="292"/>
      <c r="F598" s="207"/>
      <c r="G598" s="492">
        <v>98</v>
      </c>
      <c r="H598" s="384">
        <v>98</v>
      </c>
      <c r="I598" s="468"/>
      <c r="J598" s="465"/>
      <c r="K598" s="465"/>
      <c r="L598" s="465"/>
      <c r="M598" s="471"/>
      <c r="N598" s="471"/>
      <c r="O598" s="471"/>
      <c r="P598" s="474"/>
      <c r="Q598" s="477"/>
      <c r="R598" s="480"/>
      <c r="S598" s="480"/>
      <c r="T598" s="480"/>
      <c r="U598" s="480"/>
      <c r="V598" s="483" t="str">
        <f t="shared" ref="V598" si="2028">IF(ISBLANK(AC598),(IF(P598&lt;=0,"",IF(P598&lt;=2,"Muy Baja",IF(P598&lt;=24,"Baja",IF(P598&lt;=500,"Media",IF(P598&lt;=5000,"Alta","Muy Alta"))))))," ")</f>
        <v/>
      </c>
      <c r="W598" s="441" t="str">
        <f t="shared" ref="W598" si="2029">IF(ISBLANK(AC598),(IF(V598="","",IF(V598="Muy Baja",20%,IF(V598="Baja",40%,IF(V598="Media",60%,IF(V598="Alta",80%,IF(V598="Muy Alta",100%,0)))))))," ")</f>
        <v/>
      </c>
      <c r="X598" s="486"/>
      <c r="Y598" s="489" t="str">
        <f>IF(X598&gt;0,IF(NOT(ISERROR(MATCH(X598,'Listados Datos'!$N$3:$N$4,0))),'Listados Datos'!$N$6&amp;"Por favor no seleccionar este criterios de impacto (Afectación Económica o presupuestal y/o Pérdida Reputacional)",'Listados Datos'!$N$7),"")</f>
        <v/>
      </c>
      <c r="Z598" s="438" t="str">
        <f>IF(OR(X598='Listados Datos'!$R$3,X598='Listados Datos'!$S$3),"Leve",IF(OR(X598='Listados Datos'!$R$4,X598='Listados Datos'!$S$4),"Menor",IF(OR(X598='Listados Datos'!$R$5,X598='Listados Datos'!$S$5),"Moderado",IF(OR(X598='Listados Datos'!$R$6,X598='Listados Datos'!$S$6),"Mayor",IF(OR(X598='Listados Datos'!$R$7,X598='Listados Datos'!$S$7),"Catastrófico","")))))</f>
        <v/>
      </c>
      <c r="AA598" s="441" t="str">
        <f>IF(Z598="","",IF(Z598="Leve",20%,IF(Z598="Menor",40%,IF(Z598="Moderado",60%,IF(Z598="Mayor",80%,IF(Z598="Catastrófico",100%,0))))))</f>
        <v/>
      </c>
      <c r="AB598" s="444"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447"/>
      <c r="AD598" s="450"/>
      <c r="AE598" s="453" t="str">
        <f t="shared" ref="AE598" si="2030">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206"/>
      <c r="AH598" s="234" t="str">
        <f t="shared" si="1874"/>
        <v/>
      </c>
      <c r="AI598" s="340"/>
      <c r="AJ598" s="340"/>
      <c r="AK598" s="235" t="str">
        <f t="shared" si="1875"/>
        <v/>
      </c>
      <c r="AL598" s="341"/>
      <c r="AM598" s="341"/>
      <c r="AN598" s="342"/>
      <c r="AO598" s="236" t="str">
        <f t="shared" ref="AO598" si="2031">IF(ISBLANK(AD598),(IFERROR(IF(AH598="Probabilidad",(W598-(+W598*AK598)),IF(AH598="Impacto",W598,"")),""))," ")</f>
        <v/>
      </c>
      <c r="AP598" s="174" t="str">
        <f t="shared" ref="AP598" si="2032">IF(ISBLANK(AD598), (IFERROR(IF(AO598="","",IF(AO598&lt;=0.2,"Muy Baja",IF(AO598&lt;=0.4,"Baja",IF(AO598&lt;=0.6,"Media",IF(AO598&lt;=0.8,"Alta","Muy Alta"))))),""))," ")</f>
        <v/>
      </c>
      <c r="AQ598" s="237" t="str">
        <f t="shared" si="2025"/>
        <v/>
      </c>
      <c r="AR598" s="283" t="str">
        <f t="shared" si="2026"/>
        <v/>
      </c>
      <c r="AS598" s="237" t="str">
        <f t="shared" ref="AS598" si="2033">IFERROR(IF(AH598="Impacto",(AA598-(+AA598*AK598)),IF(AH598="Probabilidad",AA598,"")),"")</f>
        <v/>
      </c>
      <c r="AT598" s="239" t="str">
        <f t="shared" si="2027"/>
        <v/>
      </c>
      <c r="AU598" s="456"/>
      <c r="AV598" s="459" t="str">
        <f>IF(ISBLANK(AD598), " ", AD598)</f>
        <v xml:space="preserve"> </v>
      </c>
      <c r="AW598" s="453" t="str">
        <f t="shared" ref="AW598" si="2034">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462"/>
      <c r="AY598" s="343"/>
      <c r="AZ598" s="209"/>
      <c r="BA598" s="207"/>
      <c r="BB598" s="207"/>
      <c r="BC598" s="208"/>
      <c r="BD598" s="208"/>
      <c r="BE598" s="208"/>
      <c r="BF598" s="209"/>
      <c r="BG598" s="465"/>
      <c r="BH598" s="215"/>
      <c r="BI598" s="210"/>
      <c r="BJ598" s="210"/>
      <c r="BK598" s="210"/>
      <c r="BL598" s="207"/>
      <c r="BM598" s="207"/>
      <c r="BN598" s="207"/>
      <c r="BO598" s="282"/>
      <c r="BP598" s="282"/>
      <c r="BQ598" s="284"/>
      <c r="BR598" s="213"/>
      <c r="BS598" s="213" t="str">
        <f>IF(AND('MAPA DE RIESGOS'!$AP598="Muy Alta",'MAPA DE RIESGOS'!$AR598="Leve"),CONCATENATE("R",'MAPA DE RIESGOS'!$H598,"C",'MAPA DE RIESGOS'!$AF598),"")</f>
        <v/>
      </c>
      <c r="BT598" s="213"/>
      <c r="BU598" s="213"/>
      <c r="BV598" s="213"/>
      <c r="BW598" s="213"/>
      <c r="BX598" s="213"/>
      <c r="BY598" s="213"/>
      <c r="BZ598" s="213"/>
      <c r="CA598" s="213"/>
      <c r="CB598" s="213"/>
      <c r="CC598" s="213"/>
      <c r="CD598" s="213"/>
      <c r="CE598" s="213"/>
      <c r="CF598" s="213"/>
      <c r="CG598" s="213"/>
      <c r="CH598" s="213"/>
      <c r="CI598" s="213"/>
      <c r="CJ598" s="213"/>
      <c r="CK598" s="213"/>
    </row>
    <row r="599" spans="1:89" s="214" customFormat="1" ht="28.5" hidden="1" customHeight="1">
      <c r="A599" s="644"/>
      <c r="B599" s="520"/>
      <c r="C599" s="523"/>
      <c r="D599" s="290"/>
      <c r="E599" s="293"/>
      <c r="F599" s="207"/>
      <c r="G599" s="492"/>
      <c r="H599" s="384">
        <v>98</v>
      </c>
      <c r="I599" s="469"/>
      <c r="J599" s="466"/>
      <c r="K599" s="466"/>
      <c r="L599" s="466"/>
      <c r="M599" s="472"/>
      <c r="N599" s="472"/>
      <c r="O599" s="472"/>
      <c r="P599" s="475"/>
      <c r="Q599" s="478"/>
      <c r="R599" s="481"/>
      <c r="S599" s="481"/>
      <c r="T599" s="481"/>
      <c r="U599" s="481"/>
      <c r="V599" s="484"/>
      <c r="W599" s="442"/>
      <c r="X599" s="487"/>
      <c r="Y599" s="490"/>
      <c r="Z599" s="439"/>
      <c r="AA599" s="442"/>
      <c r="AB599" s="445"/>
      <c r="AC599" s="448"/>
      <c r="AD599" s="451"/>
      <c r="AE599" s="454"/>
      <c r="AF599" s="205">
        <v>2</v>
      </c>
      <c r="AG599" s="206"/>
      <c r="AH599" s="234" t="str">
        <f t="shared" si="1874"/>
        <v/>
      </c>
      <c r="AI599" s="340"/>
      <c r="AJ599" s="340"/>
      <c r="AK599" s="235" t="str">
        <f t="shared" si="1875"/>
        <v/>
      </c>
      <c r="AL599" s="341"/>
      <c r="AM599" s="341"/>
      <c r="AN599" s="342"/>
      <c r="AO599" s="236" t="str">
        <f t="shared" ref="AO599" si="2035">IF(ISBLANK(AD598),(IFERROR(IF(AND(AH598="Probabilidad",AH599="Probabilidad"),(AQ598-(+AQ598*AK599)),IF(AH599="Probabilidad",(W598-(+W598*AK599)),IF(AH599="Impacto",AQ598,""))),""))," ")</f>
        <v/>
      </c>
      <c r="AP599" s="174" t="str">
        <f t="shared" ref="AP599" si="2036">IF(ISBLANK(AD598),(IFERROR(IF(AO599="","",IF(AO599&lt;=0.2,"Muy Baja",IF(AO599&lt;=0.4,"Baja",IF(AO599&lt;=0.6,"Media",IF(AO599&lt;=0.8,"Alta","Muy Alta"))))),""))," ")</f>
        <v/>
      </c>
      <c r="AQ599" s="237" t="str">
        <f t="shared" si="2025"/>
        <v/>
      </c>
      <c r="AR599" s="283" t="str">
        <f t="shared" si="2026"/>
        <v/>
      </c>
      <c r="AS599" s="237" t="str">
        <f t="shared" ref="AS599" si="2037">IFERROR(IF(AND(AH598="Impacto",AH599="Impacto"),(AS598-(+AS598*AK599)),IF(AH599="Impacto",(AA598-(+AA598*AK599)),IF(AH599="Probabilidad",AS598,""))),"")</f>
        <v/>
      </c>
      <c r="AT599" s="239" t="str">
        <f t="shared" si="2027"/>
        <v/>
      </c>
      <c r="AU599" s="457"/>
      <c r="AV599" s="460"/>
      <c r="AW599" s="454"/>
      <c r="AX599" s="463"/>
      <c r="AY599" s="343"/>
      <c r="AZ599" s="209"/>
      <c r="BA599" s="207"/>
      <c r="BB599" s="207"/>
      <c r="BC599" s="208"/>
      <c r="BD599" s="208"/>
      <c r="BE599" s="208"/>
      <c r="BF599" s="209"/>
      <c r="BG599" s="466"/>
      <c r="BH599" s="215"/>
      <c r="BI599" s="210"/>
      <c r="BJ599" s="210"/>
      <c r="BK599" s="210"/>
      <c r="BL599" s="207"/>
      <c r="BM599" s="207"/>
      <c r="BN599" s="207"/>
      <c r="BO599" s="282"/>
      <c r="BP599" s="282"/>
      <c r="BQ599" s="284"/>
      <c r="BR599" s="213"/>
      <c r="BS599" s="213" t="str">
        <f>IF(AND('MAPA DE RIESGOS'!$AP599="Muy Alta",'MAPA DE RIESGOS'!$AR599="Leve"),CONCATENATE("R",'MAPA DE RIESGOS'!$H599,"C",'MAPA DE RIESGOS'!$AF599),"")</f>
        <v/>
      </c>
      <c r="BT599" s="213"/>
      <c r="BU599" s="213"/>
      <c r="BV599" s="213"/>
      <c r="BW599" s="213"/>
      <c r="BX599" s="213"/>
      <c r="BY599" s="213"/>
      <c r="BZ599" s="213"/>
      <c r="CA599" s="213"/>
      <c r="CB599" s="213"/>
      <c r="CC599" s="213"/>
      <c r="CD599" s="213"/>
      <c r="CE599" s="213"/>
      <c r="CF599" s="213"/>
      <c r="CG599" s="213"/>
      <c r="CH599" s="213"/>
      <c r="CI599" s="213"/>
      <c r="CJ599" s="213"/>
      <c r="CK599" s="213"/>
    </row>
    <row r="600" spans="1:89" s="214" customFormat="1" ht="28.5" hidden="1" customHeight="1">
      <c r="A600" s="644"/>
      <c r="B600" s="520"/>
      <c r="C600" s="523"/>
      <c r="D600" s="290"/>
      <c r="E600" s="293"/>
      <c r="F600" s="207"/>
      <c r="G600" s="492"/>
      <c r="H600" s="384">
        <v>98</v>
      </c>
      <c r="I600" s="469"/>
      <c r="J600" s="466"/>
      <c r="K600" s="466"/>
      <c r="L600" s="466"/>
      <c r="M600" s="472"/>
      <c r="N600" s="472"/>
      <c r="O600" s="472"/>
      <c r="P600" s="475"/>
      <c r="Q600" s="478"/>
      <c r="R600" s="481"/>
      <c r="S600" s="481"/>
      <c r="T600" s="481"/>
      <c r="U600" s="481"/>
      <c r="V600" s="484"/>
      <c r="W600" s="442"/>
      <c r="X600" s="487"/>
      <c r="Y600" s="490"/>
      <c r="Z600" s="439"/>
      <c r="AA600" s="442"/>
      <c r="AB600" s="445"/>
      <c r="AC600" s="448"/>
      <c r="AD600" s="451"/>
      <c r="AE600" s="454"/>
      <c r="AF600" s="205">
        <v>3</v>
      </c>
      <c r="AG600" s="206"/>
      <c r="AH600" s="234" t="str">
        <f t="shared" si="1874"/>
        <v/>
      </c>
      <c r="AI600" s="340"/>
      <c r="AJ600" s="340"/>
      <c r="AK600" s="235" t="str">
        <f t="shared" si="1875"/>
        <v/>
      </c>
      <c r="AL600" s="341"/>
      <c r="AM600" s="341"/>
      <c r="AN600" s="342"/>
      <c r="AO600" s="236" t="str">
        <f t="shared" ref="AO600" si="2038">IF(ISBLANK(AD598),(IFERROR(IF(AND(AH599="Probabilidad",AH600="Probabilidad"),(AQ599-(+AQ599*AK600)),IF(AND(AH599="Impacto",AH600="Probabilidad"),(AQ598-(+AQ598*AK600)),IF(AH600="Impacto",AQ599,""))),""))," ")</f>
        <v/>
      </c>
      <c r="AP600" s="174" t="str">
        <f t="shared" ref="AP600" si="2039">IF(ISBLANK(AD598),(IFERROR(IF(AO600="","",IF(AO600&lt;=0.2,"Muy Baja",IF(AO600&lt;=0.4,"Baja",IF(AO600&lt;=0.6,"Media",IF(AO600&lt;=0.8,"Alta","Muy Alta"))))),""))," ")</f>
        <v/>
      </c>
      <c r="AQ600" s="237" t="str">
        <f t="shared" si="2025"/>
        <v/>
      </c>
      <c r="AR600" s="283" t="str">
        <f t="shared" si="2026"/>
        <v/>
      </c>
      <c r="AS600" s="237" t="str">
        <f t="shared" ref="AS600:AS603" si="2040">IFERROR(IF(AND(AH599="Impacto",AH600="Impacto"),(AS599-(+AS599*AK600)),IF(AND(AH599="Probabilidad",AH600="Impacto"),(AS598-(+AS598*AK600)),IF(AH600="Probabilidad",AS599,""))),"")</f>
        <v/>
      </c>
      <c r="AT600" s="239" t="str">
        <f t="shared" si="2027"/>
        <v/>
      </c>
      <c r="AU600" s="457"/>
      <c r="AV600" s="460"/>
      <c r="AW600" s="454"/>
      <c r="AX600" s="463"/>
      <c r="AY600" s="343"/>
      <c r="AZ600" s="209"/>
      <c r="BA600" s="207"/>
      <c r="BB600" s="207"/>
      <c r="BC600" s="208"/>
      <c r="BD600" s="208"/>
      <c r="BE600" s="208"/>
      <c r="BF600" s="209"/>
      <c r="BG600" s="466"/>
      <c r="BH600" s="215"/>
      <c r="BI600" s="210"/>
      <c r="BJ600" s="210"/>
      <c r="BK600" s="210"/>
      <c r="BL600" s="207"/>
      <c r="BM600" s="207"/>
      <c r="BN600" s="207"/>
      <c r="BO600" s="282"/>
      <c r="BP600" s="282"/>
      <c r="BQ600" s="284"/>
      <c r="BR600" s="213"/>
      <c r="BS600" s="213" t="str">
        <f>IF(AND('MAPA DE RIESGOS'!$AP600="Muy Alta",'MAPA DE RIESGOS'!$AR600="Leve"),CONCATENATE("R",'MAPA DE RIESGOS'!$H600,"C",'MAPA DE RIESGOS'!$AF600),"")</f>
        <v/>
      </c>
      <c r="BT600" s="213"/>
      <c r="BU600" s="213"/>
      <c r="BV600" s="213"/>
      <c r="BW600" s="213"/>
      <c r="BX600" s="213"/>
      <c r="BY600" s="213"/>
      <c r="BZ600" s="213"/>
      <c r="CA600" s="213"/>
      <c r="CB600" s="213"/>
      <c r="CC600" s="213"/>
      <c r="CD600" s="213"/>
      <c r="CE600" s="213"/>
      <c r="CF600" s="213"/>
      <c r="CG600" s="213"/>
      <c r="CH600" s="213"/>
      <c r="CI600" s="213"/>
      <c r="CJ600" s="213"/>
      <c r="CK600" s="213"/>
    </row>
    <row r="601" spans="1:89" s="214" customFormat="1" ht="28.5" hidden="1" customHeight="1">
      <c r="A601" s="644"/>
      <c r="B601" s="520"/>
      <c r="C601" s="523"/>
      <c r="D601" s="290"/>
      <c r="E601" s="293"/>
      <c r="F601" s="207"/>
      <c r="G601" s="492"/>
      <c r="H601" s="384">
        <v>98</v>
      </c>
      <c r="I601" s="469"/>
      <c r="J601" s="466"/>
      <c r="K601" s="466"/>
      <c r="L601" s="466"/>
      <c r="M601" s="472"/>
      <c r="N601" s="472"/>
      <c r="O601" s="472"/>
      <c r="P601" s="475"/>
      <c r="Q601" s="478"/>
      <c r="R601" s="481"/>
      <c r="S601" s="481"/>
      <c r="T601" s="481"/>
      <c r="U601" s="481"/>
      <c r="V601" s="484"/>
      <c r="W601" s="442"/>
      <c r="X601" s="487"/>
      <c r="Y601" s="490"/>
      <c r="Z601" s="439"/>
      <c r="AA601" s="442"/>
      <c r="AB601" s="445"/>
      <c r="AC601" s="448"/>
      <c r="AD601" s="451"/>
      <c r="AE601" s="454"/>
      <c r="AF601" s="205">
        <v>4</v>
      </c>
      <c r="AG601" s="206"/>
      <c r="AH601" s="234" t="str">
        <f t="shared" si="1874"/>
        <v/>
      </c>
      <c r="AI601" s="340"/>
      <c r="AJ601" s="340"/>
      <c r="AK601" s="235" t="str">
        <f t="shared" si="1875"/>
        <v/>
      </c>
      <c r="AL601" s="341"/>
      <c r="AM601" s="341"/>
      <c r="AN601" s="342"/>
      <c r="AO601" s="236" t="str">
        <f t="shared" ref="AO601" si="2041">IF(ISBLANK(AD598),(IFERROR(IF(AND(AH600="Probabilidad",AH601="Probabilidad"),(AQ600-(+AQ600*AK601)),IF(AND(AH600="Impacto",AH601="Probabilidad"),(AQ599-(+AQ599*AK601)),IF(AH601="Impacto",AQ600,""))),""))," ")</f>
        <v/>
      </c>
      <c r="AP601" s="174" t="str">
        <f t="shared" ref="AP601" si="2042">IF(ISBLANK(AD598),(IFERROR(IF(AO601="","",IF(AO601&lt;=0.2,"Muy Baja",IF(AO601&lt;=0.4,"Baja",IF(AO601&lt;=0.6,"Media",IF(AO601&lt;=0.8,"Alta","Muy Alta"))))),""))," ")</f>
        <v/>
      </c>
      <c r="AQ601" s="237" t="str">
        <f t="shared" si="2025"/>
        <v/>
      </c>
      <c r="AR601" s="283" t="str">
        <f t="shared" si="2026"/>
        <v/>
      </c>
      <c r="AS601" s="237" t="str">
        <f t="shared" si="2040"/>
        <v/>
      </c>
      <c r="AT601" s="239" t="str">
        <f t="shared" si="2027"/>
        <v/>
      </c>
      <c r="AU601" s="457"/>
      <c r="AV601" s="460"/>
      <c r="AW601" s="454"/>
      <c r="AX601" s="463"/>
      <c r="AY601" s="343"/>
      <c r="AZ601" s="209"/>
      <c r="BA601" s="207"/>
      <c r="BB601" s="207"/>
      <c r="BC601" s="208"/>
      <c r="BD601" s="208"/>
      <c r="BE601" s="208"/>
      <c r="BF601" s="209"/>
      <c r="BG601" s="466"/>
      <c r="BH601" s="215"/>
      <c r="BI601" s="210"/>
      <c r="BJ601" s="210"/>
      <c r="BK601" s="210"/>
      <c r="BL601" s="207"/>
      <c r="BM601" s="207"/>
      <c r="BN601" s="207"/>
      <c r="BO601" s="282"/>
      <c r="BP601" s="282"/>
      <c r="BQ601" s="284"/>
      <c r="BR601" s="213"/>
      <c r="BS601" s="213" t="str">
        <f>IF(AND('MAPA DE RIESGOS'!$AP601="Muy Alta",'MAPA DE RIESGOS'!$AR601="Leve"),CONCATENATE("R",'MAPA DE RIESGOS'!$H601,"C",'MAPA DE RIESGOS'!$AF601),"")</f>
        <v/>
      </c>
      <c r="BT601" s="213"/>
      <c r="BU601" s="213"/>
      <c r="BV601" s="213"/>
      <c r="BW601" s="213"/>
      <c r="BX601" s="213"/>
      <c r="BY601" s="213"/>
      <c r="BZ601" s="213"/>
      <c r="CA601" s="213"/>
      <c r="CB601" s="213"/>
      <c r="CC601" s="213"/>
      <c r="CD601" s="213"/>
      <c r="CE601" s="213"/>
      <c r="CF601" s="213"/>
      <c r="CG601" s="213"/>
      <c r="CH601" s="213"/>
      <c r="CI601" s="213"/>
      <c r="CJ601" s="213"/>
      <c r="CK601" s="213"/>
    </row>
    <row r="602" spans="1:89" s="214" customFormat="1" ht="28.5" hidden="1" customHeight="1">
      <c r="A602" s="644"/>
      <c r="B602" s="520"/>
      <c r="C602" s="523"/>
      <c r="D602" s="290"/>
      <c r="E602" s="293"/>
      <c r="F602" s="207"/>
      <c r="G602" s="492"/>
      <c r="H602" s="384">
        <v>98</v>
      </c>
      <c r="I602" s="469"/>
      <c r="J602" s="466"/>
      <c r="K602" s="466"/>
      <c r="L602" s="466"/>
      <c r="M602" s="472"/>
      <c r="N602" s="472"/>
      <c r="O602" s="472"/>
      <c r="P602" s="475"/>
      <c r="Q602" s="478"/>
      <c r="R602" s="481"/>
      <c r="S602" s="481"/>
      <c r="T602" s="481"/>
      <c r="U602" s="481"/>
      <c r="V602" s="484"/>
      <c r="W602" s="442"/>
      <c r="X602" s="487"/>
      <c r="Y602" s="490"/>
      <c r="Z602" s="439"/>
      <c r="AA602" s="442"/>
      <c r="AB602" s="445"/>
      <c r="AC602" s="448"/>
      <c r="AD602" s="451"/>
      <c r="AE602" s="454"/>
      <c r="AF602" s="205">
        <v>5</v>
      </c>
      <c r="AG602" s="206"/>
      <c r="AH602" s="234" t="str">
        <f t="shared" si="1874"/>
        <v/>
      </c>
      <c r="AI602" s="340"/>
      <c r="AJ602" s="340"/>
      <c r="AK602" s="235" t="str">
        <f t="shared" si="1875"/>
        <v/>
      </c>
      <c r="AL602" s="341"/>
      <c r="AM602" s="341"/>
      <c r="AN602" s="342"/>
      <c r="AO602" s="236" t="str">
        <f t="shared" ref="AO602" si="2043">IF(ISBLANK(AD598),(IFERROR(IF(AND(AH601="Probabilidad",AH602="Probabilidad"),(AQ601-(+AQ601*AK602)),IF(AND(AH601="Impacto",AH602="Probabilidad"),(AQ600-(+AQ600*AK602)),IF(AH602="Impacto",AQ601,""))),""))," ")</f>
        <v/>
      </c>
      <c r="AP602" s="174" t="str">
        <f t="shared" ref="AP602" si="2044">IF(ISBLANK(AD598),(IFERROR(IF(AO602="","",IF(AO602&lt;=0.2,"Muy Baja",IF(AO602&lt;=0.4,"Baja",IF(AO602&lt;=0.6,"Media",IF(AO602&lt;=0.8,"Alta","Muy Alta"))))),""))," ")</f>
        <v/>
      </c>
      <c r="AQ602" s="237" t="str">
        <f t="shared" si="2025"/>
        <v/>
      </c>
      <c r="AR602" s="283" t="str">
        <f t="shared" si="2026"/>
        <v/>
      </c>
      <c r="AS602" s="237" t="str">
        <f t="shared" si="2040"/>
        <v/>
      </c>
      <c r="AT602" s="239" t="str">
        <f t="shared" si="2027"/>
        <v/>
      </c>
      <c r="AU602" s="457"/>
      <c r="AV602" s="460"/>
      <c r="AW602" s="454"/>
      <c r="AX602" s="463"/>
      <c r="AY602" s="343"/>
      <c r="AZ602" s="209"/>
      <c r="BA602" s="207"/>
      <c r="BB602" s="207"/>
      <c r="BC602" s="208"/>
      <c r="BD602" s="208"/>
      <c r="BE602" s="208"/>
      <c r="BF602" s="209"/>
      <c r="BG602" s="466"/>
      <c r="BH602" s="215"/>
      <c r="BI602" s="210"/>
      <c r="BJ602" s="210"/>
      <c r="BK602" s="210"/>
      <c r="BL602" s="207"/>
      <c r="BM602" s="207"/>
      <c r="BN602" s="207"/>
      <c r="BO602" s="282"/>
      <c r="BP602" s="282"/>
      <c r="BQ602" s="284"/>
      <c r="BR602" s="213"/>
      <c r="BS602" s="213" t="str">
        <f>IF(AND('MAPA DE RIESGOS'!$AP602="Muy Alta",'MAPA DE RIESGOS'!$AR602="Leve"),CONCATENATE("R",'MAPA DE RIESGOS'!$H602,"C",'MAPA DE RIESGOS'!$AF602),"")</f>
        <v/>
      </c>
      <c r="BT602" s="213"/>
      <c r="BU602" s="213"/>
      <c r="BV602" s="213"/>
      <c r="BW602" s="213"/>
      <c r="BX602" s="213"/>
      <c r="BY602" s="213"/>
      <c r="BZ602" s="213"/>
      <c r="CA602" s="213"/>
      <c r="CB602" s="213"/>
      <c r="CC602" s="213"/>
      <c r="CD602" s="213"/>
      <c r="CE602" s="213"/>
      <c r="CF602" s="213"/>
      <c r="CG602" s="213"/>
      <c r="CH602" s="213"/>
      <c r="CI602" s="213"/>
      <c r="CJ602" s="213"/>
      <c r="CK602" s="213"/>
    </row>
    <row r="603" spans="1:89" s="214" customFormat="1" ht="28.5" hidden="1" customHeight="1">
      <c r="A603" s="644"/>
      <c r="B603" s="521"/>
      <c r="C603" s="524"/>
      <c r="D603" s="291"/>
      <c r="E603" s="294"/>
      <c r="F603" s="207"/>
      <c r="G603" s="492"/>
      <c r="H603" s="384">
        <v>98</v>
      </c>
      <c r="I603" s="470"/>
      <c r="J603" s="467"/>
      <c r="K603" s="467"/>
      <c r="L603" s="467"/>
      <c r="M603" s="473"/>
      <c r="N603" s="473"/>
      <c r="O603" s="473"/>
      <c r="P603" s="476"/>
      <c r="Q603" s="479"/>
      <c r="R603" s="482"/>
      <c r="S603" s="482"/>
      <c r="T603" s="482"/>
      <c r="U603" s="482"/>
      <c r="V603" s="485"/>
      <c r="W603" s="443"/>
      <c r="X603" s="488"/>
      <c r="Y603" s="491"/>
      <c r="Z603" s="440"/>
      <c r="AA603" s="443"/>
      <c r="AB603" s="446"/>
      <c r="AC603" s="449"/>
      <c r="AD603" s="452"/>
      <c r="AE603" s="455"/>
      <c r="AF603" s="205">
        <v>6</v>
      </c>
      <c r="AG603" s="206"/>
      <c r="AH603" s="234" t="str">
        <f t="shared" si="1874"/>
        <v/>
      </c>
      <c r="AI603" s="340"/>
      <c r="AJ603" s="340"/>
      <c r="AK603" s="235" t="str">
        <f t="shared" si="1875"/>
        <v/>
      </c>
      <c r="AL603" s="341"/>
      <c r="AM603" s="341"/>
      <c r="AN603" s="342"/>
      <c r="AO603" s="236" t="str">
        <f t="shared" ref="AO603" si="2045">IF(ISBLANK(AD598),(IFERROR(IF(AND(AH602="Probabilidad",AH603="Probabilidad"),(AQ602-(+AQ602*AK603)),IF(AND(AH602="Impacto",AH603="Probabilidad"),(AQ601-(+AQ601*AK603)),IF(AH603="Impacto",AQ602,""))),""))," ")</f>
        <v/>
      </c>
      <c r="AP603" s="174" t="str">
        <f t="shared" ref="AP603" si="2046">IF(ISBLANK(AD598),(IFERROR(IF(AO603="","",IF(AO603&lt;=0.2,"Muy Baja",IF(AO603&lt;=0.4,"Baja",IF(AO603&lt;=0.6,"Media",IF(AO603&lt;=0.8,"Alta","Muy Alta"))))),""))," ")</f>
        <v/>
      </c>
      <c r="AQ603" s="237" t="str">
        <f t="shared" si="2025"/>
        <v/>
      </c>
      <c r="AR603" s="283" t="str">
        <f t="shared" si="2026"/>
        <v/>
      </c>
      <c r="AS603" s="237" t="str">
        <f t="shared" si="2040"/>
        <v/>
      </c>
      <c r="AT603" s="239" t="str">
        <f t="shared" si="2027"/>
        <v/>
      </c>
      <c r="AU603" s="458"/>
      <c r="AV603" s="461"/>
      <c r="AW603" s="455"/>
      <c r="AX603" s="464"/>
      <c r="AY603" s="343"/>
      <c r="AZ603" s="209"/>
      <c r="BA603" s="207"/>
      <c r="BB603" s="207"/>
      <c r="BC603" s="208"/>
      <c r="BD603" s="208"/>
      <c r="BE603" s="208"/>
      <c r="BF603" s="209"/>
      <c r="BG603" s="467"/>
      <c r="BH603" s="215"/>
      <c r="BI603" s="210"/>
      <c r="BJ603" s="210"/>
      <c r="BK603" s="210"/>
      <c r="BL603" s="207"/>
      <c r="BM603" s="207"/>
      <c r="BN603" s="207"/>
      <c r="BO603" s="282"/>
      <c r="BP603" s="282"/>
      <c r="BQ603" s="284"/>
      <c r="BR603" s="213"/>
      <c r="BS603" s="213" t="str">
        <f>IF(AND('MAPA DE RIESGOS'!$AP603="Muy Alta",'MAPA DE RIESGOS'!$AR603="Leve"),CONCATENATE("R",'MAPA DE RIESGOS'!$H603,"C",'MAPA DE RIESGOS'!$AF603),"")</f>
        <v/>
      </c>
      <c r="BT603" s="213"/>
      <c r="BU603" s="213"/>
      <c r="BV603" s="213"/>
      <c r="BW603" s="213"/>
      <c r="BX603" s="213"/>
      <c r="BY603" s="213"/>
      <c r="BZ603" s="213"/>
      <c r="CA603" s="213"/>
      <c r="CB603" s="213"/>
      <c r="CC603" s="213"/>
      <c r="CD603" s="213"/>
      <c r="CE603" s="213"/>
      <c r="CF603" s="213"/>
      <c r="CG603" s="213"/>
      <c r="CH603" s="213"/>
      <c r="CI603" s="213"/>
      <c r="CJ603" s="213"/>
      <c r="CK603" s="213"/>
    </row>
    <row r="604" spans="1:89" s="214" customFormat="1" ht="28.5" hidden="1" customHeight="1">
      <c r="A604" s="644"/>
      <c r="B604" s="519"/>
      <c r="C604" s="522" t="str">
        <f>IFERROR((VLOOKUP($B604,'Listados Datos'!$D$3:$E$18,2,FALSE))," ")</f>
        <v xml:space="preserve"> </v>
      </c>
      <c r="D604" s="289" t="str">
        <f>IFERROR((VLOOKUP($B604,'Listados Datos'!$D$3:$F$18,3,FALSE))," ")</f>
        <v xml:space="preserve"> </v>
      </c>
      <c r="E604" s="292"/>
      <c r="F604" s="207"/>
      <c r="G604" s="492">
        <v>99</v>
      </c>
      <c r="H604" s="384">
        <v>99</v>
      </c>
      <c r="I604" s="468"/>
      <c r="J604" s="465"/>
      <c r="K604" s="465"/>
      <c r="L604" s="465"/>
      <c r="M604" s="471"/>
      <c r="N604" s="471"/>
      <c r="O604" s="471"/>
      <c r="P604" s="474"/>
      <c r="Q604" s="477"/>
      <c r="R604" s="480"/>
      <c r="S604" s="480"/>
      <c r="T604" s="480"/>
      <c r="U604" s="480"/>
      <c r="V604" s="483" t="str">
        <f t="shared" ref="V604" si="2047">IF(ISBLANK(AC604),(IF(P604&lt;=0,"",IF(P604&lt;=2,"Muy Baja",IF(P604&lt;=24,"Baja",IF(P604&lt;=500,"Media",IF(P604&lt;=5000,"Alta","Muy Alta"))))))," ")</f>
        <v/>
      </c>
      <c r="W604" s="441" t="str">
        <f t="shared" ref="W604" si="2048">IF(ISBLANK(AC604),(IF(V604="","",IF(V604="Muy Baja",20%,IF(V604="Baja",40%,IF(V604="Media",60%,IF(V604="Alta",80%,IF(V604="Muy Alta",100%,0)))))))," ")</f>
        <v/>
      </c>
      <c r="X604" s="486"/>
      <c r="Y604" s="489" t="str">
        <f>IF(X604&gt;0,IF(NOT(ISERROR(MATCH(X604,'Listados Datos'!$N$3:$N$4,0))),'Listados Datos'!$N$6&amp;"Por favor no seleccionar este criterios de impacto (Afectación Económica o presupuestal y/o Pérdida Reputacional)",'Listados Datos'!$N$7),"")</f>
        <v/>
      </c>
      <c r="Z604" s="438" t="str">
        <f>IF(OR(X604='Listados Datos'!$R$3,X604='Listados Datos'!$S$3),"Leve",IF(OR(X604='Listados Datos'!$R$4,X604='Listados Datos'!$S$4),"Menor",IF(OR(X604='Listados Datos'!$R$5,X604='Listados Datos'!$S$5),"Moderado",IF(OR(X604='Listados Datos'!$R$6,X604='Listados Datos'!$S$6),"Mayor",IF(OR(X604='Listados Datos'!$R$7,X604='Listados Datos'!$S$7),"Catastrófico","")))))</f>
        <v/>
      </c>
      <c r="AA604" s="441" t="str">
        <f>IF(Z604="","",IF(Z604="Leve",20%,IF(Z604="Menor",40%,IF(Z604="Moderado",60%,IF(Z604="Mayor",80%,IF(Z604="Catastrófico",100%,0))))))</f>
        <v/>
      </c>
      <c r="AB604" s="444"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447"/>
      <c r="AD604" s="450"/>
      <c r="AE604" s="453" t="str">
        <f t="shared" ref="AE604" si="2049">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206"/>
      <c r="AH604" s="234" t="str">
        <f t="shared" si="1874"/>
        <v/>
      </c>
      <c r="AI604" s="340"/>
      <c r="AJ604" s="340"/>
      <c r="AK604" s="235" t="str">
        <f t="shared" si="1875"/>
        <v/>
      </c>
      <c r="AL604" s="341"/>
      <c r="AM604" s="341"/>
      <c r="AN604" s="342"/>
      <c r="AO604" s="236" t="str">
        <f t="shared" ref="AO604" si="2050">IF(ISBLANK(AD604),(IFERROR(IF(AH604="Probabilidad",(W604-(+W604*AK604)),IF(AH604="Impacto",W604,"")),""))," ")</f>
        <v/>
      </c>
      <c r="AP604" s="174" t="str">
        <f t="shared" ref="AP604" si="2051">IF(ISBLANK(AD604), (IFERROR(IF(AO604="","",IF(AO604&lt;=0.2,"Muy Baja",IF(AO604&lt;=0.4,"Baja",IF(AO604&lt;=0.6,"Media",IF(AO604&lt;=0.8,"Alta","Muy Alta"))))),""))," ")</f>
        <v/>
      </c>
      <c r="AQ604" s="237" t="str">
        <f t="shared" si="2025"/>
        <v/>
      </c>
      <c r="AR604" s="283" t="str">
        <f t="shared" si="2026"/>
        <v/>
      </c>
      <c r="AS604" s="237" t="str">
        <f t="shared" ref="AS604" si="2052">IFERROR(IF(AH604="Impacto",(AA604-(+AA604*AK604)),IF(AH604="Probabilidad",AA604,"")),"")</f>
        <v/>
      </c>
      <c r="AT604" s="239" t="str">
        <f t="shared" si="2027"/>
        <v/>
      </c>
      <c r="AU604" s="456"/>
      <c r="AV604" s="459" t="str">
        <f>IF(ISBLANK(AD604), " ", AD604)</f>
        <v xml:space="preserve"> </v>
      </c>
      <c r="AW604" s="453" t="str">
        <f t="shared" ref="AW604" si="2053">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462"/>
      <c r="AY604" s="343"/>
      <c r="AZ604" s="209"/>
      <c r="BA604" s="207"/>
      <c r="BB604" s="207"/>
      <c r="BC604" s="208"/>
      <c r="BD604" s="208"/>
      <c r="BE604" s="208"/>
      <c r="BF604" s="209"/>
      <c r="BG604" s="465"/>
      <c r="BH604" s="215"/>
      <c r="BI604" s="210"/>
      <c r="BJ604" s="210"/>
      <c r="BK604" s="210"/>
      <c r="BL604" s="207"/>
      <c r="BM604" s="207"/>
      <c r="BN604" s="207"/>
      <c r="BO604" s="282"/>
      <c r="BP604" s="282"/>
      <c r="BQ604" s="284"/>
      <c r="BR604" s="213"/>
      <c r="BS604" s="213" t="str">
        <f>IF(AND('MAPA DE RIESGOS'!$AP604="Muy Alta",'MAPA DE RIESGOS'!$AR604="Leve"),CONCATENATE("R",'MAPA DE RIESGOS'!$H604,"C",'MAPA DE RIESGOS'!$AF604),"")</f>
        <v/>
      </c>
      <c r="BT604" s="213"/>
      <c r="BU604" s="213"/>
      <c r="BV604" s="213"/>
      <c r="BW604" s="213"/>
      <c r="BX604" s="213"/>
      <c r="BY604" s="213"/>
      <c r="BZ604" s="213"/>
      <c r="CA604" s="213"/>
      <c r="CB604" s="213"/>
      <c r="CC604" s="213"/>
      <c r="CD604" s="213"/>
      <c r="CE604" s="213"/>
      <c r="CF604" s="213"/>
      <c r="CG604" s="213"/>
      <c r="CH604" s="213"/>
      <c r="CI604" s="213"/>
      <c r="CJ604" s="213"/>
      <c r="CK604" s="213"/>
    </row>
    <row r="605" spans="1:89" s="214" customFormat="1" ht="28.5" hidden="1" customHeight="1">
      <c r="A605" s="644"/>
      <c r="B605" s="520"/>
      <c r="C605" s="523"/>
      <c r="D605" s="290"/>
      <c r="E605" s="293"/>
      <c r="F605" s="207"/>
      <c r="G605" s="492"/>
      <c r="H605" s="384">
        <v>99</v>
      </c>
      <c r="I605" s="469"/>
      <c r="J605" s="466"/>
      <c r="K605" s="466"/>
      <c r="L605" s="466"/>
      <c r="M605" s="472"/>
      <c r="N605" s="472"/>
      <c r="O605" s="472"/>
      <c r="P605" s="475"/>
      <c r="Q605" s="478"/>
      <c r="R605" s="481"/>
      <c r="S605" s="481"/>
      <c r="T605" s="481"/>
      <c r="U605" s="481"/>
      <c r="V605" s="484"/>
      <c r="W605" s="442"/>
      <c r="X605" s="487"/>
      <c r="Y605" s="490"/>
      <c r="Z605" s="439"/>
      <c r="AA605" s="442"/>
      <c r="AB605" s="445"/>
      <c r="AC605" s="448"/>
      <c r="AD605" s="451"/>
      <c r="AE605" s="454"/>
      <c r="AF605" s="205">
        <v>2</v>
      </c>
      <c r="AG605" s="206"/>
      <c r="AH605" s="234" t="str">
        <f t="shared" si="1874"/>
        <v/>
      </c>
      <c r="AI605" s="340"/>
      <c r="AJ605" s="340"/>
      <c r="AK605" s="235" t="str">
        <f t="shared" si="1875"/>
        <v/>
      </c>
      <c r="AL605" s="341"/>
      <c r="AM605" s="341"/>
      <c r="AN605" s="342"/>
      <c r="AO605" s="236" t="str">
        <f t="shared" ref="AO605" si="2054">IF(ISBLANK(AD604),(IFERROR(IF(AND(AH604="Probabilidad",AH605="Probabilidad"),(AQ604-(+AQ604*AK605)),IF(AH605="Probabilidad",(W604-(+W604*AK605)),IF(AH605="Impacto",AQ604,""))),""))," ")</f>
        <v/>
      </c>
      <c r="AP605" s="174" t="str">
        <f t="shared" ref="AP605" si="2055">IF(ISBLANK(AD604),(IFERROR(IF(AO605="","",IF(AO605&lt;=0.2,"Muy Baja",IF(AO605&lt;=0.4,"Baja",IF(AO605&lt;=0.6,"Media",IF(AO605&lt;=0.8,"Alta","Muy Alta"))))),""))," ")</f>
        <v/>
      </c>
      <c r="AQ605" s="237" t="str">
        <f t="shared" si="2025"/>
        <v/>
      </c>
      <c r="AR605" s="283" t="str">
        <f t="shared" si="2026"/>
        <v/>
      </c>
      <c r="AS605" s="237" t="str">
        <f t="shared" ref="AS605" si="2056">IFERROR(IF(AND(AH604="Impacto",AH605="Impacto"),(AS604-(+AS604*AK605)),IF(AH605="Impacto",(AA604-(+AA604*AK605)),IF(AH605="Probabilidad",AS604,""))),"")</f>
        <v/>
      </c>
      <c r="AT605" s="239" t="str">
        <f t="shared" si="2027"/>
        <v/>
      </c>
      <c r="AU605" s="457"/>
      <c r="AV605" s="460"/>
      <c r="AW605" s="454"/>
      <c r="AX605" s="463"/>
      <c r="AY605" s="343"/>
      <c r="AZ605" s="209"/>
      <c r="BA605" s="207"/>
      <c r="BB605" s="207"/>
      <c r="BC605" s="208"/>
      <c r="BD605" s="208"/>
      <c r="BE605" s="208"/>
      <c r="BF605" s="209"/>
      <c r="BG605" s="466"/>
      <c r="BH605" s="215"/>
      <c r="BI605" s="210"/>
      <c r="BJ605" s="210"/>
      <c r="BK605" s="210"/>
      <c r="BL605" s="207"/>
      <c r="BM605" s="207"/>
      <c r="BN605" s="207"/>
      <c r="BO605" s="282"/>
      <c r="BP605" s="282"/>
      <c r="BQ605" s="284"/>
      <c r="BR605" s="213"/>
      <c r="BS605" s="213" t="str">
        <f>IF(AND('MAPA DE RIESGOS'!$AP605="Muy Alta",'MAPA DE RIESGOS'!$AR605="Leve"),CONCATENATE("R",'MAPA DE RIESGOS'!$H605,"C",'MAPA DE RIESGOS'!$AF605),"")</f>
        <v/>
      </c>
      <c r="BT605" s="213"/>
      <c r="BU605" s="213"/>
      <c r="BV605" s="213"/>
      <c r="BW605" s="213"/>
      <c r="BX605" s="213"/>
      <c r="BY605" s="213"/>
      <c r="BZ605" s="213"/>
      <c r="CA605" s="213"/>
      <c r="CB605" s="213"/>
      <c r="CC605" s="213"/>
      <c r="CD605" s="213"/>
      <c r="CE605" s="213"/>
      <c r="CF605" s="213"/>
      <c r="CG605" s="213"/>
      <c r="CH605" s="213"/>
      <c r="CI605" s="213"/>
      <c r="CJ605" s="213"/>
      <c r="CK605" s="213"/>
    </row>
    <row r="606" spans="1:89" s="214" customFormat="1" ht="28.5" hidden="1" customHeight="1">
      <c r="A606" s="644"/>
      <c r="B606" s="520"/>
      <c r="C606" s="523"/>
      <c r="D606" s="290"/>
      <c r="E606" s="293"/>
      <c r="F606" s="207"/>
      <c r="G606" s="492"/>
      <c r="H606" s="384">
        <v>99</v>
      </c>
      <c r="I606" s="469"/>
      <c r="J606" s="466"/>
      <c r="K606" s="466"/>
      <c r="L606" s="466"/>
      <c r="M606" s="472"/>
      <c r="N606" s="472"/>
      <c r="O606" s="472"/>
      <c r="P606" s="475"/>
      <c r="Q606" s="478"/>
      <c r="R606" s="481"/>
      <c r="S606" s="481"/>
      <c r="T606" s="481"/>
      <c r="U606" s="481"/>
      <c r="V606" s="484"/>
      <c r="W606" s="442"/>
      <c r="X606" s="487"/>
      <c r="Y606" s="490"/>
      <c r="Z606" s="439"/>
      <c r="AA606" s="442"/>
      <c r="AB606" s="445"/>
      <c r="AC606" s="448"/>
      <c r="AD606" s="451"/>
      <c r="AE606" s="454"/>
      <c r="AF606" s="205">
        <v>3</v>
      </c>
      <c r="AG606" s="206"/>
      <c r="AH606" s="234" t="str">
        <f t="shared" si="1874"/>
        <v/>
      </c>
      <c r="AI606" s="340"/>
      <c r="AJ606" s="340"/>
      <c r="AK606" s="235" t="str">
        <f t="shared" si="1875"/>
        <v/>
      </c>
      <c r="AL606" s="341"/>
      <c r="AM606" s="341"/>
      <c r="AN606" s="342"/>
      <c r="AO606" s="236" t="str">
        <f t="shared" ref="AO606" si="2057">IF(ISBLANK(AD604),(IFERROR(IF(AND(AH605="Probabilidad",AH606="Probabilidad"),(AQ605-(+AQ605*AK606)),IF(AND(AH605="Impacto",AH606="Probabilidad"),(AQ604-(+AQ604*AK606)),IF(AH606="Impacto",AQ605,""))),""))," ")</f>
        <v/>
      </c>
      <c r="AP606" s="174" t="str">
        <f t="shared" ref="AP606" si="2058">IF(ISBLANK(AD604),(IFERROR(IF(AO606="","",IF(AO606&lt;=0.2,"Muy Baja",IF(AO606&lt;=0.4,"Baja",IF(AO606&lt;=0.6,"Media",IF(AO606&lt;=0.8,"Alta","Muy Alta"))))),""))," ")</f>
        <v/>
      </c>
      <c r="AQ606" s="237" t="str">
        <f t="shared" si="2025"/>
        <v/>
      </c>
      <c r="AR606" s="283" t="str">
        <f t="shared" si="2026"/>
        <v/>
      </c>
      <c r="AS606" s="237" t="str">
        <f t="shared" ref="AS606:AS609" si="2059">IFERROR(IF(AND(AH605="Impacto",AH606="Impacto"),(AS605-(+AS605*AK606)),IF(AND(AH605="Probabilidad",AH606="Impacto"),(AS604-(+AS604*AK606)),IF(AH606="Probabilidad",AS605,""))),"")</f>
        <v/>
      </c>
      <c r="AT606" s="239" t="str">
        <f t="shared" si="2027"/>
        <v/>
      </c>
      <c r="AU606" s="457"/>
      <c r="AV606" s="460"/>
      <c r="AW606" s="454"/>
      <c r="AX606" s="463"/>
      <c r="AY606" s="343"/>
      <c r="AZ606" s="209"/>
      <c r="BA606" s="207"/>
      <c r="BB606" s="207"/>
      <c r="BC606" s="208"/>
      <c r="BD606" s="208"/>
      <c r="BE606" s="208"/>
      <c r="BF606" s="209"/>
      <c r="BG606" s="466"/>
      <c r="BH606" s="215"/>
      <c r="BI606" s="210"/>
      <c r="BJ606" s="210"/>
      <c r="BK606" s="210"/>
      <c r="BL606" s="207"/>
      <c r="BM606" s="207"/>
      <c r="BN606" s="207"/>
      <c r="BO606" s="282"/>
      <c r="BP606" s="282"/>
      <c r="BQ606" s="284"/>
      <c r="BR606" s="213"/>
      <c r="BS606" s="213" t="str">
        <f>IF(AND('MAPA DE RIESGOS'!$AP606="Muy Alta",'MAPA DE RIESGOS'!$AR606="Leve"),CONCATENATE("R",'MAPA DE RIESGOS'!$H606,"C",'MAPA DE RIESGOS'!$AF606),"")</f>
        <v/>
      </c>
      <c r="BT606" s="213"/>
      <c r="BU606" s="213"/>
      <c r="BV606" s="213"/>
      <c r="BW606" s="213"/>
      <c r="BX606" s="213"/>
      <c r="BY606" s="213"/>
      <c r="BZ606" s="213"/>
      <c r="CA606" s="213"/>
      <c r="CB606" s="213"/>
      <c r="CC606" s="213"/>
      <c r="CD606" s="213"/>
      <c r="CE606" s="213"/>
      <c r="CF606" s="213"/>
      <c r="CG606" s="213"/>
      <c r="CH606" s="213"/>
      <c r="CI606" s="213"/>
      <c r="CJ606" s="213"/>
      <c r="CK606" s="213"/>
    </row>
    <row r="607" spans="1:89" s="214" customFormat="1" ht="28.5" hidden="1" customHeight="1">
      <c r="A607" s="644"/>
      <c r="B607" s="520"/>
      <c r="C607" s="523"/>
      <c r="D607" s="290"/>
      <c r="E607" s="293"/>
      <c r="F607" s="207"/>
      <c r="G607" s="492"/>
      <c r="H607" s="384">
        <v>99</v>
      </c>
      <c r="I607" s="469"/>
      <c r="J607" s="466"/>
      <c r="K607" s="466"/>
      <c r="L607" s="466"/>
      <c r="M607" s="472"/>
      <c r="N607" s="472"/>
      <c r="O607" s="472"/>
      <c r="P607" s="475"/>
      <c r="Q607" s="478"/>
      <c r="R607" s="481"/>
      <c r="S607" s="481"/>
      <c r="T607" s="481"/>
      <c r="U607" s="481"/>
      <c r="V607" s="484"/>
      <c r="W607" s="442"/>
      <c r="X607" s="487"/>
      <c r="Y607" s="490"/>
      <c r="Z607" s="439"/>
      <c r="AA607" s="442"/>
      <c r="AB607" s="445"/>
      <c r="AC607" s="448"/>
      <c r="AD607" s="451"/>
      <c r="AE607" s="454"/>
      <c r="AF607" s="205">
        <v>4</v>
      </c>
      <c r="AG607" s="206"/>
      <c r="AH607" s="234" t="str">
        <f t="shared" si="1874"/>
        <v/>
      </c>
      <c r="AI607" s="340"/>
      <c r="AJ607" s="340"/>
      <c r="AK607" s="235" t="str">
        <f t="shared" si="1875"/>
        <v/>
      </c>
      <c r="AL607" s="341"/>
      <c r="AM607" s="341"/>
      <c r="AN607" s="342"/>
      <c r="AO607" s="236" t="str">
        <f t="shared" ref="AO607" si="2060">IF(ISBLANK(AD604),(IFERROR(IF(AND(AH606="Probabilidad",AH607="Probabilidad"),(AQ606-(+AQ606*AK607)),IF(AND(AH606="Impacto",AH607="Probabilidad"),(AQ605-(+AQ605*AK607)),IF(AH607="Impacto",AQ606,""))),""))," ")</f>
        <v/>
      </c>
      <c r="AP607" s="174" t="str">
        <f t="shared" ref="AP607" si="2061">IF(ISBLANK(AD604),(IFERROR(IF(AO607="","",IF(AO607&lt;=0.2,"Muy Baja",IF(AO607&lt;=0.4,"Baja",IF(AO607&lt;=0.6,"Media",IF(AO607&lt;=0.8,"Alta","Muy Alta"))))),""))," ")</f>
        <v/>
      </c>
      <c r="AQ607" s="237" t="str">
        <f t="shared" si="2025"/>
        <v/>
      </c>
      <c r="AR607" s="283" t="str">
        <f t="shared" si="2026"/>
        <v/>
      </c>
      <c r="AS607" s="237" t="str">
        <f t="shared" si="2059"/>
        <v/>
      </c>
      <c r="AT607" s="239" t="str">
        <f t="shared" si="2027"/>
        <v/>
      </c>
      <c r="AU607" s="457"/>
      <c r="AV607" s="460"/>
      <c r="AW607" s="454"/>
      <c r="AX607" s="463"/>
      <c r="AY607" s="343"/>
      <c r="AZ607" s="209"/>
      <c r="BA607" s="207"/>
      <c r="BB607" s="207"/>
      <c r="BC607" s="208"/>
      <c r="BD607" s="208"/>
      <c r="BE607" s="208"/>
      <c r="BF607" s="209"/>
      <c r="BG607" s="466"/>
      <c r="BH607" s="215"/>
      <c r="BI607" s="210"/>
      <c r="BJ607" s="210"/>
      <c r="BK607" s="210"/>
      <c r="BL607" s="207"/>
      <c r="BM607" s="207"/>
      <c r="BN607" s="207"/>
      <c r="BO607" s="282"/>
      <c r="BP607" s="282"/>
      <c r="BQ607" s="284"/>
      <c r="BR607" s="213"/>
      <c r="BS607" s="213" t="str">
        <f>IF(AND('MAPA DE RIESGOS'!$AP607="Muy Alta",'MAPA DE RIESGOS'!$AR607="Leve"),CONCATENATE("R",'MAPA DE RIESGOS'!$H607,"C",'MAPA DE RIESGOS'!$AF607),"")</f>
        <v/>
      </c>
      <c r="BT607" s="213"/>
      <c r="BU607" s="213"/>
      <c r="BV607" s="213"/>
      <c r="BW607" s="213"/>
      <c r="BX607" s="213"/>
      <c r="BY607" s="213"/>
      <c r="BZ607" s="213"/>
      <c r="CA607" s="213"/>
      <c r="CB607" s="213"/>
      <c r="CC607" s="213"/>
      <c r="CD607" s="213"/>
      <c r="CE607" s="213"/>
      <c r="CF607" s="213"/>
      <c r="CG607" s="213"/>
      <c r="CH607" s="213"/>
      <c r="CI607" s="213"/>
      <c r="CJ607" s="213"/>
      <c r="CK607" s="213"/>
    </row>
    <row r="608" spans="1:89" s="214" customFormat="1" ht="28.5" hidden="1" customHeight="1">
      <c r="A608" s="644"/>
      <c r="B608" s="520"/>
      <c r="C608" s="523"/>
      <c r="D608" s="290"/>
      <c r="E608" s="293"/>
      <c r="F608" s="207"/>
      <c r="G608" s="492"/>
      <c r="H608" s="384">
        <v>99</v>
      </c>
      <c r="I608" s="469"/>
      <c r="J608" s="466"/>
      <c r="K608" s="466"/>
      <c r="L608" s="466"/>
      <c r="M608" s="472"/>
      <c r="N608" s="472"/>
      <c r="O608" s="472"/>
      <c r="P608" s="475"/>
      <c r="Q608" s="478"/>
      <c r="R608" s="481"/>
      <c r="S608" s="481"/>
      <c r="T608" s="481"/>
      <c r="U608" s="481"/>
      <c r="V608" s="484"/>
      <c r="W608" s="442"/>
      <c r="X608" s="487"/>
      <c r="Y608" s="490"/>
      <c r="Z608" s="439"/>
      <c r="AA608" s="442"/>
      <c r="AB608" s="445"/>
      <c r="AC608" s="448"/>
      <c r="AD608" s="451"/>
      <c r="AE608" s="454"/>
      <c r="AF608" s="205">
        <v>5</v>
      </c>
      <c r="AG608" s="206"/>
      <c r="AH608" s="234" t="str">
        <f t="shared" si="1874"/>
        <v/>
      </c>
      <c r="AI608" s="340"/>
      <c r="AJ608" s="340"/>
      <c r="AK608" s="235" t="str">
        <f t="shared" si="1875"/>
        <v/>
      </c>
      <c r="AL608" s="341"/>
      <c r="AM608" s="341"/>
      <c r="AN608" s="342"/>
      <c r="AO608" s="236" t="str">
        <f t="shared" ref="AO608" si="2062">IF(ISBLANK(AD604),(IFERROR(IF(AND(AH607="Probabilidad",AH608="Probabilidad"),(AQ607-(+AQ607*AK608)),IF(AND(AH607="Impacto",AH608="Probabilidad"),(AQ606-(+AQ606*AK608)),IF(AH608="Impacto",AQ607,""))),""))," ")</f>
        <v/>
      </c>
      <c r="AP608" s="174" t="str">
        <f t="shared" ref="AP608" si="2063">IF(ISBLANK(AD604),(IFERROR(IF(AO608="","",IF(AO608&lt;=0.2,"Muy Baja",IF(AO608&lt;=0.4,"Baja",IF(AO608&lt;=0.6,"Media",IF(AO608&lt;=0.8,"Alta","Muy Alta"))))),""))," ")</f>
        <v/>
      </c>
      <c r="AQ608" s="237" t="str">
        <f t="shared" si="2025"/>
        <v/>
      </c>
      <c r="AR608" s="283" t="str">
        <f t="shared" si="2026"/>
        <v/>
      </c>
      <c r="AS608" s="237" t="str">
        <f t="shared" si="2059"/>
        <v/>
      </c>
      <c r="AT608" s="239" t="str">
        <f t="shared" si="2027"/>
        <v/>
      </c>
      <c r="AU608" s="457"/>
      <c r="AV608" s="460"/>
      <c r="AW608" s="454"/>
      <c r="AX608" s="463"/>
      <c r="AY608" s="343"/>
      <c r="AZ608" s="209"/>
      <c r="BA608" s="207"/>
      <c r="BB608" s="207"/>
      <c r="BC608" s="208"/>
      <c r="BD608" s="208"/>
      <c r="BE608" s="208"/>
      <c r="BF608" s="209"/>
      <c r="BG608" s="466"/>
      <c r="BH608" s="215"/>
      <c r="BI608" s="210"/>
      <c r="BJ608" s="210"/>
      <c r="BK608" s="210"/>
      <c r="BL608" s="207"/>
      <c r="BM608" s="207"/>
      <c r="BN608" s="207"/>
      <c r="BO608" s="282"/>
      <c r="BP608" s="282"/>
      <c r="BQ608" s="284"/>
      <c r="BR608" s="213"/>
      <c r="BS608" s="213" t="str">
        <f>IF(AND('MAPA DE RIESGOS'!$AP608="Muy Alta",'MAPA DE RIESGOS'!$AR608="Leve"),CONCATENATE("R",'MAPA DE RIESGOS'!$H608,"C",'MAPA DE RIESGOS'!$AF608),"")</f>
        <v/>
      </c>
      <c r="BT608" s="213"/>
      <c r="BU608" s="213"/>
      <c r="BV608" s="213"/>
      <c r="BW608" s="213"/>
      <c r="BX608" s="213"/>
      <c r="BY608" s="213"/>
      <c r="BZ608" s="213"/>
      <c r="CA608" s="213"/>
      <c r="CB608" s="213"/>
      <c r="CC608" s="213"/>
      <c r="CD608" s="213"/>
      <c r="CE608" s="213"/>
      <c r="CF608" s="213"/>
      <c r="CG608" s="213"/>
      <c r="CH608" s="213"/>
      <c r="CI608" s="213"/>
      <c r="CJ608" s="213"/>
      <c r="CK608" s="213"/>
    </row>
    <row r="609" spans="1:89" s="214" customFormat="1" ht="28.5" hidden="1" customHeight="1">
      <c r="A609" s="644"/>
      <c r="B609" s="521"/>
      <c r="C609" s="524"/>
      <c r="D609" s="291"/>
      <c r="E609" s="294"/>
      <c r="F609" s="207"/>
      <c r="G609" s="492"/>
      <c r="H609" s="384">
        <v>99</v>
      </c>
      <c r="I609" s="470"/>
      <c r="J609" s="467"/>
      <c r="K609" s="467"/>
      <c r="L609" s="467"/>
      <c r="M609" s="473"/>
      <c r="N609" s="473"/>
      <c r="O609" s="473"/>
      <c r="P609" s="476"/>
      <c r="Q609" s="479"/>
      <c r="R609" s="482"/>
      <c r="S609" s="482"/>
      <c r="T609" s="482"/>
      <c r="U609" s="482"/>
      <c r="V609" s="485"/>
      <c r="W609" s="443"/>
      <c r="X609" s="488"/>
      <c r="Y609" s="491"/>
      <c r="Z609" s="440"/>
      <c r="AA609" s="443"/>
      <c r="AB609" s="446"/>
      <c r="AC609" s="449"/>
      <c r="AD609" s="452"/>
      <c r="AE609" s="455"/>
      <c r="AF609" s="205">
        <v>6</v>
      </c>
      <c r="AG609" s="206"/>
      <c r="AH609" s="234" t="str">
        <f t="shared" si="1874"/>
        <v/>
      </c>
      <c r="AI609" s="340"/>
      <c r="AJ609" s="340"/>
      <c r="AK609" s="235" t="str">
        <f t="shared" si="1875"/>
        <v/>
      </c>
      <c r="AL609" s="341"/>
      <c r="AM609" s="341"/>
      <c r="AN609" s="342"/>
      <c r="AO609" s="236" t="str">
        <f t="shared" ref="AO609" si="2064">IF(ISBLANK(AD604),(IFERROR(IF(AND(AH608="Probabilidad",AH609="Probabilidad"),(AQ608-(+AQ608*AK609)),IF(AND(AH608="Impacto",AH609="Probabilidad"),(AQ607-(+AQ607*AK609)),IF(AH609="Impacto",AQ608,""))),""))," ")</f>
        <v/>
      </c>
      <c r="AP609" s="174" t="str">
        <f t="shared" ref="AP609" si="2065">IF(ISBLANK(AD604),(IFERROR(IF(AO609="","",IF(AO609&lt;=0.2,"Muy Baja",IF(AO609&lt;=0.4,"Baja",IF(AO609&lt;=0.6,"Media",IF(AO609&lt;=0.8,"Alta","Muy Alta"))))),""))," ")</f>
        <v/>
      </c>
      <c r="AQ609" s="237" t="str">
        <f t="shared" si="2025"/>
        <v/>
      </c>
      <c r="AR609" s="283" t="str">
        <f t="shared" si="2026"/>
        <v/>
      </c>
      <c r="AS609" s="237" t="str">
        <f t="shared" si="2059"/>
        <v/>
      </c>
      <c r="AT609" s="239" t="str">
        <f t="shared" si="2027"/>
        <v/>
      </c>
      <c r="AU609" s="458"/>
      <c r="AV609" s="461"/>
      <c r="AW609" s="455"/>
      <c r="AX609" s="464"/>
      <c r="AY609" s="343"/>
      <c r="AZ609" s="209"/>
      <c r="BA609" s="207"/>
      <c r="BB609" s="207"/>
      <c r="BC609" s="208"/>
      <c r="BD609" s="208"/>
      <c r="BE609" s="208"/>
      <c r="BF609" s="209"/>
      <c r="BG609" s="467"/>
      <c r="BH609" s="215"/>
      <c r="BI609" s="210"/>
      <c r="BJ609" s="210"/>
      <c r="BK609" s="210"/>
      <c r="BL609" s="207"/>
      <c r="BM609" s="207"/>
      <c r="BN609" s="207"/>
      <c r="BO609" s="282"/>
      <c r="BP609" s="282"/>
      <c r="BQ609" s="284"/>
      <c r="BR609" s="213"/>
      <c r="BS609" s="213" t="str">
        <f>IF(AND('MAPA DE RIESGOS'!$AP609="Muy Alta",'MAPA DE RIESGOS'!$AR609="Leve"),CONCATENATE("R",'MAPA DE RIESGOS'!$H609,"C",'MAPA DE RIESGOS'!$AF609),"")</f>
        <v/>
      </c>
      <c r="BT609" s="213"/>
      <c r="BU609" s="213"/>
      <c r="BV609" s="213"/>
      <c r="BW609" s="213"/>
      <c r="BX609" s="213"/>
      <c r="BY609" s="213"/>
      <c r="BZ609" s="213"/>
      <c r="CA609" s="213"/>
      <c r="CB609" s="213"/>
      <c r="CC609" s="213"/>
      <c r="CD609" s="213"/>
      <c r="CE609" s="213"/>
      <c r="CF609" s="213"/>
      <c r="CG609" s="213"/>
      <c r="CH609" s="213"/>
      <c r="CI609" s="213"/>
      <c r="CJ609" s="213"/>
      <c r="CK609" s="213"/>
    </row>
    <row r="610" spans="1:89" s="214" customFormat="1" ht="28.5" hidden="1" customHeight="1">
      <c r="A610" s="644"/>
      <c r="B610" s="519"/>
      <c r="C610" s="522" t="str">
        <f>IFERROR((VLOOKUP($B610,'Listados Datos'!$D$3:$E$18,2,FALSE))," ")</f>
        <v xml:space="preserve"> </v>
      </c>
      <c r="D610" s="289" t="str">
        <f>IFERROR((VLOOKUP($B610,'Listados Datos'!$D$3:$F$18,3,FALSE))," ")</f>
        <v xml:space="preserve"> </v>
      </c>
      <c r="E610" s="292"/>
      <c r="F610" s="207"/>
      <c r="G610" s="492">
        <v>100</v>
      </c>
      <c r="H610" s="384">
        <v>100</v>
      </c>
      <c r="I610" s="468"/>
      <c r="J610" s="465"/>
      <c r="K610" s="465"/>
      <c r="L610" s="465"/>
      <c r="M610" s="471"/>
      <c r="N610" s="471"/>
      <c r="O610" s="471"/>
      <c r="P610" s="474"/>
      <c r="Q610" s="477"/>
      <c r="R610" s="480"/>
      <c r="S610" s="480"/>
      <c r="T610" s="480"/>
      <c r="U610" s="480"/>
      <c r="V610" s="483" t="str">
        <f t="shared" ref="V610" si="2066">IF(ISBLANK(AC610),(IF(P610&lt;=0,"",IF(P610&lt;=2,"Muy Baja",IF(P610&lt;=24,"Baja",IF(P610&lt;=500,"Media",IF(P610&lt;=5000,"Alta","Muy Alta"))))))," ")</f>
        <v/>
      </c>
      <c r="W610" s="441" t="str">
        <f t="shared" ref="W610" si="2067">IF(ISBLANK(AC610),(IF(V610="","",IF(V610="Muy Baja",20%,IF(V610="Baja",40%,IF(V610="Media",60%,IF(V610="Alta",80%,IF(V610="Muy Alta",100%,0)))))))," ")</f>
        <v/>
      </c>
      <c r="X610" s="486"/>
      <c r="Y610" s="489" t="str">
        <f>IF(X610&gt;0,IF(NOT(ISERROR(MATCH(X610,'Listados Datos'!$N$3:$N$4,0))),'Listados Datos'!$N$6&amp;"Por favor no seleccionar este criterios de impacto (Afectación Económica o presupuestal y/o Pérdida Reputacional)",'Listados Datos'!$N$7),"")</f>
        <v/>
      </c>
      <c r="Z610" s="438" t="str">
        <f>IF(OR(X610='Listados Datos'!$R$3,X610='Listados Datos'!$S$3),"Leve",IF(OR(X610='Listados Datos'!$R$4,X610='Listados Datos'!$S$4),"Menor",IF(OR(X610='Listados Datos'!$R$5,X610='Listados Datos'!$S$5),"Moderado",IF(OR(X610='Listados Datos'!$R$6,X610='Listados Datos'!$S$6),"Mayor",IF(OR(X610='Listados Datos'!$R$7,X610='Listados Datos'!$S$7),"Catastrófico","")))))</f>
        <v/>
      </c>
      <c r="AA610" s="441" t="str">
        <f>IF(Z610="","",IF(Z610="Leve",20%,IF(Z610="Menor",40%,IF(Z610="Moderado",60%,IF(Z610="Mayor",80%,IF(Z610="Catastrófico",100%,0))))))</f>
        <v/>
      </c>
      <c r="AB610" s="444"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447"/>
      <c r="AD610" s="450"/>
      <c r="AE610" s="453" t="str">
        <f t="shared" ref="AE610" si="2068">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206"/>
      <c r="AH610" s="234" t="str">
        <f t="shared" ref="AH610:AH615" si="2069">IF(OR(AI610="Preventivo",AI610="Detectivo"),"Probabilidad",IF(AI610="Correctivo","Impacto",""))</f>
        <v/>
      </c>
      <c r="AI610" s="340"/>
      <c r="AJ610" s="340"/>
      <c r="AK610" s="235" t="str">
        <f t="shared" ref="AK610:AK615" si="2070">IF(AND(AI610="Preventivo",AJ610="Automático"),"50%",IF(AND(AI610="Preventivo",AJ610="Manual"),"40%",IF(AND(AI610="Detectivo",AJ610="Automático"),"40%",IF(AND(AI610="Detectivo",AJ610="Manual"),"30%",IF(AND(AI610="Correctivo",AJ610="Automático"),"35%",IF(AND(AI610="Correctivo",AJ610="Manual"),"25%",""))))))</f>
        <v/>
      </c>
      <c r="AL610" s="341"/>
      <c r="AM610" s="341"/>
      <c r="AN610" s="342"/>
      <c r="AO610" s="236" t="str">
        <f t="shared" ref="AO610" si="2071">IF(ISBLANK(AD610),(IFERROR(IF(AH610="Probabilidad",(W610-(+W610*AK610)),IF(AH610="Impacto",W610,"")),""))," ")</f>
        <v/>
      </c>
      <c r="AP610" s="174" t="str">
        <f t="shared" ref="AP610" si="2072">IF(ISBLANK(AD610), (IFERROR(IF(AO610="","",IF(AO610&lt;=0.2,"Muy Baja",IF(AO610&lt;=0.4,"Baja",IF(AO610&lt;=0.6,"Media",IF(AO610&lt;=0.8,"Alta","Muy Alta"))))),""))," ")</f>
        <v/>
      </c>
      <c r="AQ610" s="237" t="str">
        <f t="shared" si="2025"/>
        <v/>
      </c>
      <c r="AR610" s="283" t="str">
        <f t="shared" si="2026"/>
        <v/>
      </c>
      <c r="AS610" s="237" t="str">
        <f t="shared" ref="AS610" si="2073">IFERROR(IF(AH610="Impacto",(AA610-(+AA610*AK610)),IF(AH610="Probabilidad",AA610,"")),"")</f>
        <v/>
      </c>
      <c r="AT610" s="239" t="str">
        <f t="shared" si="2027"/>
        <v/>
      </c>
      <c r="AU610" s="456"/>
      <c r="AV610" s="459" t="str">
        <f>IF(ISBLANK(AD610), " ", AD610)</f>
        <v xml:space="preserve"> </v>
      </c>
      <c r="AW610" s="453" t="str">
        <f t="shared" ref="AW610" si="2074">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462"/>
      <c r="AY610" s="343"/>
      <c r="AZ610" s="209"/>
      <c r="BA610" s="207"/>
      <c r="BB610" s="207"/>
      <c r="BC610" s="208"/>
      <c r="BD610" s="208"/>
      <c r="BE610" s="208"/>
      <c r="BF610" s="209"/>
      <c r="BG610" s="465"/>
      <c r="BH610" s="215"/>
      <c r="BI610" s="210"/>
      <c r="BJ610" s="210"/>
      <c r="BK610" s="210"/>
      <c r="BL610" s="207"/>
      <c r="BM610" s="207"/>
      <c r="BN610" s="207"/>
      <c r="BO610" s="282"/>
      <c r="BP610" s="282"/>
      <c r="BQ610" s="284"/>
      <c r="BR610" s="213"/>
      <c r="BS610" s="213" t="str">
        <f>IF(AND('MAPA DE RIESGOS'!$AP610="Muy Alta",'MAPA DE RIESGOS'!$AR610="Leve"),CONCATENATE("R",'MAPA DE RIESGOS'!$H610,"C",'MAPA DE RIESGOS'!$AF610),"")</f>
        <v/>
      </c>
      <c r="BT610" s="213"/>
      <c r="BU610" s="213"/>
      <c r="BV610" s="213"/>
      <c r="BW610" s="213"/>
      <c r="BX610" s="213"/>
      <c r="BY610" s="213"/>
      <c r="BZ610" s="213"/>
      <c r="CA610" s="213"/>
      <c r="CB610" s="213"/>
      <c r="CC610" s="213"/>
      <c r="CD610" s="213"/>
      <c r="CE610" s="213"/>
      <c r="CF610" s="213"/>
      <c r="CG610" s="213"/>
      <c r="CH610" s="213"/>
      <c r="CI610" s="213"/>
      <c r="CJ610" s="213"/>
      <c r="CK610" s="213"/>
    </row>
    <row r="611" spans="1:89" s="214" customFormat="1" ht="28.5" hidden="1" customHeight="1">
      <c r="A611" s="644"/>
      <c r="B611" s="520"/>
      <c r="C611" s="523"/>
      <c r="D611" s="290"/>
      <c r="E611" s="293"/>
      <c r="F611" s="207"/>
      <c r="G611" s="492"/>
      <c r="H611" s="384">
        <v>100</v>
      </c>
      <c r="I611" s="469"/>
      <c r="J611" s="466"/>
      <c r="K611" s="466"/>
      <c r="L611" s="466"/>
      <c r="M611" s="472"/>
      <c r="N611" s="472"/>
      <c r="O611" s="472"/>
      <c r="P611" s="475"/>
      <c r="Q611" s="478"/>
      <c r="R611" s="481"/>
      <c r="S611" s="481"/>
      <c r="T611" s="481"/>
      <c r="U611" s="481"/>
      <c r="V611" s="484"/>
      <c r="W611" s="442"/>
      <c r="X611" s="487"/>
      <c r="Y611" s="490"/>
      <c r="Z611" s="439"/>
      <c r="AA611" s="442"/>
      <c r="AB611" s="445"/>
      <c r="AC611" s="448"/>
      <c r="AD611" s="451"/>
      <c r="AE611" s="454"/>
      <c r="AF611" s="205">
        <v>2</v>
      </c>
      <c r="AG611" s="206"/>
      <c r="AH611" s="234" t="str">
        <f t="shared" si="2069"/>
        <v/>
      </c>
      <c r="AI611" s="340"/>
      <c r="AJ611" s="340"/>
      <c r="AK611" s="235" t="str">
        <f t="shared" si="2070"/>
        <v/>
      </c>
      <c r="AL611" s="341"/>
      <c r="AM611" s="341"/>
      <c r="AN611" s="342"/>
      <c r="AO611" s="236" t="str">
        <f t="shared" ref="AO611" si="2075">IF(ISBLANK(AD610),(IFERROR(IF(AND(AH610="Probabilidad",AH611="Probabilidad"),(AQ610-(+AQ610*AK611)),IF(AH611="Probabilidad",(W610-(+W610*AK611)),IF(AH611="Impacto",AQ610,""))),""))," ")</f>
        <v/>
      </c>
      <c r="AP611" s="174" t="str">
        <f t="shared" ref="AP611" si="2076">IF(ISBLANK(AD610),(IFERROR(IF(AO611="","",IF(AO611&lt;=0.2,"Muy Baja",IF(AO611&lt;=0.4,"Baja",IF(AO611&lt;=0.6,"Media",IF(AO611&lt;=0.8,"Alta","Muy Alta"))))),""))," ")</f>
        <v/>
      </c>
      <c r="AQ611" s="237" t="str">
        <f t="shared" si="2025"/>
        <v/>
      </c>
      <c r="AR611" s="283" t="str">
        <f t="shared" si="2026"/>
        <v/>
      </c>
      <c r="AS611" s="237" t="str">
        <f t="shared" ref="AS611" si="2077">IFERROR(IF(AND(AH610="Impacto",AH611="Impacto"),(AS610-(+AS610*AK611)),IF(AH611="Impacto",(AA610-(+AA610*AK611)),IF(AH611="Probabilidad",AS610,""))),"")</f>
        <v/>
      </c>
      <c r="AT611" s="239" t="str">
        <f t="shared" si="2027"/>
        <v/>
      </c>
      <c r="AU611" s="457"/>
      <c r="AV611" s="460"/>
      <c r="AW611" s="454"/>
      <c r="AX611" s="463"/>
      <c r="AY611" s="343"/>
      <c r="AZ611" s="209"/>
      <c r="BA611" s="207"/>
      <c r="BB611" s="207"/>
      <c r="BC611" s="208"/>
      <c r="BD611" s="208"/>
      <c r="BE611" s="208"/>
      <c r="BF611" s="209"/>
      <c r="BG611" s="466"/>
      <c r="BH611" s="215"/>
      <c r="BI611" s="210"/>
      <c r="BJ611" s="210"/>
      <c r="BK611" s="210"/>
      <c r="BL611" s="207"/>
      <c r="BM611" s="207"/>
      <c r="BN611" s="207"/>
      <c r="BO611" s="282"/>
      <c r="BP611" s="282"/>
      <c r="BQ611" s="284"/>
      <c r="BR611" s="213"/>
      <c r="BS611" s="213" t="str">
        <f>IF(AND('MAPA DE RIESGOS'!$AP611="Muy Alta",'MAPA DE RIESGOS'!$AR611="Leve"),CONCATENATE("R",'MAPA DE RIESGOS'!$H611,"C",'MAPA DE RIESGOS'!$AF611),"")</f>
        <v/>
      </c>
      <c r="BT611" s="213"/>
      <c r="BU611" s="213"/>
      <c r="BV611" s="213"/>
      <c r="BW611" s="213"/>
      <c r="BX611" s="213"/>
      <c r="BY611" s="213"/>
      <c r="BZ611" s="213"/>
      <c r="CA611" s="213"/>
      <c r="CB611" s="213"/>
      <c r="CC611" s="213"/>
      <c r="CD611" s="213"/>
      <c r="CE611" s="213"/>
      <c r="CF611" s="213"/>
      <c r="CG611" s="213"/>
      <c r="CH611" s="213"/>
      <c r="CI611" s="213"/>
      <c r="CJ611" s="213"/>
      <c r="CK611" s="213"/>
    </row>
    <row r="612" spans="1:89" s="214" customFormat="1" ht="28.5" hidden="1" customHeight="1">
      <c r="A612" s="644"/>
      <c r="B612" s="520"/>
      <c r="C612" s="523"/>
      <c r="D612" s="290"/>
      <c r="E612" s="293"/>
      <c r="F612" s="207"/>
      <c r="G612" s="492"/>
      <c r="H612" s="384">
        <v>100</v>
      </c>
      <c r="I612" s="469"/>
      <c r="J612" s="466"/>
      <c r="K612" s="466"/>
      <c r="L612" s="466"/>
      <c r="M612" s="472"/>
      <c r="N612" s="472"/>
      <c r="O612" s="472"/>
      <c r="P612" s="475"/>
      <c r="Q612" s="478"/>
      <c r="R612" s="481"/>
      <c r="S612" s="481"/>
      <c r="T612" s="481"/>
      <c r="U612" s="481"/>
      <c r="V612" s="484"/>
      <c r="W612" s="442"/>
      <c r="X612" s="487"/>
      <c r="Y612" s="490"/>
      <c r="Z612" s="439"/>
      <c r="AA612" s="442"/>
      <c r="AB612" s="445"/>
      <c r="AC612" s="448"/>
      <c r="AD612" s="451"/>
      <c r="AE612" s="454"/>
      <c r="AF612" s="205">
        <v>3</v>
      </c>
      <c r="AG612" s="206"/>
      <c r="AH612" s="234" t="str">
        <f t="shared" si="2069"/>
        <v/>
      </c>
      <c r="AI612" s="340"/>
      <c r="AJ612" s="340"/>
      <c r="AK612" s="235" t="str">
        <f t="shared" si="2070"/>
        <v/>
      </c>
      <c r="AL612" s="341"/>
      <c r="AM612" s="341"/>
      <c r="AN612" s="342"/>
      <c r="AO612" s="236" t="str">
        <f t="shared" ref="AO612" si="2078">IF(ISBLANK(AD610),(IFERROR(IF(AND(AH611="Probabilidad",AH612="Probabilidad"),(AQ611-(+AQ611*AK612)),IF(AND(AH611="Impacto",AH612="Probabilidad"),(AQ610-(+AQ610*AK612)),IF(AH612="Impacto",AQ611,""))),""))," ")</f>
        <v/>
      </c>
      <c r="AP612" s="174" t="str">
        <f t="shared" ref="AP612" si="2079">IF(ISBLANK(AD610),(IFERROR(IF(AO612="","",IF(AO612&lt;=0.2,"Muy Baja",IF(AO612&lt;=0.4,"Baja",IF(AO612&lt;=0.6,"Media",IF(AO612&lt;=0.8,"Alta","Muy Alta"))))),""))," ")</f>
        <v/>
      </c>
      <c r="AQ612" s="237" t="str">
        <f t="shared" si="2025"/>
        <v/>
      </c>
      <c r="AR612" s="283" t="str">
        <f t="shared" si="2026"/>
        <v/>
      </c>
      <c r="AS612" s="237" t="str">
        <f t="shared" ref="AS612:AS615" si="2080">IFERROR(IF(AND(AH611="Impacto",AH612="Impacto"),(AS611-(+AS611*AK612)),IF(AND(AH611="Probabilidad",AH612="Impacto"),(AS610-(+AS610*AK612)),IF(AH612="Probabilidad",AS611,""))),"")</f>
        <v/>
      </c>
      <c r="AT612" s="239" t="str">
        <f t="shared" si="2027"/>
        <v/>
      </c>
      <c r="AU612" s="457"/>
      <c r="AV612" s="460"/>
      <c r="AW612" s="454"/>
      <c r="AX612" s="463"/>
      <c r="AY612" s="343"/>
      <c r="AZ612" s="209"/>
      <c r="BA612" s="207"/>
      <c r="BB612" s="207"/>
      <c r="BC612" s="208"/>
      <c r="BD612" s="208"/>
      <c r="BE612" s="208"/>
      <c r="BF612" s="209"/>
      <c r="BG612" s="466"/>
      <c r="BH612" s="215"/>
      <c r="BI612" s="210"/>
      <c r="BJ612" s="210"/>
      <c r="BK612" s="210"/>
      <c r="BL612" s="207"/>
      <c r="BM612" s="207"/>
      <c r="BN612" s="207"/>
      <c r="BO612" s="282"/>
      <c r="BP612" s="282"/>
      <c r="BQ612" s="284"/>
      <c r="BR612" s="213"/>
      <c r="BS612" s="213" t="str">
        <f>IF(AND('MAPA DE RIESGOS'!$AP612="Muy Alta",'MAPA DE RIESGOS'!$AR612="Leve"),CONCATENATE("R",'MAPA DE RIESGOS'!$H612,"C",'MAPA DE RIESGOS'!$AF612),"")</f>
        <v/>
      </c>
      <c r="BT612" s="213"/>
      <c r="BU612" s="213"/>
      <c r="BV612" s="213"/>
      <c r="BW612" s="213"/>
      <c r="BX612" s="213"/>
      <c r="BY612" s="213"/>
      <c r="BZ612" s="213"/>
      <c r="CA612" s="213"/>
      <c r="CB612" s="213"/>
      <c r="CC612" s="213"/>
      <c r="CD612" s="213"/>
      <c r="CE612" s="213"/>
      <c r="CF612" s="213"/>
      <c r="CG612" s="213"/>
      <c r="CH612" s="213"/>
      <c r="CI612" s="213"/>
      <c r="CJ612" s="213"/>
      <c r="CK612" s="213"/>
    </row>
    <row r="613" spans="1:89" s="214" customFormat="1" ht="28.5" hidden="1" customHeight="1">
      <c r="A613" s="644"/>
      <c r="B613" s="520"/>
      <c r="C613" s="523"/>
      <c r="D613" s="290"/>
      <c r="E613" s="293"/>
      <c r="F613" s="207"/>
      <c r="G613" s="492"/>
      <c r="H613" s="384">
        <v>100</v>
      </c>
      <c r="I613" s="469"/>
      <c r="J613" s="466"/>
      <c r="K613" s="466"/>
      <c r="L613" s="466"/>
      <c r="M613" s="472"/>
      <c r="N613" s="472"/>
      <c r="O613" s="472"/>
      <c r="P613" s="475"/>
      <c r="Q613" s="478"/>
      <c r="R613" s="481"/>
      <c r="S613" s="481"/>
      <c r="T613" s="481"/>
      <c r="U613" s="481"/>
      <c r="V613" s="484"/>
      <c r="W613" s="442"/>
      <c r="X613" s="487"/>
      <c r="Y613" s="490"/>
      <c r="Z613" s="439"/>
      <c r="AA613" s="442"/>
      <c r="AB613" s="445"/>
      <c r="AC613" s="448"/>
      <c r="AD613" s="451"/>
      <c r="AE613" s="454"/>
      <c r="AF613" s="205">
        <v>4</v>
      </c>
      <c r="AG613" s="206"/>
      <c r="AH613" s="234" t="str">
        <f t="shared" si="2069"/>
        <v/>
      </c>
      <c r="AI613" s="340"/>
      <c r="AJ613" s="340"/>
      <c r="AK613" s="235" t="str">
        <f t="shared" si="2070"/>
        <v/>
      </c>
      <c r="AL613" s="341"/>
      <c r="AM613" s="341"/>
      <c r="AN613" s="342"/>
      <c r="AO613" s="236" t="str">
        <f t="shared" ref="AO613" si="2081">IF(ISBLANK(AD610),(IFERROR(IF(AND(AH612="Probabilidad",AH613="Probabilidad"),(AQ612-(+AQ612*AK613)),IF(AND(AH612="Impacto",AH613="Probabilidad"),(AQ611-(+AQ611*AK613)),IF(AH613="Impacto",AQ612,""))),""))," ")</f>
        <v/>
      </c>
      <c r="AP613" s="174" t="str">
        <f t="shared" ref="AP613" si="2082">IF(ISBLANK(AD610),(IFERROR(IF(AO613="","",IF(AO613&lt;=0.2,"Muy Baja",IF(AO613&lt;=0.4,"Baja",IF(AO613&lt;=0.6,"Media",IF(AO613&lt;=0.8,"Alta","Muy Alta"))))),""))," ")</f>
        <v/>
      </c>
      <c r="AQ613" s="237" t="str">
        <f t="shared" si="2025"/>
        <v/>
      </c>
      <c r="AR613" s="283" t="str">
        <f t="shared" si="2026"/>
        <v/>
      </c>
      <c r="AS613" s="237" t="str">
        <f t="shared" si="2080"/>
        <v/>
      </c>
      <c r="AT613" s="239" t="str">
        <f t="shared" si="2027"/>
        <v/>
      </c>
      <c r="AU613" s="457"/>
      <c r="AV613" s="460"/>
      <c r="AW613" s="454"/>
      <c r="AX613" s="463"/>
      <c r="AY613" s="343"/>
      <c r="AZ613" s="209"/>
      <c r="BA613" s="207"/>
      <c r="BB613" s="207"/>
      <c r="BC613" s="208"/>
      <c r="BD613" s="208"/>
      <c r="BE613" s="208"/>
      <c r="BF613" s="209"/>
      <c r="BG613" s="466"/>
      <c r="BH613" s="215"/>
      <c r="BI613" s="210"/>
      <c r="BJ613" s="210"/>
      <c r="BK613" s="210"/>
      <c r="BL613" s="207"/>
      <c r="BM613" s="207"/>
      <c r="BN613" s="207"/>
      <c r="BO613" s="282"/>
      <c r="BP613" s="282"/>
      <c r="BQ613" s="284"/>
      <c r="BR613" s="213"/>
      <c r="BS613" s="213" t="str">
        <f>IF(AND('MAPA DE RIESGOS'!$AP613="Muy Alta",'MAPA DE RIESGOS'!$AR613="Leve"),CONCATENATE("R",'MAPA DE RIESGOS'!$H613,"C",'MAPA DE RIESGOS'!$AF613),"")</f>
        <v/>
      </c>
      <c r="BT613" s="213"/>
      <c r="BU613" s="213"/>
      <c r="BV613" s="213"/>
      <c r="BW613" s="213"/>
      <c r="BX613" s="213"/>
      <c r="BY613" s="213"/>
      <c r="BZ613" s="213"/>
      <c r="CA613" s="213"/>
      <c r="CB613" s="213"/>
      <c r="CC613" s="213"/>
      <c r="CD613" s="213"/>
      <c r="CE613" s="213"/>
      <c r="CF613" s="213"/>
      <c r="CG613" s="213"/>
      <c r="CH613" s="213"/>
      <c r="CI613" s="213"/>
      <c r="CJ613" s="213"/>
      <c r="CK613" s="213"/>
    </row>
    <row r="614" spans="1:89" s="214" customFormat="1" ht="28.5" hidden="1" customHeight="1">
      <c r="A614" s="644"/>
      <c r="B614" s="520"/>
      <c r="C614" s="523"/>
      <c r="D614" s="290"/>
      <c r="E614" s="293"/>
      <c r="F614" s="207"/>
      <c r="G614" s="492"/>
      <c r="H614" s="384">
        <v>100</v>
      </c>
      <c r="I614" s="469"/>
      <c r="J614" s="466"/>
      <c r="K614" s="466"/>
      <c r="L614" s="466"/>
      <c r="M614" s="472"/>
      <c r="N614" s="472"/>
      <c r="O614" s="472"/>
      <c r="P614" s="475"/>
      <c r="Q614" s="478"/>
      <c r="R614" s="481"/>
      <c r="S614" s="481"/>
      <c r="T614" s="481"/>
      <c r="U614" s="481"/>
      <c r="V614" s="484"/>
      <c r="W614" s="442"/>
      <c r="X614" s="487"/>
      <c r="Y614" s="490"/>
      <c r="Z614" s="439"/>
      <c r="AA614" s="442"/>
      <c r="AB614" s="445"/>
      <c r="AC614" s="448"/>
      <c r="AD614" s="451"/>
      <c r="AE614" s="454"/>
      <c r="AF614" s="205">
        <v>5</v>
      </c>
      <c r="AG614" s="206"/>
      <c r="AH614" s="234" t="str">
        <f t="shared" si="2069"/>
        <v/>
      </c>
      <c r="AI614" s="340"/>
      <c r="AJ614" s="340"/>
      <c r="AK614" s="235" t="str">
        <f t="shared" si="2070"/>
        <v/>
      </c>
      <c r="AL614" s="341"/>
      <c r="AM614" s="341"/>
      <c r="AN614" s="342"/>
      <c r="AO614" s="236" t="str">
        <f t="shared" ref="AO614" si="2083">IF(ISBLANK(AD610),(IFERROR(IF(AND(AH613="Probabilidad",AH614="Probabilidad"),(AQ613-(+AQ613*AK614)),IF(AND(AH613="Impacto",AH614="Probabilidad"),(AQ612-(+AQ612*AK614)),IF(AH614="Impacto",AQ613,""))),""))," ")</f>
        <v/>
      </c>
      <c r="AP614" s="174" t="str">
        <f t="shared" ref="AP614" si="2084">IF(ISBLANK(AD610),(IFERROR(IF(AO614="","",IF(AO614&lt;=0.2,"Muy Baja",IF(AO614&lt;=0.4,"Baja",IF(AO614&lt;=0.6,"Media",IF(AO614&lt;=0.8,"Alta","Muy Alta"))))),""))," ")</f>
        <v/>
      </c>
      <c r="AQ614" s="237" t="str">
        <f t="shared" si="2025"/>
        <v/>
      </c>
      <c r="AR614" s="283" t="str">
        <f t="shared" si="2026"/>
        <v/>
      </c>
      <c r="AS614" s="237" t="str">
        <f t="shared" si="2080"/>
        <v/>
      </c>
      <c r="AT614" s="239" t="str">
        <f t="shared" si="2027"/>
        <v/>
      </c>
      <c r="AU614" s="457"/>
      <c r="AV614" s="460"/>
      <c r="AW614" s="454"/>
      <c r="AX614" s="463"/>
      <c r="AY614" s="343"/>
      <c r="AZ614" s="209"/>
      <c r="BA614" s="207"/>
      <c r="BB614" s="207"/>
      <c r="BC614" s="208"/>
      <c r="BD614" s="208"/>
      <c r="BE614" s="208"/>
      <c r="BF614" s="209"/>
      <c r="BG614" s="466"/>
      <c r="BH614" s="215"/>
      <c r="BI614" s="210"/>
      <c r="BJ614" s="210"/>
      <c r="BK614" s="210"/>
      <c r="BL614" s="207"/>
      <c r="BM614" s="207"/>
      <c r="BN614" s="207"/>
      <c r="BO614" s="282"/>
      <c r="BP614" s="282"/>
      <c r="BQ614" s="284"/>
      <c r="BR614" s="213"/>
      <c r="BS614" s="213" t="str">
        <f>IF(AND('MAPA DE RIESGOS'!$AP614="Muy Alta",'MAPA DE RIESGOS'!$AR614="Leve"),CONCATENATE("R",'MAPA DE RIESGOS'!$H614,"C",'MAPA DE RIESGOS'!$AF614),"")</f>
        <v/>
      </c>
      <c r="BT614" s="213"/>
      <c r="BU614" s="213"/>
      <c r="BV614" s="213"/>
      <c r="BW614" s="213"/>
      <c r="BX614" s="213"/>
      <c r="BY614" s="213"/>
      <c r="BZ614" s="213"/>
      <c r="CA614" s="213"/>
      <c r="CB614" s="213"/>
      <c r="CC614" s="213"/>
      <c r="CD614" s="213"/>
      <c r="CE614" s="213"/>
      <c r="CF614" s="213"/>
      <c r="CG614" s="213"/>
      <c r="CH614" s="213"/>
      <c r="CI614" s="213"/>
      <c r="CJ614" s="213"/>
      <c r="CK614" s="213"/>
    </row>
    <row r="615" spans="1:89" s="214" customFormat="1" ht="28.5" hidden="1" customHeight="1">
      <c r="A615" s="644"/>
      <c r="B615" s="521"/>
      <c r="C615" s="524"/>
      <c r="D615" s="291"/>
      <c r="E615" s="294"/>
      <c r="F615" s="207"/>
      <c r="G615" s="492"/>
      <c r="H615" s="384">
        <v>100</v>
      </c>
      <c r="I615" s="470"/>
      <c r="J615" s="467"/>
      <c r="K615" s="467"/>
      <c r="L615" s="467"/>
      <c r="M615" s="473"/>
      <c r="N615" s="473"/>
      <c r="O615" s="473"/>
      <c r="P615" s="476"/>
      <c r="Q615" s="479"/>
      <c r="R615" s="482"/>
      <c r="S615" s="482"/>
      <c r="T615" s="482"/>
      <c r="U615" s="482"/>
      <c r="V615" s="485"/>
      <c r="W615" s="443"/>
      <c r="X615" s="488"/>
      <c r="Y615" s="491"/>
      <c r="Z615" s="440"/>
      <c r="AA615" s="443"/>
      <c r="AB615" s="446"/>
      <c r="AC615" s="449"/>
      <c r="AD615" s="452"/>
      <c r="AE615" s="455"/>
      <c r="AF615" s="205">
        <v>6</v>
      </c>
      <c r="AG615" s="206"/>
      <c r="AH615" s="234" t="str">
        <f t="shared" si="2069"/>
        <v/>
      </c>
      <c r="AI615" s="340"/>
      <c r="AJ615" s="340"/>
      <c r="AK615" s="235" t="str">
        <f t="shared" si="2070"/>
        <v/>
      </c>
      <c r="AL615" s="341"/>
      <c r="AM615" s="341"/>
      <c r="AN615" s="342"/>
      <c r="AO615" s="236" t="str">
        <f t="shared" ref="AO615" si="2085">IF(ISBLANK(AD610),(IFERROR(IF(AND(AH614="Probabilidad",AH615="Probabilidad"),(AQ614-(+AQ614*AK615)),IF(AND(AH614="Impacto",AH615="Probabilidad"),(AQ613-(+AQ613*AK615)),IF(AH615="Impacto",AQ614,""))),""))," ")</f>
        <v/>
      </c>
      <c r="AP615" s="174" t="str">
        <f t="shared" ref="AP615" si="2086">IF(ISBLANK(AD610),(IFERROR(IF(AO615="","",IF(AO615&lt;=0.2,"Muy Baja",IF(AO615&lt;=0.4,"Baja",IF(AO615&lt;=0.6,"Media",IF(AO615&lt;=0.8,"Alta","Muy Alta"))))),""))," ")</f>
        <v/>
      </c>
      <c r="AQ615" s="237" t="str">
        <f t="shared" si="2025"/>
        <v/>
      </c>
      <c r="AR615" s="283" t="str">
        <f t="shared" si="2026"/>
        <v/>
      </c>
      <c r="AS615" s="237" t="str">
        <f t="shared" si="2080"/>
        <v/>
      </c>
      <c r="AT615" s="239" t="str">
        <f t="shared" si="2027"/>
        <v/>
      </c>
      <c r="AU615" s="458"/>
      <c r="AV615" s="461"/>
      <c r="AW615" s="455"/>
      <c r="AX615" s="464"/>
      <c r="AY615" s="343"/>
      <c r="AZ615" s="209"/>
      <c r="BA615" s="207"/>
      <c r="BB615" s="207"/>
      <c r="BC615" s="208"/>
      <c r="BD615" s="208"/>
      <c r="BE615" s="208"/>
      <c r="BF615" s="209"/>
      <c r="BG615" s="467"/>
      <c r="BH615" s="215"/>
      <c r="BI615" s="210"/>
      <c r="BJ615" s="210"/>
      <c r="BK615" s="210"/>
      <c r="BL615" s="207"/>
      <c r="BM615" s="207"/>
      <c r="BN615" s="207"/>
      <c r="BO615" s="282"/>
      <c r="BP615" s="282"/>
      <c r="BQ615" s="284"/>
      <c r="BR615" s="213"/>
      <c r="BS615" s="213" t="str">
        <f>IF(AND('MAPA DE RIESGOS'!$AP615="Muy Alta",'MAPA DE RIESGOS'!$AR615="Leve"),CONCATENATE("R",'MAPA DE RIESGOS'!$H615,"C",'MAPA DE RIESGOS'!$AF615),"")</f>
        <v/>
      </c>
      <c r="BT615" s="213"/>
      <c r="BU615" s="213"/>
      <c r="BV615" s="213"/>
      <c r="BW615" s="213"/>
      <c r="BX615" s="213"/>
      <c r="BY615" s="213"/>
      <c r="BZ615" s="213"/>
      <c r="CA615" s="213"/>
      <c r="CB615" s="213"/>
      <c r="CC615" s="213"/>
      <c r="CD615" s="213"/>
      <c r="CE615" s="213"/>
      <c r="CF615" s="213"/>
      <c r="CG615" s="213"/>
      <c r="CH615" s="213"/>
      <c r="CI615" s="213"/>
      <c r="CJ615" s="213"/>
      <c r="CK615" s="213"/>
    </row>
    <row r="616" spans="1:89" s="225" customFormat="1">
      <c r="B616" s="217"/>
      <c r="C616" s="216"/>
      <c r="D616" s="216"/>
      <c r="E616" s="216"/>
      <c r="F616" s="216"/>
      <c r="G616" s="216"/>
      <c r="H616" s="216"/>
      <c r="I616" s="287"/>
      <c r="J616" s="216"/>
      <c r="K616" s="216"/>
      <c r="L616" s="216"/>
      <c r="M616" s="216"/>
      <c r="N616" s="218"/>
      <c r="O616" s="218"/>
      <c r="P616" s="219"/>
      <c r="Q616" s="218"/>
      <c r="R616" s="218"/>
      <c r="S616" s="218"/>
      <c r="T616" s="218"/>
      <c r="U616" s="218"/>
      <c r="V616" s="218"/>
      <c r="W616" s="218"/>
      <c r="X616" s="218"/>
      <c r="Y616" s="218"/>
      <c r="Z616" s="218"/>
      <c r="AA616" s="218"/>
      <c r="AB616" s="220"/>
      <c r="AC616" s="221"/>
      <c r="AD616" s="221"/>
      <c r="AE616" s="220"/>
      <c r="AF616" s="220"/>
      <c r="AG616" s="218"/>
      <c r="AH616" s="218"/>
      <c r="AI616" s="222"/>
      <c r="AJ616" s="222"/>
      <c r="AK616" s="218"/>
      <c r="AL616" s="222"/>
      <c r="AM616" s="222"/>
      <c r="AN616" s="222"/>
      <c r="AO616" s="218"/>
      <c r="AP616" s="218"/>
      <c r="AQ616" s="218"/>
      <c r="AR616" s="218"/>
      <c r="AS616" s="218"/>
      <c r="AT616" s="220"/>
      <c r="AU616" s="222"/>
      <c r="AV616" s="222"/>
      <c r="AW616" s="218"/>
      <c r="AX616" s="219"/>
      <c r="AY616" s="223"/>
      <c r="AZ616" s="219"/>
      <c r="BA616" s="223"/>
      <c r="BB616" s="223"/>
      <c r="BC616" s="347"/>
      <c r="BD616" s="347"/>
      <c r="BE616" s="219"/>
      <c r="BF616" s="219"/>
      <c r="BG616" s="223"/>
      <c r="BH616" s="223"/>
      <c r="BI616" s="222"/>
      <c r="BJ616" s="222"/>
      <c r="BK616" s="222"/>
      <c r="BL616" s="224"/>
      <c r="BM616" s="219"/>
      <c r="BN616" s="223"/>
      <c r="BO616" s="219"/>
      <c r="BP616" s="219"/>
      <c r="BQ616" s="219"/>
      <c r="BR616" s="218"/>
      <c r="BS616" s="218"/>
      <c r="BT616" s="218"/>
      <c r="BU616" s="218"/>
      <c r="BV616" s="218"/>
      <c r="BW616" s="218"/>
      <c r="BX616" s="218"/>
      <c r="BY616" s="218"/>
      <c r="BZ616" s="218"/>
      <c r="CA616" s="218"/>
      <c r="CB616" s="218"/>
      <c r="CC616" s="218"/>
      <c r="CD616" s="218"/>
      <c r="CE616" s="218"/>
      <c r="CF616" s="218"/>
      <c r="CG616" s="218"/>
      <c r="CH616" s="218"/>
      <c r="CI616" s="218"/>
      <c r="CJ616" s="218"/>
      <c r="CK616" s="218"/>
    </row>
    <row r="617" spans="1:89" s="225" customFormat="1">
      <c r="B617" s="218"/>
      <c r="C617" s="218" t="s">
        <v>1109</v>
      </c>
      <c r="D617" s="218"/>
      <c r="E617" s="218"/>
      <c r="F617" s="218"/>
      <c r="G617" s="218"/>
      <c r="H617" s="218" t="s">
        <v>224</v>
      </c>
      <c r="I617" s="220"/>
      <c r="J617" s="218"/>
      <c r="K617" s="218"/>
      <c r="L617" s="218"/>
      <c r="M617" s="218"/>
      <c r="N617" s="218"/>
      <c r="O617" s="218"/>
      <c r="P617" s="219"/>
      <c r="Q617" s="218"/>
      <c r="R617" s="218"/>
      <c r="S617" s="218"/>
      <c r="T617" s="218"/>
      <c r="U617" s="218"/>
      <c r="V617" s="218"/>
      <c r="W617" s="218"/>
      <c r="X617" s="218"/>
      <c r="Y617" s="218"/>
      <c r="Z617" s="218"/>
      <c r="AA617" s="218"/>
      <c r="AB617" s="218"/>
      <c r="AC617" s="222"/>
      <c r="AD617" s="222"/>
      <c r="AE617" s="218"/>
      <c r="AF617" s="218"/>
      <c r="AG617" s="218"/>
      <c r="AH617" s="218"/>
      <c r="AI617" s="222"/>
      <c r="AJ617" s="222"/>
      <c r="AK617" s="218"/>
      <c r="AL617" s="222"/>
      <c r="AM617" s="222"/>
      <c r="AN617" s="222"/>
      <c r="AO617" s="218"/>
      <c r="AP617" s="218"/>
      <c r="AQ617" s="218"/>
      <c r="AR617" s="218"/>
      <c r="AS617" s="218"/>
      <c r="AT617" s="218"/>
      <c r="AU617" s="222"/>
      <c r="AV617" s="222"/>
      <c r="AW617" s="218"/>
      <c r="AX617" s="219"/>
      <c r="AY617" s="223"/>
      <c r="AZ617" s="219"/>
      <c r="BA617" s="223"/>
      <c r="BB617" s="223"/>
      <c r="BC617" s="347"/>
      <c r="BD617" s="347"/>
      <c r="BE617" s="219"/>
      <c r="BF617" s="219"/>
      <c r="BG617" s="223"/>
      <c r="BH617" s="223"/>
      <c r="BI617" s="222"/>
      <c r="BJ617" s="222"/>
      <c r="BK617" s="222"/>
      <c r="BL617" s="224"/>
      <c r="BM617" s="219"/>
      <c r="BN617" s="223"/>
      <c r="BO617" s="219"/>
      <c r="BP617" s="219"/>
      <c r="BQ617" s="219"/>
      <c r="BR617" s="218"/>
      <c r="BS617" s="218"/>
      <c r="BT617" s="218"/>
      <c r="BU617" s="218"/>
      <c r="BV617" s="218"/>
      <c r="BW617" s="218"/>
      <c r="BX617" s="218"/>
      <c r="BY617" s="218"/>
      <c r="BZ617" s="218"/>
      <c r="CA617" s="218"/>
      <c r="CB617" s="218"/>
      <c r="CC617" s="218"/>
      <c r="CD617" s="218"/>
      <c r="CE617" s="218"/>
      <c r="CF617" s="218"/>
      <c r="CG617" s="218"/>
      <c r="CH617" s="218"/>
      <c r="CI617" s="218"/>
      <c r="CJ617" s="218"/>
      <c r="CK617" s="218"/>
    </row>
    <row r="618" spans="1:89" s="225" customFormat="1">
      <c r="B618" s="218"/>
      <c r="C618" s="218" t="s">
        <v>1110</v>
      </c>
      <c r="D618" s="218"/>
      <c r="E618" s="218"/>
      <c r="F618" s="218"/>
      <c r="G618" s="218"/>
      <c r="H618" s="218" t="s">
        <v>225</v>
      </c>
      <c r="I618" s="220"/>
      <c r="J618" s="218"/>
      <c r="K618" s="218"/>
      <c r="L618" s="218"/>
      <c r="M618" s="218"/>
      <c r="N618" s="218"/>
      <c r="O618" s="218"/>
      <c r="P618" s="219"/>
      <c r="Q618" s="218"/>
      <c r="R618" s="218"/>
      <c r="S618" s="218"/>
      <c r="T618" s="218"/>
      <c r="U618" s="218"/>
      <c r="V618" s="218"/>
      <c r="W618" s="218"/>
      <c r="X618" s="218"/>
      <c r="Y618" s="218"/>
      <c r="Z618" s="218"/>
      <c r="AA618" s="218"/>
      <c r="AB618" s="218"/>
      <c r="AC618" s="222"/>
      <c r="AD618" s="222"/>
      <c r="AE618" s="218"/>
      <c r="AF618" s="218"/>
      <c r="AG618" s="218"/>
      <c r="AH618" s="218"/>
      <c r="AI618" s="222"/>
      <c r="AJ618" s="222"/>
      <c r="AK618" s="218"/>
      <c r="AL618" s="222"/>
      <c r="AM618" s="222"/>
      <c r="AN618" s="222"/>
      <c r="AO618" s="218"/>
      <c r="AP618" s="218"/>
      <c r="AQ618" s="218"/>
      <c r="AR618" s="218"/>
      <c r="AS618" s="218"/>
      <c r="AT618" s="218"/>
      <c r="AU618" s="222"/>
      <c r="AV618" s="222"/>
      <c r="AW618" s="218"/>
      <c r="AX618" s="219"/>
      <c r="AY618" s="223"/>
      <c r="AZ618" s="219"/>
      <c r="BA618" s="223"/>
      <c r="BB618" s="223"/>
      <c r="BC618" s="347"/>
      <c r="BD618" s="347"/>
      <c r="BE618" s="219"/>
      <c r="BF618" s="219"/>
      <c r="BG618" s="223"/>
      <c r="BH618" s="223"/>
      <c r="BI618" s="222"/>
      <c r="BJ618" s="222"/>
      <c r="BK618" s="222"/>
      <c r="BL618" s="224"/>
      <c r="BM618" s="219"/>
      <c r="BN618" s="223"/>
      <c r="BO618" s="219"/>
      <c r="BP618" s="219"/>
      <c r="BQ618" s="219"/>
      <c r="BR618" s="218"/>
      <c r="BS618" s="218"/>
      <c r="BT618" s="218"/>
      <c r="BU618" s="218"/>
      <c r="BV618" s="218"/>
      <c r="BW618" s="218"/>
      <c r="BX618" s="218"/>
      <c r="BY618" s="218"/>
      <c r="BZ618" s="218"/>
      <c r="CA618" s="218"/>
      <c r="CB618" s="218"/>
      <c r="CC618" s="218"/>
      <c r="CD618" s="218"/>
      <c r="CE618" s="218"/>
      <c r="CF618" s="218"/>
      <c r="CG618" s="218"/>
      <c r="CH618" s="218"/>
      <c r="CI618" s="218"/>
      <c r="CJ618" s="218"/>
      <c r="CK618" s="218"/>
    </row>
    <row r="619" spans="1:89" s="225" customFormat="1">
      <c r="B619" s="217"/>
      <c r="C619" s="218" t="s">
        <v>1110</v>
      </c>
      <c r="D619" s="216"/>
      <c r="E619" s="216"/>
      <c r="F619" s="216"/>
      <c r="G619" s="216"/>
      <c r="H619" s="218" t="s">
        <v>226</v>
      </c>
      <c r="I619" s="287"/>
      <c r="J619" s="216"/>
      <c r="K619" s="216"/>
      <c r="L619" s="216"/>
      <c r="M619" s="216"/>
      <c r="N619" s="218"/>
      <c r="O619" s="218"/>
      <c r="P619" s="219"/>
      <c r="Q619" s="218"/>
      <c r="R619" s="218"/>
      <c r="S619" s="218"/>
      <c r="T619" s="218"/>
      <c r="U619" s="218"/>
      <c r="V619" s="218"/>
      <c r="W619" s="218"/>
      <c r="X619" s="218"/>
      <c r="Y619" s="218"/>
      <c r="Z619" s="218"/>
      <c r="AA619" s="218"/>
      <c r="AB619" s="220"/>
      <c r="AC619" s="221"/>
      <c r="AD619" s="221"/>
      <c r="AE619" s="220"/>
      <c r="AF619" s="220"/>
      <c r="AG619" s="218"/>
      <c r="AH619" s="218"/>
      <c r="AI619" s="222"/>
      <c r="AJ619" s="222"/>
      <c r="AK619" s="218"/>
      <c r="AL619" s="222"/>
      <c r="AM619" s="222"/>
      <c r="AN619" s="222"/>
      <c r="AO619" s="218"/>
      <c r="AP619" s="218"/>
      <c r="AQ619" s="218"/>
      <c r="AR619" s="218"/>
      <c r="AS619" s="218"/>
      <c r="AT619" s="220"/>
      <c r="AU619" s="222"/>
      <c r="AV619" s="222"/>
      <c r="AW619" s="218"/>
      <c r="AX619" s="219"/>
      <c r="AY619" s="223"/>
      <c r="AZ619" s="219"/>
      <c r="BA619" s="223"/>
      <c r="BB619" s="223"/>
      <c r="BC619" s="347"/>
      <c r="BD619" s="347"/>
      <c r="BE619" s="219"/>
      <c r="BF619" s="219"/>
      <c r="BG619" s="223"/>
      <c r="BH619" s="223"/>
      <c r="BI619" s="222"/>
      <c r="BJ619" s="222"/>
      <c r="BK619" s="222"/>
      <c r="BL619" s="224"/>
      <c r="BM619" s="219"/>
      <c r="BN619" s="223"/>
      <c r="BO619" s="219"/>
      <c r="BP619" s="219"/>
      <c r="BQ619" s="219"/>
      <c r="BR619" s="218"/>
      <c r="BS619" s="218"/>
      <c r="BT619" s="218"/>
      <c r="BU619" s="218"/>
      <c r="BV619" s="218"/>
      <c r="BW619" s="218"/>
      <c r="BX619" s="218"/>
      <c r="BY619" s="218"/>
      <c r="BZ619" s="218"/>
      <c r="CA619" s="218"/>
      <c r="CB619" s="218"/>
      <c r="CC619" s="218"/>
      <c r="CD619" s="218"/>
      <c r="CE619" s="218"/>
      <c r="CF619" s="218"/>
      <c r="CG619" s="218"/>
      <c r="CH619" s="218"/>
      <c r="CI619" s="218"/>
      <c r="CJ619" s="218"/>
      <c r="CK619" s="218"/>
    </row>
    <row r="620" spans="1:89" s="225" customFormat="1">
      <c r="B620" s="217"/>
      <c r="C620" s="216"/>
      <c r="D620" s="216"/>
      <c r="E620" s="216"/>
      <c r="F620" s="216"/>
      <c r="G620" s="216"/>
      <c r="H620" s="218"/>
      <c r="I620" s="287"/>
      <c r="J620" s="216"/>
      <c r="K620" s="216"/>
      <c r="L620" s="216"/>
      <c r="M620" s="216"/>
      <c r="N620" s="218"/>
      <c r="O620" s="218"/>
      <c r="P620" s="219"/>
      <c r="Q620" s="218"/>
      <c r="R620" s="218"/>
      <c r="S620" s="218"/>
      <c r="T620" s="218"/>
      <c r="U620" s="218"/>
      <c r="V620" s="218"/>
      <c r="W620" s="218"/>
      <c r="X620" s="218"/>
      <c r="Y620" s="218"/>
      <c r="Z620" s="218"/>
      <c r="AA620" s="218"/>
      <c r="AB620" s="220"/>
      <c r="AC620" s="221"/>
      <c r="AD620" s="221"/>
      <c r="AE620" s="220"/>
      <c r="AF620" s="220"/>
      <c r="AG620" s="218"/>
      <c r="AH620" s="218"/>
      <c r="AI620" s="222"/>
      <c r="AJ620" s="222"/>
      <c r="AK620" s="218"/>
      <c r="AL620" s="222"/>
      <c r="AM620" s="222"/>
      <c r="AN620" s="222"/>
      <c r="AO620" s="218"/>
      <c r="AP620" s="218"/>
      <c r="AQ620" s="218"/>
      <c r="AR620" s="218"/>
      <c r="AS620" s="218"/>
      <c r="AT620" s="220"/>
      <c r="AU620" s="222"/>
      <c r="AV620" s="222"/>
      <c r="AW620" s="218"/>
      <c r="AX620" s="219"/>
      <c r="AY620" s="223"/>
      <c r="AZ620" s="219"/>
      <c r="BA620" s="223"/>
      <c r="BB620" s="223"/>
      <c r="BC620" s="347"/>
      <c r="BD620" s="347"/>
      <c r="BE620" s="219"/>
      <c r="BF620" s="219"/>
      <c r="BG620" s="223"/>
      <c r="BH620" s="223"/>
      <c r="BI620" s="222"/>
      <c r="BJ620" s="222"/>
      <c r="BK620" s="222"/>
      <c r="BL620" s="224"/>
      <c r="BM620" s="219"/>
      <c r="BN620" s="223"/>
      <c r="BO620" s="219"/>
      <c r="BP620" s="219"/>
      <c r="BQ620" s="219"/>
      <c r="BR620" s="218"/>
      <c r="BS620" s="218"/>
      <c r="BT620" s="218"/>
      <c r="BU620" s="218"/>
      <c r="BV620" s="218"/>
      <c r="BW620" s="218"/>
      <c r="BX620" s="218"/>
      <c r="BY620" s="218"/>
      <c r="BZ620" s="218"/>
      <c r="CA620" s="218"/>
      <c r="CB620" s="218"/>
      <c r="CC620" s="218"/>
      <c r="CD620" s="218"/>
      <c r="CE620" s="218"/>
      <c r="CF620" s="218"/>
      <c r="CG620" s="218"/>
      <c r="CH620" s="218"/>
      <c r="CI620" s="218"/>
      <c r="CJ620" s="218"/>
      <c r="CK620" s="218"/>
    </row>
    <row r="621" spans="1:89" s="225" customFormat="1">
      <c r="B621" s="217"/>
      <c r="C621" s="216"/>
      <c r="D621" s="216"/>
      <c r="E621" s="216"/>
      <c r="F621" s="216"/>
      <c r="G621" s="216"/>
      <c r="H621" s="216"/>
      <c r="I621" s="287"/>
      <c r="J621" s="216"/>
      <c r="K621" s="216"/>
      <c r="L621" s="216"/>
      <c r="M621" s="216"/>
      <c r="N621" s="218"/>
      <c r="O621" s="218"/>
      <c r="P621" s="219"/>
      <c r="Q621" s="218"/>
      <c r="R621" s="218"/>
      <c r="S621" s="218"/>
      <c r="T621" s="218"/>
      <c r="U621" s="218"/>
      <c r="V621" s="218"/>
      <c r="W621" s="218"/>
      <c r="X621" s="218"/>
      <c r="Y621" s="218"/>
      <c r="Z621" s="218"/>
      <c r="AA621" s="218"/>
      <c r="AB621" s="220"/>
      <c r="AC621" s="221"/>
      <c r="AD621" s="221"/>
      <c r="AE621" s="220"/>
      <c r="AF621" s="220"/>
      <c r="AG621" s="218"/>
      <c r="AH621" s="218"/>
      <c r="AI621" s="222"/>
      <c r="AJ621" s="222"/>
      <c r="AK621" s="218"/>
      <c r="AL621" s="222"/>
      <c r="AM621" s="222"/>
      <c r="AN621" s="222"/>
      <c r="AO621" s="218"/>
      <c r="AP621" s="218"/>
      <c r="AQ621" s="218"/>
      <c r="AR621" s="218"/>
      <c r="AS621" s="218"/>
      <c r="AT621" s="220"/>
      <c r="AU621" s="222"/>
      <c r="AV621" s="222"/>
      <c r="AW621" s="218"/>
      <c r="AX621" s="219"/>
      <c r="AY621" s="223"/>
      <c r="AZ621" s="219"/>
      <c r="BA621" s="223"/>
      <c r="BB621" s="223"/>
      <c r="BC621" s="347"/>
      <c r="BD621" s="347"/>
      <c r="BE621" s="219"/>
      <c r="BF621" s="219"/>
      <c r="BG621" s="223"/>
      <c r="BH621" s="223"/>
      <c r="BI621" s="222"/>
      <c r="BJ621" s="222"/>
      <c r="BK621" s="222"/>
      <c r="BL621" s="224"/>
      <c r="BM621" s="219"/>
      <c r="BN621" s="223"/>
      <c r="BO621" s="219"/>
      <c r="BP621" s="219"/>
      <c r="BQ621" s="219"/>
      <c r="BR621" s="218"/>
      <c r="BS621" s="218"/>
      <c r="BT621" s="218"/>
      <c r="BU621" s="218"/>
      <c r="BV621" s="218"/>
      <c r="BW621" s="218"/>
      <c r="BX621" s="218"/>
      <c r="BY621" s="218"/>
      <c r="BZ621" s="218"/>
      <c r="CA621" s="218"/>
      <c r="CB621" s="218"/>
      <c r="CC621" s="218"/>
      <c r="CD621" s="218"/>
      <c r="CE621" s="218"/>
      <c r="CF621" s="218"/>
      <c r="CG621" s="218"/>
      <c r="CH621" s="218"/>
      <c r="CI621" s="218"/>
      <c r="CJ621" s="218"/>
      <c r="CK621" s="218"/>
    </row>
    <row r="622" spans="1:89" s="225" customFormat="1">
      <c r="B622" s="217"/>
      <c r="C622" s="216"/>
      <c r="D622" s="216"/>
      <c r="E622" s="216"/>
      <c r="F622" s="216"/>
      <c r="G622" s="216"/>
      <c r="H622" s="216"/>
      <c r="I622" s="287"/>
      <c r="J622" s="216"/>
      <c r="K622" s="216"/>
      <c r="L622" s="216"/>
      <c r="M622" s="216"/>
      <c r="N622" s="218"/>
      <c r="O622" s="218"/>
      <c r="P622" s="219"/>
      <c r="Q622" s="218"/>
      <c r="R622" s="218"/>
      <c r="S622" s="218"/>
      <c r="T622" s="218"/>
      <c r="U622" s="218"/>
      <c r="V622" s="218"/>
      <c r="W622" s="218"/>
      <c r="X622" s="218"/>
      <c r="Y622" s="218"/>
      <c r="Z622" s="218"/>
      <c r="AA622" s="218"/>
      <c r="AB622" s="220"/>
      <c r="AC622" s="221"/>
      <c r="AD622" s="221"/>
      <c r="AE622" s="220"/>
      <c r="AF622" s="220"/>
      <c r="AG622" s="218"/>
      <c r="AH622" s="218"/>
      <c r="AI622" s="222"/>
      <c r="AJ622" s="222"/>
      <c r="AK622" s="218"/>
      <c r="AL622" s="222"/>
      <c r="AM622" s="222"/>
      <c r="AN622" s="222"/>
      <c r="AO622" s="218"/>
      <c r="AP622" s="218"/>
      <c r="AQ622" s="218"/>
      <c r="AR622" s="218"/>
      <c r="AS622" s="218"/>
      <c r="AT622" s="220"/>
      <c r="AU622" s="222"/>
      <c r="AV622" s="222"/>
      <c r="AW622" s="218"/>
      <c r="AX622" s="219"/>
      <c r="AY622" s="223"/>
      <c r="AZ622" s="219"/>
      <c r="BA622" s="223"/>
      <c r="BB622" s="223"/>
      <c r="BC622" s="347"/>
      <c r="BD622" s="347"/>
      <c r="BE622" s="219"/>
      <c r="BF622" s="219"/>
      <c r="BG622" s="223"/>
      <c r="BH622" s="223"/>
      <c r="BI622" s="222"/>
      <c r="BJ622" s="222"/>
      <c r="BK622" s="222"/>
      <c r="BL622" s="224"/>
      <c r="BM622" s="219"/>
      <c r="BN622" s="223"/>
      <c r="BO622" s="219"/>
      <c r="BP622" s="219"/>
      <c r="BQ622" s="219"/>
      <c r="BR622" s="218"/>
      <c r="BS622" s="218"/>
      <c r="BT622" s="218"/>
      <c r="BU622" s="218"/>
      <c r="BV622" s="218"/>
      <c r="BW622" s="218"/>
      <c r="BX622" s="218"/>
      <c r="BY622" s="218"/>
      <c r="BZ622" s="218"/>
      <c r="CA622" s="218"/>
      <c r="CB622" s="218"/>
      <c r="CC622" s="218"/>
      <c r="CD622" s="218"/>
      <c r="CE622" s="218"/>
      <c r="CF622" s="218"/>
      <c r="CG622" s="218"/>
      <c r="CH622" s="218"/>
      <c r="CI622" s="218"/>
      <c r="CJ622" s="218"/>
      <c r="CK622" s="218"/>
    </row>
    <row r="623" spans="1:89" s="225" customFormat="1">
      <c r="B623" s="217"/>
      <c r="C623" s="216"/>
      <c r="D623" s="216"/>
      <c r="E623" s="216"/>
      <c r="F623" s="216"/>
      <c r="G623" s="216"/>
      <c r="H623" s="216"/>
      <c r="I623" s="287"/>
      <c r="J623" s="216"/>
      <c r="K623" s="216"/>
      <c r="L623" s="216"/>
      <c r="M623" s="216"/>
      <c r="N623" s="218"/>
      <c r="O623" s="218"/>
      <c r="P623" s="219"/>
      <c r="Q623" s="218"/>
      <c r="R623" s="218"/>
      <c r="S623" s="218"/>
      <c r="T623" s="218"/>
      <c r="U623" s="218"/>
      <c r="V623" s="218"/>
      <c r="W623" s="218"/>
      <c r="X623" s="218"/>
      <c r="Y623" s="218"/>
      <c r="Z623" s="218"/>
      <c r="AA623" s="218"/>
      <c r="AB623" s="220"/>
      <c r="AC623" s="221"/>
      <c r="AD623" s="221"/>
      <c r="AE623" s="220"/>
      <c r="AF623" s="220"/>
      <c r="AG623" s="218"/>
      <c r="AH623" s="218"/>
      <c r="AI623" s="222"/>
      <c r="AJ623" s="222"/>
      <c r="AK623" s="218"/>
      <c r="AL623" s="222"/>
      <c r="AM623" s="222"/>
      <c r="AN623" s="222"/>
      <c r="AO623" s="218"/>
      <c r="AP623" s="218"/>
      <c r="AQ623" s="218"/>
      <c r="AR623" s="218"/>
      <c r="AS623" s="218"/>
      <c r="AT623" s="220"/>
      <c r="AU623" s="222"/>
      <c r="AV623" s="222"/>
      <c r="AW623" s="218"/>
      <c r="AX623" s="219"/>
      <c r="AY623" s="223"/>
      <c r="AZ623" s="219"/>
      <c r="BA623" s="223"/>
      <c r="BB623" s="223"/>
      <c r="BC623" s="347"/>
      <c r="BD623" s="347"/>
      <c r="BE623" s="219"/>
      <c r="BF623" s="219"/>
      <c r="BG623" s="223"/>
      <c r="BH623" s="223"/>
      <c r="BI623" s="222"/>
      <c r="BJ623" s="222"/>
      <c r="BK623" s="222"/>
      <c r="BL623" s="224"/>
      <c r="BM623" s="219"/>
      <c r="BN623" s="223"/>
      <c r="BO623" s="219"/>
      <c r="BP623" s="219"/>
      <c r="BQ623" s="219"/>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row>
    <row r="624" spans="1:89" s="225" customFormat="1">
      <c r="B624" s="217"/>
      <c r="C624" s="216"/>
      <c r="D624" s="216"/>
      <c r="E624" s="216"/>
      <c r="F624" s="216"/>
      <c r="G624" s="216"/>
      <c r="H624" s="216"/>
      <c r="I624" s="287"/>
      <c r="J624" s="216"/>
      <c r="K624" s="216"/>
      <c r="L624" s="216"/>
      <c r="M624" s="216"/>
      <c r="N624" s="218"/>
      <c r="O624" s="218"/>
      <c r="P624" s="219"/>
      <c r="Q624" s="218"/>
      <c r="R624" s="218"/>
      <c r="S624" s="218"/>
      <c r="T624" s="218"/>
      <c r="U624" s="218"/>
      <c r="V624" s="218"/>
      <c r="W624" s="218"/>
      <c r="X624" s="218"/>
      <c r="Y624" s="218"/>
      <c r="Z624" s="218"/>
      <c r="AA624" s="218"/>
      <c r="AB624" s="220"/>
      <c r="AC624" s="221"/>
      <c r="AD624" s="221"/>
      <c r="AE624" s="220"/>
      <c r="AF624" s="220"/>
      <c r="AG624" s="218"/>
      <c r="AH624" s="218"/>
      <c r="AI624" s="222"/>
      <c r="AJ624" s="222"/>
      <c r="AK624" s="218"/>
      <c r="AL624" s="222"/>
      <c r="AM624" s="222"/>
      <c r="AN624" s="222"/>
      <c r="AO624" s="218"/>
      <c r="AP624" s="218"/>
      <c r="AQ624" s="218"/>
      <c r="AR624" s="218"/>
      <c r="AS624" s="218"/>
      <c r="AT624" s="220"/>
      <c r="AU624" s="222"/>
      <c r="AV624" s="222"/>
      <c r="AW624" s="218"/>
      <c r="AX624" s="219"/>
      <c r="AY624" s="223"/>
      <c r="AZ624" s="219"/>
      <c r="BA624" s="223"/>
      <c r="BB624" s="223"/>
      <c r="BC624" s="347"/>
      <c r="BD624" s="347"/>
      <c r="BE624" s="219"/>
      <c r="BF624" s="219"/>
      <c r="BG624" s="223"/>
      <c r="BH624" s="223"/>
      <c r="BI624" s="222"/>
      <c r="BJ624" s="222"/>
      <c r="BK624" s="222"/>
      <c r="BL624" s="224"/>
      <c r="BM624" s="219"/>
      <c r="BN624" s="223"/>
      <c r="BO624" s="219"/>
      <c r="BP624" s="219"/>
      <c r="BQ624" s="219"/>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row>
    <row r="625" spans="2:89" s="225" customFormat="1">
      <c r="B625" s="217"/>
      <c r="C625" s="216"/>
      <c r="D625" s="216"/>
      <c r="E625" s="216"/>
      <c r="F625" s="216"/>
      <c r="G625" s="216"/>
      <c r="H625" s="216"/>
      <c r="I625" s="287"/>
      <c r="J625" s="216"/>
      <c r="K625" s="216"/>
      <c r="L625" s="216"/>
      <c r="M625" s="216"/>
      <c r="N625" s="218"/>
      <c r="O625" s="218"/>
      <c r="P625" s="219"/>
      <c r="Q625" s="218"/>
      <c r="R625" s="218"/>
      <c r="S625" s="218"/>
      <c r="T625" s="218"/>
      <c r="U625" s="218"/>
      <c r="V625" s="218"/>
      <c r="W625" s="218"/>
      <c r="X625" s="218"/>
      <c r="Y625" s="218"/>
      <c r="Z625" s="218"/>
      <c r="AA625" s="218"/>
      <c r="AB625" s="220"/>
      <c r="AC625" s="221"/>
      <c r="AD625" s="221"/>
      <c r="AE625" s="220"/>
      <c r="AF625" s="220"/>
      <c r="AG625" s="218"/>
      <c r="AH625" s="218"/>
      <c r="AI625" s="222"/>
      <c r="AJ625" s="222"/>
      <c r="AK625" s="218"/>
      <c r="AL625" s="222"/>
      <c r="AM625" s="222"/>
      <c r="AN625" s="222"/>
      <c r="AO625" s="218"/>
      <c r="AP625" s="218"/>
      <c r="AQ625" s="218"/>
      <c r="AR625" s="218"/>
      <c r="AS625" s="218"/>
      <c r="AT625" s="220"/>
      <c r="AU625" s="222"/>
      <c r="AV625" s="222"/>
      <c r="AW625" s="218"/>
      <c r="AX625" s="219"/>
      <c r="AY625" s="223"/>
      <c r="AZ625" s="219"/>
      <c r="BA625" s="223"/>
      <c r="BB625" s="223"/>
      <c r="BC625" s="347"/>
      <c r="BD625" s="347"/>
      <c r="BE625" s="219"/>
      <c r="BF625" s="219"/>
      <c r="BG625" s="223"/>
      <c r="BH625" s="223"/>
      <c r="BI625" s="222"/>
      <c r="BJ625" s="222"/>
      <c r="BK625" s="222"/>
      <c r="BL625" s="224"/>
      <c r="BM625" s="219"/>
      <c r="BN625" s="223"/>
      <c r="BO625" s="219"/>
      <c r="BP625" s="219"/>
      <c r="BQ625" s="219"/>
      <c r="BR625" s="218"/>
      <c r="BS625" s="218"/>
      <c r="BT625" s="218"/>
      <c r="BU625" s="218"/>
      <c r="BV625" s="218"/>
      <c r="BW625" s="218"/>
      <c r="BX625" s="218"/>
      <c r="BY625" s="218"/>
      <c r="BZ625" s="218"/>
      <c r="CA625" s="218"/>
      <c r="CB625" s="218"/>
      <c r="CC625" s="218"/>
      <c r="CD625" s="218"/>
      <c r="CE625" s="218"/>
      <c r="CF625" s="218"/>
      <c r="CG625" s="218"/>
      <c r="CH625" s="218"/>
      <c r="CI625" s="218"/>
      <c r="CJ625" s="218"/>
      <c r="CK625" s="218"/>
    </row>
    <row r="626" spans="2:89" s="225" customFormat="1">
      <c r="B626" s="217"/>
      <c r="C626" s="216"/>
      <c r="D626" s="216"/>
      <c r="E626" s="216"/>
      <c r="F626" s="216"/>
      <c r="G626" s="216"/>
      <c r="H626" s="216"/>
      <c r="I626" s="287"/>
      <c r="J626" s="216"/>
      <c r="K626" s="216"/>
      <c r="L626" s="216"/>
      <c r="M626" s="216"/>
      <c r="N626" s="218"/>
      <c r="O626" s="218"/>
      <c r="P626" s="219"/>
      <c r="Q626" s="218"/>
      <c r="R626" s="218"/>
      <c r="S626" s="218"/>
      <c r="T626" s="218"/>
      <c r="U626" s="218"/>
      <c r="V626" s="218"/>
      <c r="W626" s="218"/>
      <c r="X626" s="218"/>
      <c r="Y626" s="218"/>
      <c r="Z626" s="218"/>
      <c r="AA626" s="218"/>
      <c r="AB626" s="220"/>
      <c r="AC626" s="221"/>
      <c r="AD626" s="221"/>
      <c r="AE626" s="220"/>
      <c r="AF626" s="220"/>
      <c r="AG626" s="218"/>
      <c r="AH626" s="218"/>
      <c r="AI626" s="222"/>
      <c r="AJ626" s="222"/>
      <c r="AK626" s="218"/>
      <c r="AL626" s="222"/>
      <c r="AM626" s="222"/>
      <c r="AN626" s="222"/>
      <c r="AO626" s="218"/>
      <c r="AP626" s="218"/>
      <c r="AQ626" s="218"/>
      <c r="AR626" s="218"/>
      <c r="AS626" s="218"/>
      <c r="AT626" s="220"/>
      <c r="AU626" s="222"/>
      <c r="AV626" s="222"/>
      <c r="AW626" s="218"/>
      <c r="AX626" s="219"/>
      <c r="AY626" s="223"/>
      <c r="AZ626" s="219"/>
      <c r="BA626" s="223"/>
      <c r="BB626" s="223"/>
      <c r="BC626" s="347"/>
      <c r="BD626" s="347"/>
      <c r="BE626" s="219"/>
      <c r="BF626" s="219"/>
      <c r="BG626" s="223"/>
      <c r="BH626" s="223"/>
      <c r="BI626" s="222"/>
      <c r="BJ626" s="222"/>
      <c r="BK626" s="222"/>
      <c r="BL626" s="224"/>
      <c r="BM626" s="219"/>
      <c r="BN626" s="223"/>
      <c r="BO626" s="219"/>
      <c r="BP626" s="219"/>
      <c r="BQ626" s="219"/>
      <c r="BR626" s="218"/>
      <c r="BS626" s="218"/>
      <c r="BT626" s="218"/>
      <c r="BU626" s="218"/>
      <c r="BV626" s="218"/>
      <c r="BW626" s="218"/>
      <c r="BX626" s="218"/>
      <c r="BY626" s="218"/>
      <c r="BZ626" s="218"/>
      <c r="CA626" s="218"/>
      <c r="CB626" s="218"/>
      <c r="CC626" s="218"/>
      <c r="CD626" s="218"/>
      <c r="CE626" s="218"/>
      <c r="CF626" s="218"/>
      <c r="CG626" s="218"/>
      <c r="CH626" s="218"/>
      <c r="CI626" s="218"/>
      <c r="CJ626" s="218"/>
      <c r="CK626" s="218"/>
    </row>
    <row r="627" spans="2:89" s="225" customFormat="1">
      <c r="B627" s="217"/>
      <c r="C627" s="216"/>
      <c r="D627" s="216"/>
      <c r="E627" s="216"/>
      <c r="F627" s="216"/>
      <c r="G627" s="216"/>
      <c r="H627" s="216"/>
      <c r="I627" s="287"/>
      <c r="J627" s="216"/>
      <c r="K627" s="216"/>
      <c r="L627" s="216"/>
      <c r="M627" s="216"/>
      <c r="N627" s="218"/>
      <c r="O627" s="218"/>
      <c r="P627" s="219"/>
      <c r="Q627" s="218"/>
      <c r="R627" s="218"/>
      <c r="S627" s="218"/>
      <c r="T627" s="218"/>
      <c r="U627" s="218"/>
      <c r="V627" s="218"/>
      <c r="W627" s="218"/>
      <c r="X627" s="218"/>
      <c r="Y627" s="218"/>
      <c r="Z627" s="218"/>
      <c r="AA627" s="218"/>
      <c r="AB627" s="220"/>
      <c r="AC627" s="221"/>
      <c r="AD627" s="221"/>
      <c r="AE627" s="220"/>
      <c r="AF627" s="220"/>
      <c r="AG627" s="218"/>
      <c r="AH627" s="218"/>
      <c r="AI627" s="222"/>
      <c r="AJ627" s="222"/>
      <c r="AK627" s="218"/>
      <c r="AL627" s="222"/>
      <c r="AM627" s="222"/>
      <c r="AN627" s="222"/>
      <c r="AO627" s="218"/>
      <c r="AP627" s="218"/>
      <c r="AQ627" s="218"/>
      <c r="AR627" s="218"/>
      <c r="AS627" s="218"/>
      <c r="AT627" s="220"/>
      <c r="AU627" s="222"/>
      <c r="AV627" s="222"/>
      <c r="AW627" s="218"/>
      <c r="AX627" s="219"/>
      <c r="AY627" s="223"/>
      <c r="AZ627" s="219"/>
      <c r="BA627" s="223"/>
      <c r="BB627" s="223"/>
      <c r="BC627" s="347"/>
      <c r="BD627" s="347"/>
      <c r="BE627" s="219"/>
      <c r="BF627" s="219"/>
      <c r="BG627" s="223"/>
      <c r="BH627" s="223"/>
      <c r="BI627" s="222"/>
      <c r="BJ627" s="222"/>
      <c r="BK627" s="222"/>
      <c r="BL627" s="224"/>
      <c r="BM627" s="219"/>
      <c r="BN627" s="223"/>
      <c r="BO627" s="219"/>
      <c r="BP627" s="219"/>
      <c r="BQ627" s="219"/>
      <c r="BR627" s="218"/>
      <c r="BS627" s="218"/>
      <c r="BT627" s="218"/>
      <c r="BU627" s="218"/>
      <c r="BV627" s="218"/>
      <c r="BW627" s="218"/>
      <c r="BX627" s="218"/>
      <c r="BY627" s="218"/>
      <c r="BZ627" s="218"/>
      <c r="CA627" s="218"/>
      <c r="CB627" s="218"/>
      <c r="CC627" s="218"/>
      <c r="CD627" s="218"/>
      <c r="CE627" s="218"/>
      <c r="CF627" s="218"/>
      <c r="CG627" s="218"/>
      <c r="CH627" s="218"/>
      <c r="CI627" s="218"/>
      <c r="CJ627" s="218"/>
      <c r="CK627" s="218"/>
    </row>
    <row r="628" spans="2:89" s="225" customFormat="1">
      <c r="B628" s="217"/>
      <c r="C628" s="216"/>
      <c r="D628" s="216"/>
      <c r="E628" s="216"/>
      <c r="F628" s="216"/>
      <c r="G628" s="216"/>
      <c r="H628" s="216"/>
      <c r="I628" s="287"/>
      <c r="J628" s="216"/>
      <c r="K628" s="216"/>
      <c r="L628" s="216"/>
      <c r="M628" s="216"/>
      <c r="N628" s="218"/>
      <c r="O628" s="218"/>
      <c r="P628" s="219"/>
      <c r="Q628" s="218"/>
      <c r="R628" s="218"/>
      <c r="S628" s="218"/>
      <c r="T628" s="218"/>
      <c r="U628" s="218"/>
      <c r="V628" s="218"/>
      <c r="W628" s="218"/>
      <c r="X628" s="218"/>
      <c r="Y628" s="218"/>
      <c r="Z628" s="218"/>
      <c r="AA628" s="218"/>
      <c r="AB628" s="220"/>
      <c r="AC628" s="221"/>
      <c r="AD628" s="221"/>
      <c r="AE628" s="220"/>
      <c r="AF628" s="220"/>
      <c r="AG628" s="218"/>
      <c r="AH628" s="218"/>
      <c r="AI628" s="222"/>
      <c r="AJ628" s="222"/>
      <c r="AK628" s="218"/>
      <c r="AL628" s="222"/>
      <c r="AM628" s="222"/>
      <c r="AN628" s="222"/>
      <c r="AO628" s="218"/>
      <c r="AP628" s="218"/>
      <c r="AQ628" s="218"/>
      <c r="AR628" s="218"/>
      <c r="AS628" s="218"/>
      <c r="AT628" s="220"/>
      <c r="AU628" s="222"/>
      <c r="AV628" s="222"/>
      <c r="AW628" s="218"/>
      <c r="AX628" s="219"/>
      <c r="AY628" s="223"/>
      <c r="AZ628" s="219"/>
      <c r="BA628" s="223"/>
      <c r="BB628" s="223"/>
      <c r="BC628" s="347"/>
      <c r="BD628" s="347"/>
      <c r="BE628" s="219"/>
      <c r="BF628" s="219"/>
      <c r="BG628" s="223"/>
      <c r="BH628" s="223"/>
      <c r="BI628" s="222"/>
      <c r="BJ628" s="222"/>
      <c r="BK628" s="222"/>
      <c r="BL628" s="224"/>
      <c r="BM628" s="219"/>
      <c r="BN628" s="223"/>
      <c r="BO628" s="219"/>
      <c r="BP628" s="219"/>
      <c r="BQ628" s="219"/>
      <c r="BR628" s="218"/>
      <c r="BS628" s="218"/>
      <c r="BT628" s="218"/>
      <c r="BU628" s="218"/>
      <c r="BV628" s="218"/>
      <c r="BW628" s="218"/>
      <c r="BX628" s="218"/>
      <c r="BY628" s="218"/>
      <c r="BZ628" s="218"/>
      <c r="CA628" s="218"/>
      <c r="CB628" s="218"/>
      <c r="CC628" s="218"/>
      <c r="CD628" s="218"/>
      <c r="CE628" s="218"/>
      <c r="CF628" s="218"/>
      <c r="CG628" s="218"/>
      <c r="CH628" s="218"/>
      <c r="CI628" s="218"/>
      <c r="CJ628" s="218"/>
      <c r="CK628" s="218"/>
    </row>
    <row r="629" spans="2:89" s="225" customFormat="1">
      <c r="B629" s="217"/>
      <c r="C629" s="216"/>
      <c r="D629" s="216"/>
      <c r="E629" s="216"/>
      <c r="F629" s="216"/>
      <c r="G629" s="216"/>
      <c r="H629" s="216"/>
      <c r="I629" s="287"/>
      <c r="J629" s="216"/>
      <c r="K629" s="216"/>
      <c r="L629" s="216"/>
      <c r="M629" s="216"/>
      <c r="N629" s="218"/>
      <c r="O629" s="218"/>
      <c r="P629" s="219"/>
      <c r="Q629" s="218"/>
      <c r="R629" s="218"/>
      <c r="S629" s="218"/>
      <c r="T629" s="218"/>
      <c r="U629" s="218"/>
      <c r="V629" s="218"/>
      <c r="W629" s="218"/>
      <c r="X629" s="218"/>
      <c r="Y629" s="218"/>
      <c r="Z629" s="218"/>
      <c r="AA629" s="218"/>
      <c r="AB629" s="220"/>
      <c r="AC629" s="221"/>
      <c r="AD629" s="221"/>
      <c r="AE629" s="220"/>
      <c r="AF629" s="220"/>
      <c r="AG629" s="218"/>
      <c r="AH629" s="218"/>
      <c r="AI629" s="222"/>
      <c r="AJ629" s="222"/>
      <c r="AK629" s="218"/>
      <c r="AL629" s="222"/>
      <c r="AM629" s="222"/>
      <c r="AN629" s="222"/>
      <c r="AO629" s="218"/>
      <c r="AP629" s="218"/>
      <c r="AQ629" s="218"/>
      <c r="AR629" s="218"/>
      <c r="AS629" s="218"/>
      <c r="AT629" s="220"/>
      <c r="AU629" s="222"/>
      <c r="AV629" s="222"/>
      <c r="AW629" s="218"/>
      <c r="AX629" s="219"/>
      <c r="AY629" s="223"/>
      <c r="AZ629" s="219"/>
      <c r="BA629" s="223"/>
      <c r="BB629" s="223"/>
      <c r="BC629" s="347"/>
      <c r="BD629" s="347"/>
      <c r="BE629" s="219"/>
      <c r="BF629" s="219"/>
      <c r="BG629" s="223"/>
      <c r="BH629" s="223"/>
      <c r="BI629" s="222"/>
      <c r="BJ629" s="222"/>
      <c r="BK629" s="222"/>
      <c r="BL629" s="224"/>
      <c r="BM629" s="219"/>
      <c r="BN629" s="223"/>
      <c r="BO629" s="219"/>
      <c r="BP629" s="219"/>
      <c r="BQ629" s="219"/>
      <c r="BR629" s="218"/>
      <c r="BS629" s="218"/>
      <c r="BT629" s="218"/>
      <c r="BU629" s="218"/>
      <c r="BV629" s="218"/>
      <c r="BW629" s="218"/>
      <c r="BX629" s="218"/>
      <c r="BY629" s="218"/>
      <c r="BZ629" s="218"/>
      <c r="CA629" s="218"/>
      <c r="CB629" s="218"/>
      <c r="CC629" s="218"/>
      <c r="CD629" s="218"/>
      <c r="CE629" s="218"/>
      <c r="CF629" s="218"/>
      <c r="CG629" s="218"/>
      <c r="CH629" s="218"/>
      <c r="CI629" s="218"/>
      <c r="CJ629" s="218"/>
      <c r="CK629" s="218"/>
    </row>
    <row r="630" spans="2:89" s="225" customFormat="1">
      <c r="B630" s="217"/>
      <c r="C630" s="216"/>
      <c r="D630" s="216"/>
      <c r="E630" s="216"/>
      <c r="F630" s="216"/>
      <c r="G630" s="216"/>
      <c r="H630" s="216"/>
      <c r="I630" s="287"/>
      <c r="J630" s="216"/>
      <c r="K630" s="216"/>
      <c r="L630" s="216"/>
      <c r="M630" s="216"/>
      <c r="N630" s="218"/>
      <c r="O630" s="218"/>
      <c r="P630" s="219"/>
      <c r="Q630" s="218"/>
      <c r="R630" s="218"/>
      <c r="S630" s="218"/>
      <c r="T630" s="218"/>
      <c r="U630" s="218"/>
      <c r="V630" s="218"/>
      <c r="W630" s="218"/>
      <c r="X630" s="218"/>
      <c r="Y630" s="218"/>
      <c r="Z630" s="218"/>
      <c r="AA630" s="218"/>
      <c r="AB630" s="220"/>
      <c r="AC630" s="221"/>
      <c r="AD630" s="221"/>
      <c r="AE630" s="220"/>
      <c r="AF630" s="220"/>
      <c r="AG630" s="218"/>
      <c r="AH630" s="218"/>
      <c r="AI630" s="222"/>
      <c r="AJ630" s="222"/>
      <c r="AK630" s="218"/>
      <c r="AL630" s="222"/>
      <c r="AM630" s="222"/>
      <c r="AN630" s="222"/>
      <c r="AO630" s="218"/>
      <c r="AP630" s="218"/>
      <c r="AQ630" s="218"/>
      <c r="AR630" s="218"/>
      <c r="AS630" s="218"/>
      <c r="AT630" s="220"/>
      <c r="AU630" s="222"/>
      <c r="AV630" s="222"/>
      <c r="AW630" s="218"/>
      <c r="AX630" s="219"/>
      <c r="AY630" s="223"/>
      <c r="AZ630" s="219"/>
      <c r="BA630" s="223"/>
      <c r="BB630" s="223"/>
      <c r="BC630" s="347"/>
      <c r="BD630" s="347"/>
      <c r="BE630" s="219"/>
      <c r="BF630" s="219"/>
      <c r="BG630" s="223"/>
      <c r="BH630" s="223"/>
      <c r="BI630" s="222"/>
      <c r="BJ630" s="222"/>
      <c r="BK630" s="222"/>
      <c r="BL630" s="224"/>
      <c r="BM630" s="219"/>
      <c r="BN630" s="223"/>
      <c r="BO630" s="219"/>
      <c r="BP630" s="219"/>
      <c r="BQ630" s="219"/>
      <c r="BR630" s="218"/>
      <c r="BS630" s="218"/>
      <c r="BT630" s="218"/>
      <c r="BU630" s="218"/>
      <c r="BV630" s="218"/>
      <c r="BW630" s="218"/>
      <c r="BX630" s="218"/>
      <c r="BY630" s="218"/>
      <c r="BZ630" s="218"/>
      <c r="CA630" s="218"/>
      <c r="CB630" s="218"/>
      <c r="CC630" s="218"/>
      <c r="CD630" s="218"/>
      <c r="CE630" s="218"/>
      <c r="CF630" s="218"/>
      <c r="CG630" s="218"/>
      <c r="CH630" s="218"/>
      <c r="CI630" s="218"/>
      <c r="CJ630" s="218"/>
      <c r="CK630" s="218"/>
    </row>
    <row r="631" spans="2:89" s="225" customFormat="1">
      <c r="B631" s="217"/>
      <c r="C631" s="216"/>
      <c r="D631" s="216"/>
      <c r="E631" s="216"/>
      <c r="F631" s="216"/>
      <c r="G631" s="216"/>
      <c r="H631" s="216"/>
      <c r="I631" s="287"/>
      <c r="J631" s="216"/>
      <c r="K631" s="216"/>
      <c r="L631" s="216"/>
      <c r="M631" s="216"/>
      <c r="N631" s="218"/>
      <c r="O631" s="218"/>
      <c r="P631" s="219"/>
      <c r="Q631" s="218"/>
      <c r="R631" s="218"/>
      <c r="S631" s="218"/>
      <c r="T631" s="218"/>
      <c r="U631" s="218"/>
      <c r="V631" s="218"/>
      <c r="W631" s="218"/>
      <c r="X631" s="218"/>
      <c r="Y631" s="218"/>
      <c r="Z631" s="218"/>
      <c r="AA631" s="218"/>
      <c r="AB631" s="220"/>
      <c r="AC631" s="221"/>
      <c r="AD631" s="221"/>
      <c r="AE631" s="220"/>
      <c r="AF631" s="220"/>
      <c r="AG631" s="218"/>
      <c r="AH631" s="218"/>
      <c r="AI631" s="222"/>
      <c r="AJ631" s="222"/>
      <c r="AK631" s="218"/>
      <c r="AL631" s="222"/>
      <c r="AM631" s="222"/>
      <c r="AN631" s="222"/>
      <c r="AO631" s="218"/>
      <c r="AP631" s="218"/>
      <c r="AQ631" s="218"/>
      <c r="AR631" s="218"/>
      <c r="AS631" s="218"/>
      <c r="AT631" s="220"/>
      <c r="AU631" s="222"/>
      <c r="AV631" s="222"/>
      <c r="AW631" s="218"/>
      <c r="AX631" s="219"/>
      <c r="AY631" s="223"/>
      <c r="AZ631" s="219"/>
      <c r="BA631" s="223"/>
      <c r="BB631" s="223"/>
      <c r="BC631" s="347"/>
      <c r="BD631" s="347"/>
      <c r="BE631" s="219"/>
      <c r="BF631" s="219"/>
      <c r="BG631" s="223"/>
      <c r="BH631" s="223"/>
      <c r="BI631" s="222"/>
      <c r="BJ631" s="222"/>
      <c r="BK631" s="222"/>
      <c r="BL631" s="224"/>
      <c r="BM631" s="219"/>
      <c r="BN631" s="223"/>
      <c r="BO631" s="219"/>
      <c r="BP631" s="219"/>
      <c r="BQ631" s="219"/>
      <c r="BR631" s="218"/>
      <c r="BS631" s="218"/>
      <c r="BT631" s="218"/>
      <c r="BU631" s="218"/>
      <c r="BV631" s="218"/>
      <c r="BW631" s="218"/>
      <c r="BX631" s="218"/>
      <c r="BY631" s="218"/>
      <c r="BZ631" s="218"/>
      <c r="CA631" s="218"/>
      <c r="CB631" s="218"/>
      <c r="CC631" s="218"/>
      <c r="CD631" s="218"/>
      <c r="CE631" s="218"/>
      <c r="CF631" s="218"/>
      <c r="CG631" s="218"/>
      <c r="CH631" s="218"/>
      <c r="CI631" s="218"/>
      <c r="CJ631" s="218"/>
      <c r="CK631" s="218"/>
    </row>
    <row r="632" spans="2:89" s="225" customFormat="1">
      <c r="B632" s="217"/>
      <c r="C632" s="216"/>
      <c r="D632" s="216"/>
      <c r="E632" s="216"/>
      <c r="F632" s="216"/>
      <c r="G632" s="216"/>
      <c r="H632" s="216"/>
      <c r="I632" s="287"/>
      <c r="J632" s="216"/>
      <c r="K632" s="216"/>
      <c r="L632" s="216"/>
      <c r="M632" s="216"/>
      <c r="N632" s="218"/>
      <c r="O632" s="218"/>
      <c r="P632" s="219"/>
      <c r="Q632" s="218"/>
      <c r="R632" s="218"/>
      <c r="S632" s="218"/>
      <c r="T632" s="218"/>
      <c r="U632" s="218"/>
      <c r="V632" s="218"/>
      <c r="W632" s="218"/>
      <c r="X632" s="218"/>
      <c r="Y632" s="218"/>
      <c r="Z632" s="218"/>
      <c r="AA632" s="218"/>
      <c r="AB632" s="220"/>
      <c r="AC632" s="221"/>
      <c r="AD632" s="221"/>
      <c r="AE632" s="220"/>
      <c r="AF632" s="220"/>
      <c r="AG632" s="218"/>
      <c r="AH632" s="218"/>
      <c r="AI632" s="222"/>
      <c r="AJ632" s="222"/>
      <c r="AK632" s="218"/>
      <c r="AL632" s="222"/>
      <c r="AM632" s="222"/>
      <c r="AN632" s="222"/>
      <c r="AO632" s="218"/>
      <c r="AP632" s="218"/>
      <c r="AQ632" s="218"/>
      <c r="AR632" s="218"/>
      <c r="AS632" s="218"/>
      <c r="AT632" s="220"/>
      <c r="AU632" s="222"/>
      <c r="AV632" s="222"/>
      <c r="AW632" s="218"/>
      <c r="AX632" s="219"/>
      <c r="AY632" s="223"/>
      <c r="AZ632" s="219"/>
      <c r="BA632" s="223"/>
      <c r="BB632" s="223"/>
      <c r="BC632" s="347"/>
      <c r="BD632" s="347"/>
      <c r="BE632" s="219"/>
      <c r="BF632" s="219"/>
      <c r="BG632" s="223"/>
      <c r="BH632" s="223"/>
      <c r="BI632" s="222"/>
      <c r="BJ632" s="222"/>
      <c r="BK632" s="222"/>
      <c r="BL632" s="224"/>
      <c r="BM632" s="219"/>
      <c r="BN632" s="223"/>
      <c r="BO632" s="219"/>
      <c r="BP632" s="219"/>
      <c r="BQ632" s="219"/>
      <c r="BR632" s="218"/>
      <c r="BS632" s="218"/>
      <c r="BT632" s="218"/>
      <c r="BU632" s="218"/>
      <c r="BV632" s="218"/>
      <c r="BW632" s="218"/>
      <c r="BX632" s="218"/>
      <c r="BY632" s="218"/>
      <c r="BZ632" s="218"/>
      <c r="CA632" s="218"/>
      <c r="CB632" s="218"/>
      <c r="CC632" s="218"/>
      <c r="CD632" s="218"/>
      <c r="CE632" s="218"/>
      <c r="CF632" s="218"/>
      <c r="CG632" s="218"/>
      <c r="CH632" s="218"/>
      <c r="CI632" s="218"/>
      <c r="CJ632" s="218"/>
      <c r="CK632" s="218"/>
    </row>
    <row r="633" spans="2:89" s="225" customFormat="1">
      <c r="B633" s="217"/>
      <c r="C633" s="216"/>
      <c r="D633" s="216"/>
      <c r="E633" s="216"/>
      <c r="F633" s="216"/>
      <c r="G633" s="216"/>
      <c r="H633" s="216"/>
      <c r="I633" s="287"/>
      <c r="J633" s="216"/>
      <c r="K633" s="216"/>
      <c r="L633" s="216"/>
      <c r="M633" s="216"/>
      <c r="N633" s="218"/>
      <c r="O633" s="218"/>
      <c r="P633" s="219"/>
      <c r="Q633" s="218"/>
      <c r="R633" s="218"/>
      <c r="S633" s="218"/>
      <c r="T633" s="218"/>
      <c r="U633" s="218"/>
      <c r="V633" s="218"/>
      <c r="W633" s="218"/>
      <c r="X633" s="218"/>
      <c r="Y633" s="218"/>
      <c r="Z633" s="218"/>
      <c r="AA633" s="218"/>
      <c r="AB633" s="220"/>
      <c r="AC633" s="221"/>
      <c r="AD633" s="221"/>
      <c r="AE633" s="220"/>
      <c r="AF633" s="220"/>
      <c r="AG633" s="218"/>
      <c r="AH633" s="218"/>
      <c r="AI633" s="222"/>
      <c r="AJ633" s="222"/>
      <c r="AK633" s="218"/>
      <c r="AL633" s="222"/>
      <c r="AM633" s="222"/>
      <c r="AN633" s="222"/>
      <c r="AO633" s="218"/>
      <c r="AP633" s="218"/>
      <c r="AQ633" s="218"/>
      <c r="AR633" s="218"/>
      <c r="AS633" s="218"/>
      <c r="AT633" s="220"/>
      <c r="AU633" s="222"/>
      <c r="AV633" s="222"/>
      <c r="AW633" s="218"/>
      <c r="AX633" s="219"/>
      <c r="AY633" s="223"/>
      <c r="AZ633" s="219"/>
      <c r="BA633" s="223"/>
      <c r="BB633" s="223"/>
      <c r="BC633" s="347"/>
      <c r="BD633" s="347"/>
      <c r="BE633" s="219"/>
      <c r="BF633" s="219"/>
      <c r="BG633" s="223"/>
      <c r="BH633" s="223"/>
      <c r="BI633" s="222"/>
      <c r="BJ633" s="222"/>
      <c r="BK633" s="222"/>
      <c r="BL633" s="224"/>
      <c r="BM633" s="219"/>
      <c r="BN633" s="223"/>
      <c r="BO633" s="219"/>
      <c r="BP633" s="219"/>
      <c r="BQ633" s="219"/>
      <c r="BR633" s="218"/>
      <c r="BS633" s="218"/>
      <c r="BT633" s="218"/>
      <c r="BU633" s="218"/>
      <c r="BV633" s="218"/>
      <c r="BW633" s="218"/>
      <c r="BX633" s="218"/>
      <c r="BY633" s="218"/>
      <c r="BZ633" s="218"/>
      <c r="CA633" s="218"/>
      <c r="CB633" s="218"/>
      <c r="CC633" s="218"/>
      <c r="CD633" s="218"/>
      <c r="CE633" s="218"/>
      <c r="CF633" s="218"/>
      <c r="CG633" s="218"/>
      <c r="CH633" s="218"/>
      <c r="CI633" s="218"/>
      <c r="CJ633" s="218"/>
      <c r="CK633" s="218"/>
    </row>
    <row r="634" spans="2:89" s="225" customFormat="1">
      <c r="B634" s="217"/>
      <c r="C634" s="216"/>
      <c r="D634" s="216"/>
      <c r="E634" s="216"/>
      <c r="F634" s="216"/>
      <c r="G634" s="216"/>
      <c r="H634" s="216"/>
      <c r="I634" s="287"/>
      <c r="J634" s="216"/>
      <c r="K634" s="216"/>
      <c r="L634" s="216"/>
      <c r="M634" s="216"/>
      <c r="N634" s="218"/>
      <c r="O634" s="218"/>
      <c r="P634" s="219"/>
      <c r="Q634" s="218"/>
      <c r="R634" s="218"/>
      <c r="S634" s="218"/>
      <c r="T634" s="218"/>
      <c r="U634" s="218"/>
      <c r="V634" s="218"/>
      <c r="W634" s="218"/>
      <c r="X634" s="218"/>
      <c r="Y634" s="218"/>
      <c r="Z634" s="218"/>
      <c r="AA634" s="218"/>
      <c r="AB634" s="220"/>
      <c r="AC634" s="221"/>
      <c r="AD634" s="221"/>
      <c r="AE634" s="220"/>
      <c r="AF634" s="220"/>
      <c r="AG634" s="218"/>
      <c r="AH634" s="218"/>
      <c r="AI634" s="222"/>
      <c r="AJ634" s="222"/>
      <c r="AK634" s="218"/>
      <c r="AL634" s="222"/>
      <c r="AM634" s="222"/>
      <c r="AN634" s="222"/>
      <c r="AO634" s="218"/>
      <c r="AP634" s="218"/>
      <c r="AQ634" s="218"/>
      <c r="AR634" s="218"/>
      <c r="AS634" s="218"/>
      <c r="AT634" s="220"/>
      <c r="AU634" s="222"/>
      <c r="AV634" s="222"/>
      <c r="AW634" s="218"/>
      <c r="AX634" s="219"/>
      <c r="AY634" s="223"/>
      <c r="AZ634" s="219"/>
      <c r="BA634" s="223"/>
      <c r="BB634" s="223"/>
      <c r="BC634" s="347"/>
      <c r="BD634" s="347"/>
      <c r="BE634" s="219"/>
      <c r="BF634" s="219"/>
      <c r="BG634" s="223"/>
      <c r="BH634" s="223"/>
      <c r="BI634" s="222"/>
      <c r="BJ634" s="222"/>
      <c r="BK634" s="222"/>
      <c r="BL634" s="224"/>
      <c r="BM634" s="219"/>
      <c r="BN634" s="223"/>
      <c r="BO634" s="219"/>
      <c r="BP634" s="219"/>
      <c r="BQ634" s="219"/>
      <c r="BR634" s="218"/>
      <c r="BS634" s="218"/>
      <c r="BT634" s="218"/>
      <c r="BU634" s="218"/>
      <c r="BV634" s="218"/>
      <c r="BW634" s="218"/>
      <c r="BX634" s="218"/>
      <c r="BY634" s="218"/>
      <c r="BZ634" s="218"/>
      <c r="CA634" s="218"/>
      <c r="CB634" s="218"/>
      <c r="CC634" s="218"/>
      <c r="CD634" s="218"/>
      <c r="CE634" s="218"/>
      <c r="CF634" s="218"/>
      <c r="CG634" s="218"/>
      <c r="CH634" s="218"/>
      <c r="CI634" s="218"/>
      <c r="CJ634" s="218"/>
      <c r="CK634" s="218"/>
    </row>
    <row r="635" spans="2:89" s="225" customFormat="1">
      <c r="B635" s="217"/>
      <c r="C635" s="216"/>
      <c r="D635" s="216"/>
      <c r="E635" s="216"/>
      <c r="F635" s="216"/>
      <c r="G635" s="216"/>
      <c r="H635" s="216"/>
      <c r="I635" s="287"/>
      <c r="J635" s="216"/>
      <c r="K635" s="216"/>
      <c r="L635" s="216"/>
      <c r="M635" s="216"/>
      <c r="N635" s="218"/>
      <c r="O635" s="218"/>
      <c r="P635" s="219"/>
      <c r="Q635" s="218"/>
      <c r="R635" s="218"/>
      <c r="S635" s="218"/>
      <c r="T635" s="218"/>
      <c r="U635" s="218"/>
      <c r="V635" s="218"/>
      <c r="W635" s="218"/>
      <c r="X635" s="218"/>
      <c r="Y635" s="218"/>
      <c r="Z635" s="218"/>
      <c r="AA635" s="218"/>
      <c r="AB635" s="220"/>
      <c r="AC635" s="221"/>
      <c r="AD635" s="221"/>
      <c r="AE635" s="220"/>
      <c r="AF635" s="220"/>
      <c r="AG635" s="218"/>
      <c r="AH635" s="218"/>
      <c r="AI635" s="222"/>
      <c r="AJ635" s="222"/>
      <c r="AK635" s="218"/>
      <c r="AL635" s="222"/>
      <c r="AM635" s="222"/>
      <c r="AN635" s="222"/>
      <c r="AO635" s="218"/>
      <c r="AP635" s="218"/>
      <c r="AQ635" s="218"/>
      <c r="AR635" s="218"/>
      <c r="AS635" s="218"/>
      <c r="AT635" s="220"/>
      <c r="AU635" s="222"/>
      <c r="AV635" s="222"/>
      <c r="AW635" s="218"/>
      <c r="AX635" s="219"/>
      <c r="AY635" s="223"/>
      <c r="AZ635" s="219"/>
      <c r="BA635" s="223"/>
      <c r="BB635" s="223"/>
      <c r="BC635" s="347"/>
      <c r="BD635" s="347"/>
      <c r="BE635" s="219"/>
      <c r="BF635" s="219"/>
      <c r="BG635" s="223"/>
      <c r="BH635" s="223"/>
      <c r="BI635" s="222"/>
      <c r="BJ635" s="222"/>
      <c r="BK635" s="222"/>
      <c r="BL635" s="224"/>
      <c r="BM635" s="219"/>
      <c r="BN635" s="223"/>
      <c r="BO635" s="219"/>
      <c r="BP635" s="219"/>
      <c r="BQ635" s="219"/>
      <c r="BR635" s="218"/>
      <c r="BS635" s="218"/>
      <c r="BT635" s="218"/>
      <c r="BU635" s="218"/>
      <c r="BV635" s="218"/>
      <c r="BW635" s="218"/>
      <c r="BX635" s="218"/>
      <c r="BY635" s="218"/>
      <c r="BZ635" s="218"/>
      <c r="CA635" s="218"/>
      <c r="CB635" s="218"/>
      <c r="CC635" s="218"/>
      <c r="CD635" s="218"/>
      <c r="CE635" s="218"/>
      <c r="CF635" s="218"/>
      <c r="CG635" s="218"/>
      <c r="CH635" s="218"/>
      <c r="CI635" s="218"/>
      <c r="CJ635" s="218"/>
      <c r="CK635" s="218"/>
    </row>
    <row r="636" spans="2:89" s="225" customFormat="1">
      <c r="B636" s="217"/>
      <c r="C636" s="216"/>
      <c r="D636" s="216"/>
      <c r="E636" s="216"/>
      <c r="F636" s="216"/>
      <c r="G636" s="216"/>
      <c r="H636" s="216"/>
      <c r="I636" s="287"/>
      <c r="J636" s="216"/>
      <c r="K636" s="216"/>
      <c r="L636" s="216"/>
      <c r="M636" s="216"/>
      <c r="N636" s="218"/>
      <c r="O636" s="218"/>
      <c r="P636" s="219"/>
      <c r="Q636" s="218"/>
      <c r="R636" s="218"/>
      <c r="S636" s="218"/>
      <c r="T636" s="218"/>
      <c r="U636" s="218"/>
      <c r="V636" s="218"/>
      <c r="W636" s="218"/>
      <c r="X636" s="218"/>
      <c r="Y636" s="218"/>
      <c r="Z636" s="218"/>
      <c r="AA636" s="218"/>
      <c r="AB636" s="220"/>
      <c r="AC636" s="221"/>
      <c r="AD636" s="221"/>
      <c r="AE636" s="220"/>
      <c r="AF636" s="220"/>
      <c r="AG636" s="218"/>
      <c r="AH636" s="218"/>
      <c r="AI636" s="222"/>
      <c r="AJ636" s="222"/>
      <c r="AK636" s="218"/>
      <c r="AL636" s="222"/>
      <c r="AM636" s="222"/>
      <c r="AN636" s="222"/>
      <c r="AO636" s="218"/>
      <c r="AP636" s="218"/>
      <c r="AQ636" s="218"/>
      <c r="AR636" s="218"/>
      <c r="AS636" s="218"/>
      <c r="AT636" s="220"/>
      <c r="AU636" s="222"/>
      <c r="AV636" s="222"/>
      <c r="AW636" s="218"/>
      <c r="AX636" s="219"/>
      <c r="AY636" s="223"/>
      <c r="AZ636" s="219"/>
      <c r="BA636" s="223"/>
      <c r="BB636" s="223"/>
      <c r="BC636" s="347"/>
      <c r="BD636" s="347"/>
      <c r="BE636" s="219"/>
      <c r="BF636" s="219"/>
      <c r="BG636" s="223"/>
      <c r="BH636" s="223"/>
      <c r="BI636" s="222"/>
      <c r="BJ636" s="222"/>
      <c r="BK636" s="222"/>
      <c r="BL636" s="224"/>
      <c r="BM636" s="219"/>
      <c r="BN636" s="223"/>
      <c r="BO636" s="219"/>
      <c r="BP636" s="219"/>
      <c r="BQ636" s="219"/>
      <c r="BR636" s="218"/>
      <c r="BS636" s="218"/>
      <c r="BT636" s="218"/>
      <c r="BU636" s="218"/>
      <c r="BV636" s="218"/>
      <c r="BW636" s="218"/>
      <c r="BX636" s="218"/>
      <c r="BY636" s="218"/>
      <c r="BZ636" s="218"/>
      <c r="CA636" s="218"/>
      <c r="CB636" s="218"/>
      <c r="CC636" s="218"/>
      <c r="CD636" s="218"/>
      <c r="CE636" s="218"/>
      <c r="CF636" s="218"/>
      <c r="CG636" s="218"/>
      <c r="CH636" s="218"/>
      <c r="CI636" s="218"/>
      <c r="CJ636" s="218"/>
      <c r="CK636" s="218"/>
    </row>
    <row r="637" spans="2:89" s="225" customFormat="1">
      <c r="B637" s="217"/>
      <c r="C637" s="216"/>
      <c r="D637" s="216"/>
      <c r="E637" s="216"/>
      <c r="F637" s="216"/>
      <c r="G637" s="216"/>
      <c r="H637" s="216"/>
      <c r="I637" s="287"/>
      <c r="J637" s="216"/>
      <c r="K637" s="216"/>
      <c r="L637" s="216"/>
      <c r="M637" s="216"/>
      <c r="N637" s="218"/>
      <c r="O637" s="218"/>
      <c r="P637" s="219"/>
      <c r="Q637" s="218"/>
      <c r="R637" s="218"/>
      <c r="S637" s="218"/>
      <c r="T637" s="218"/>
      <c r="U637" s="218"/>
      <c r="V637" s="218"/>
      <c r="W637" s="218"/>
      <c r="X637" s="218"/>
      <c r="Y637" s="218"/>
      <c r="Z637" s="218"/>
      <c r="AA637" s="218"/>
      <c r="AB637" s="220"/>
      <c r="AC637" s="221"/>
      <c r="AD637" s="221"/>
      <c r="AE637" s="220"/>
      <c r="AF637" s="220"/>
      <c r="AG637" s="218"/>
      <c r="AH637" s="218"/>
      <c r="AI637" s="222"/>
      <c r="AJ637" s="222"/>
      <c r="AK637" s="218"/>
      <c r="AL637" s="222"/>
      <c r="AM637" s="222"/>
      <c r="AN637" s="222"/>
      <c r="AO637" s="218"/>
      <c r="AP637" s="218"/>
      <c r="AQ637" s="218"/>
      <c r="AR637" s="218"/>
      <c r="AS637" s="218"/>
      <c r="AT637" s="220"/>
      <c r="AU637" s="222"/>
      <c r="AV637" s="222"/>
      <c r="AW637" s="218"/>
      <c r="AX637" s="219"/>
      <c r="AY637" s="223"/>
      <c r="AZ637" s="219"/>
      <c r="BA637" s="223"/>
      <c r="BB637" s="223"/>
      <c r="BC637" s="347"/>
      <c r="BD637" s="347"/>
      <c r="BE637" s="219"/>
      <c r="BF637" s="219"/>
      <c r="BG637" s="223"/>
      <c r="BH637" s="223"/>
      <c r="BI637" s="222"/>
      <c r="BJ637" s="222"/>
      <c r="BK637" s="222"/>
      <c r="BL637" s="224"/>
      <c r="BM637" s="219"/>
      <c r="BN637" s="223"/>
      <c r="BO637" s="219"/>
      <c r="BP637" s="219"/>
      <c r="BQ637" s="219"/>
      <c r="BR637" s="218"/>
      <c r="BS637" s="218"/>
      <c r="BT637" s="218"/>
      <c r="BU637" s="218"/>
      <c r="BV637" s="218"/>
      <c r="BW637" s="218"/>
      <c r="BX637" s="218"/>
      <c r="BY637" s="218"/>
      <c r="BZ637" s="218"/>
      <c r="CA637" s="218"/>
      <c r="CB637" s="218"/>
      <c r="CC637" s="218"/>
      <c r="CD637" s="218"/>
      <c r="CE637" s="218"/>
      <c r="CF637" s="218"/>
      <c r="CG637" s="218"/>
      <c r="CH637" s="218"/>
      <c r="CI637" s="218"/>
      <c r="CJ637" s="218"/>
      <c r="CK637" s="218"/>
    </row>
    <row r="638" spans="2:89" s="225" customFormat="1">
      <c r="B638" s="217"/>
      <c r="C638" s="216"/>
      <c r="D638" s="216"/>
      <c r="E638" s="216"/>
      <c r="F638" s="216"/>
      <c r="G638" s="216"/>
      <c r="H638" s="216"/>
      <c r="I638" s="287"/>
      <c r="J638" s="216"/>
      <c r="K638" s="216"/>
      <c r="L638" s="216"/>
      <c r="M638" s="216"/>
      <c r="N638" s="218"/>
      <c r="O638" s="218"/>
      <c r="P638" s="219"/>
      <c r="Q638" s="218"/>
      <c r="R638" s="218"/>
      <c r="S638" s="218"/>
      <c r="T638" s="218"/>
      <c r="U638" s="218"/>
      <c r="V638" s="218"/>
      <c r="W638" s="218"/>
      <c r="X638" s="218"/>
      <c r="Y638" s="218"/>
      <c r="Z638" s="218"/>
      <c r="AA638" s="218"/>
      <c r="AB638" s="220"/>
      <c r="AC638" s="221"/>
      <c r="AD638" s="221"/>
      <c r="AE638" s="220"/>
      <c r="AF638" s="220"/>
      <c r="AG638" s="218"/>
      <c r="AH638" s="218"/>
      <c r="AI638" s="222"/>
      <c r="AJ638" s="222"/>
      <c r="AK638" s="218"/>
      <c r="AL638" s="222"/>
      <c r="AM638" s="222"/>
      <c r="AN638" s="222"/>
      <c r="AO638" s="218"/>
      <c r="AP638" s="218"/>
      <c r="AQ638" s="218"/>
      <c r="AR638" s="218"/>
      <c r="AS638" s="218"/>
      <c r="AT638" s="220"/>
      <c r="AU638" s="222"/>
      <c r="AV638" s="222"/>
      <c r="AW638" s="218"/>
      <c r="AX638" s="219"/>
      <c r="AY638" s="223"/>
      <c r="AZ638" s="219"/>
      <c r="BA638" s="223"/>
      <c r="BB638" s="223"/>
      <c r="BC638" s="347"/>
      <c r="BD638" s="347"/>
      <c r="BE638" s="219"/>
      <c r="BF638" s="219"/>
      <c r="BG638" s="223"/>
      <c r="BH638" s="223"/>
      <c r="BI638" s="222"/>
      <c r="BJ638" s="222"/>
      <c r="BK638" s="222"/>
      <c r="BL638" s="224"/>
      <c r="BM638" s="219"/>
      <c r="BN638" s="223"/>
      <c r="BO638" s="219"/>
      <c r="BP638" s="219"/>
      <c r="BQ638" s="219"/>
      <c r="BR638" s="218"/>
      <c r="BS638" s="218"/>
      <c r="BT638" s="218"/>
      <c r="BU638" s="218"/>
      <c r="BV638" s="218"/>
      <c r="BW638" s="218"/>
      <c r="BX638" s="218"/>
      <c r="BY638" s="218"/>
      <c r="BZ638" s="218"/>
      <c r="CA638" s="218"/>
      <c r="CB638" s="218"/>
      <c r="CC638" s="218"/>
      <c r="CD638" s="218"/>
      <c r="CE638" s="218"/>
      <c r="CF638" s="218"/>
      <c r="CG638" s="218"/>
      <c r="CH638" s="218"/>
      <c r="CI638" s="218"/>
      <c r="CJ638" s="218"/>
      <c r="CK638" s="218"/>
    </row>
    <row r="639" spans="2:89" s="225" customFormat="1">
      <c r="B639" s="217"/>
      <c r="C639" s="216"/>
      <c r="D639" s="216"/>
      <c r="E639" s="216"/>
      <c r="F639" s="216"/>
      <c r="G639" s="216"/>
      <c r="H639" s="216"/>
      <c r="I639" s="287"/>
      <c r="J639" s="216"/>
      <c r="K639" s="216"/>
      <c r="L639" s="216"/>
      <c r="M639" s="216"/>
      <c r="N639" s="218"/>
      <c r="O639" s="218"/>
      <c r="P639" s="219"/>
      <c r="Q639" s="218"/>
      <c r="R639" s="218"/>
      <c r="S639" s="218"/>
      <c r="T639" s="218"/>
      <c r="U639" s="218"/>
      <c r="V639" s="218"/>
      <c r="W639" s="218"/>
      <c r="X639" s="218"/>
      <c r="Y639" s="218"/>
      <c r="Z639" s="218"/>
      <c r="AA639" s="218"/>
      <c r="AB639" s="220"/>
      <c r="AC639" s="221"/>
      <c r="AD639" s="221"/>
      <c r="AE639" s="220"/>
      <c r="AF639" s="220"/>
      <c r="AG639" s="218"/>
      <c r="AH639" s="218"/>
      <c r="AI639" s="222"/>
      <c r="AJ639" s="222"/>
      <c r="AK639" s="218"/>
      <c r="AL639" s="222"/>
      <c r="AM639" s="222"/>
      <c r="AN639" s="222"/>
      <c r="AO639" s="218"/>
      <c r="AP639" s="218"/>
      <c r="AQ639" s="218"/>
      <c r="AR639" s="218"/>
      <c r="AS639" s="218"/>
      <c r="AT639" s="220"/>
      <c r="AU639" s="222"/>
      <c r="AV639" s="222"/>
      <c r="AW639" s="218"/>
      <c r="AX639" s="219"/>
      <c r="AY639" s="223"/>
      <c r="AZ639" s="219"/>
      <c r="BA639" s="223"/>
      <c r="BB639" s="223"/>
      <c r="BC639" s="347"/>
      <c r="BD639" s="347"/>
      <c r="BE639" s="219"/>
      <c r="BF639" s="219"/>
      <c r="BG639" s="223"/>
      <c r="BH639" s="223"/>
      <c r="BI639" s="222"/>
      <c r="BJ639" s="222"/>
      <c r="BK639" s="222"/>
      <c r="BL639" s="224"/>
      <c r="BM639" s="219"/>
      <c r="BN639" s="223"/>
      <c r="BO639" s="219"/>
      <c r="BP639" s="219"/>
      <c r="BQ639" s="219"/>
      <c r="BR639" s="218"/>
      <c r="BS639" s="218"/>
      <c r="BT639" s="218"/>
      <c r="BU639" s="218"/>
      <c r="BV639" s="218"/>
      <c r="BW639" s="218"/>
      <c r="BX639" s="218"/>
      <c r="BY639" s="218"/>
      <c r="BZ639" s="218"/>
      <c r="CA639" s="218"/>
      <c r="CB639" s="218"/>
      <c r="CC639" s="218"/>
      <c r="CD639" s="218"/>
      <c r="CE639" s="218"/>
      <c r="CF639" s="218"/>
      <c r="CG639" s="218"/>
      <c r="CH639" s="218"/>
      <c r="CI639" s="218"/>
      <c r="CJ639" s="218"/>
      <c r="CK639" s="218"/>
    </row>
    <row r="640" spans="2:89" s="225" customFormat="1">
      <c r="B640" s="217"/>
      <c r="C640" s="216"/>
      <c r="D640" s="216"/>
      <c r="E640" s="216"/>
      <c r="F640" s="216"/>
      <c r="G640" s="216"/>
      <c r="H640" s="216"/>
      <c r="I640" s="287"/>
      <c r="J640" s="216"/>
      <c r="K640" s="216"/>
      <c r="L640" s="216"/>
      <c r="M640" s="216"/>
      <c r="N640" s="218"/>
      <c r="O640" s="218"/>
      <c r="P640" s="219"/>
      <c r="Q640" s="218"/>
      <c r="R640" s="218"/>
      <c r="S640" s="218"/>
      <c r="T640" s="218"/>
      <c r="U640" s="218"/>
      <c r="V640" s="218"/>
      <c r="W640" s="218"/>
      <c r="X640" s="218"/>
      <c r="Y640" s="218"/>
      <c r="Z640" s="218"/>
      <c r="AA640" s="218"/>
      <c r="AB640" s="220"/>
      <c r="AC640" s="221"/>
      <c r="AD640" s="221"/>
      <c r="AE640" s="220"/>
      <c r="AF640" s="220"/>
      <c r="AG640" s="218"/>
      <c r="AH640" s="218"/>
      <c r="AI640" s="222"/>
      <c r="AJ640" s="222"/>
      <c r="AK640" s="218"/>
      <c r="AL640" s="222"/>
      <c r="AM640" s="222"/>
      <c r="AN640" s="222"/>
      <c r="AO640" s="218"/>
      <c r="AP640" s="218"/>
      <c r="AQ640" s="218"/>
      <c r="AR640" s="218"/>
      <c r="AS640" s="218"/>
      <c r="AT640" s="220"/>
      <c r="AU640" s="222"/>
      <c r="AV640" s="222"/>
      <c r="AW640" s="218"/>
      <c r="AX640" s="219"/>
      <c r="AY640" s="223"/>
      <c r="AZ640" s="219"/>
      <c r="BA640" s="223"/>
      <c r="BB640" s="223"/>
      <c r="BC640" s="347"/>
      <c r="BD640" s="347"/>
      <c r="BE640" s="219"/>
      <c r="BF640" s="219"/>
      <c r="BG640" s="223"/>
      <c r="BH640" s="223"/>
      <c r="BI640" s="222"/>
      <c r="BJ640" s="222"/>
      <c r="BK640" s="222"/>
      <c r="BL640" s="224"/>
      <c r="BM640" s="219"/>
      <c r="BN640" s="223"/>
      <c r="BO640" s="219"/>
      <c r="BP640" s="219"/>
      <c r="BQ640" s="219"/>
      <c r="BR640" s="218"/>
      <c r="BS640" s="218"/>
      <c r="BT640" s="218"/>
      <c r="BU640" s="218"/>
      <c r="BV640" s="218"/>
      <c r="BW640" s="218"/>
      <c r="BX640" s="218"/>
      <c r="BY640" s="218"/>
      <c r="BZ640" s="218"/>
      <c r="CA640" s="218"/>
      <c r="CB640" s="218"/>
      <c r="CC640" s="218"/>
      <c r="CD640" s="218"/>
      <c r="CE640" s="218"/>
      <c r="CF640" s="218"/>
      <c r="CG640" s="218"/>
      <c r="CH640" s="218"/>
      <c r="CI640" s="218"/>
      <c r="CJ640" s="218"/>
      <c r="CK640" s="218"/>
    </row>
    <row r="641" spans="2:89" s="225" customFormat="1">
      <c r="B641" s="217"/>
      <c r="C641" s="216"/>
      <c r="D641" s="216"/>
      <c r="E641" s="216"/>
      <c r="F641" s="216"/>
      <c r="G641" s="216"/>
      <c r="H641" s="216"/>
      <c r="I641" s="287"/>
      <c r="J641" s="216"/>
      <c r="K641" s="216"/>
      <c r="L641" s="216"/>
      <c r="M641" s="216"/>
      <c r="N641" s="218"/>
      <c r="O641" s="218"/>
      <c r="P641" s="219"/>
      <c r="Q641" s="218"/>
      <c r="R641" s="218"/>
      <c r="S641" s="218"/>
      <c r="T641" s="218"/>
      <c r="U641" s="218"/>
      <c r="V641" s="218"/>
      <c r="W641" s="218"/>
      <c r="X641" s="218"/>
      <c r="Y641" s="218"/>
      <c r="Z641" s="218"/>
      <c r="AA641" s="218"/>
      <c r="AB641" s="220"/>
      <c r="AC641" s="221"/>
      <c r="AD641" s="221"/>
      <c r="AE641" s="220"/>
      <c r="AF641" s="220"/>
      <c r="AG641" s="218"/>
      <c r="AH641" s="218"/>
      <c r="AI641" s="222"/>
      <c r="AJ641" s="222"/>
      <c r="AK641" s="218"/>
      <c r="AL641" s="222"/>
      <c r="AM641" s="222"/>
      <c r="AN641" s="222"/>
      <c r="AO641" s="218"/>
      <c r="AP641" s="218"/>
      <c r="AQ641" s="218"/>
      <c r="AR641" s="218"/>
      <c r="AS641" s="218"/>
      <c r="AT641" s="220"/>
      <c r="AU641" s="222"/>
      <c r="AV641" s="222"/>
      <c r="AW641" s="218"/>
      <c r="AX641" s="219"/>
      <c r="AY641" s="223"/>
      <c r="AZ641" s="219"/>
      <c r="BA641" s="223"/>
      <c r="BB641" s="223"/>
      <c r="BC641" s="347"/>
      <c r="BD641" s="347"/>
      <c r="BE641" s="219"/>
      <c r="BF641" s="219"/>
      <c r="BG641" s="223"/>
      <c r="BH641" s="223"/>
      <c r="BI641" s="222"/>
      <c r="BJ641" s="222"/>
      <c r="BK641" s="222"/>
      <c r="BL641" s="224"/>
      <c r="BM641" s="219"/>
      <c r="BN641" s="223"/>
      <c r="BO641" s="219"/>
      <c r="BP641" s="219"/>
      <c r="BQ641" s="219"/>
      <c r="BR641" s="218"/>
      <c r="BS641" s="218"/>
      <c r="BT641" s="218"/>
      <c r="BU641" s="218"/>
      <c r="BV641" s="218"/>
      <c r="BW641" s="218"/>
      <c r="BX641" s="218"/>
      <c r="BY641" s="218"/>
      <c r="BZ641" s="218"/>
      <c r="CA641" s="218"/>
      <c r="CB641" s="218"/>
      <c r="CC641" s="218"/>
      <c r="CD641" s="218"/>
      <c r="CE641" s="218"/>
      <c r="CF641" s="218"/>
      <c r="CG641" s="218"/>
      <c r="CH641" s="218"/>
      <c r="CI641" s="218"/>
      <c r="CJ641" s="218"/>
      <c r="CK641" s="218"/>
    </row>
    <row r="642" spans="2:89" s="225" customFormat="1">
      <c r="B642" s="217"/>
      <c r="C642" s="216"/>
      <c r="D642" s="216"/>
      <c r="E642" s="216"/>
      <c r="F642" s="216"/>
      <c r="G642" s="216"/>
      <c r="H642" s="216"/>
      <c r="I642" s="287"/>
      <c r="J642" s="216"/>
      <c r="K642" s="216"/>
      <c r="L642" s="216"/>
      <c r="M642" s="216"/>
      <c r="N642" s="218"/>
      <c r="O642" s="218"/>
      <c r="P642" s="219"/>
      <c r="Q642" s="218"/>
      <c r="R642" s="218"/>
      <c r="S642" s="218"/>
      <c r="T642" s="218"/>
      <c r="U642" s="218"/>
      <c r="V642" s="218"/>
      <c r="W642" s="218"/>
      <c r="X642" s="218"/>
      <c r="Y642" s="218"/>
      <c r="Z642" s="218"/>
      <c r="AA642" s="218"/>
      <c r="AB642" s="220"/>
      <c r="AC642" s="221"/>
      <c r="AD642" s="221"/>
      <c r="AE642" s="220"/>
      <c r="AF642" s="220"/>
      <c r="AG642" s="218"/>
      <c r="AH642" s="218"/>
      <c r="AI642" s="222"/>
      <c r="AJ642" s="222"/>
      <c r="AK642" s="218"/>
      <c r="AL642" s="222"/>
      <c r="AM642" s="222"/>
      <c r="AN642" s="222"/>
      <c r="AO642" s="218"/>
      <c r="AP642" s="218"/>
      <c r="AQ642" s="218"/>
      <c r="AR642" s="218"/>
      <c r="AS642" s="218"/>
      <c r="AT642" s="220"/>
      <c r="AU642" s="222"/>
      <c r="AV642" s="222"/>
      <c r="AW642" s="218"/>
      <c r="AX642" s="219"/>
      <c r="AY642" s="223"/>
      <c r="AZ642" s="219"/>
      <c r="BA642" s="223"/>
      <c r="BB642" s="223"/>
      <c r="BC642" s="347"/>
      <c r="BD642" s="347"/>
      <c r="BE642" s="219"/>
      <c r="BF642" s="219"/>
      <c r="BG642" s="223"/>
      <c r="BH642" s="223"/>
      <c r="BI642" s="222"/>
      <c r="BJ642" s="222"/>
      <c r="BK642" s="222"/>
      <c r="BL642" s="224"/>
      <c r="BM642" s="219"/>
      <c r="BN642" s="223"/>
      <c r="BO642" s="219"/>
      <c r="BP642" s="219"/>
      <c r="BQ642" s="219"/>
      <c r="BR642" s="218"/>
      <c r="BS642" s="218"/>
      <c r="BT642" s="218"/>
      <c r="BU642" s="218"/>
      <c r="BV642" s="218"/>
      <c r="BW642" s="218"/>
      <c r="BX642" s="218"/>
      <c r="BY642" s="218"/>
      <c r="BZ642" s="218"/>
      <c r="CA642" s="218"/>
      <c r="CB642" s="218"/>
      <c r="CC642" s="218"/>
      <c r="CD642" s="218"/>
      <c r="CE642" s="218"/>
      <c r="CF642" s="218"/>
      <c r="CG642" s="218"/>
      <c r="CH642" s="218"/>
      <c r="CI642" s="218"/>
      <c r="CJ642" s="218"/>
      <c r="CK642" s="218"/>
    </row>
    <row r="643" spans="2:89" s="225" customFormat="1">
      <c r="B643" s="217"/>
      <c r="C643" s="216"/>
      <c r="D643" s="216"/>
      <c r="E643" s="216"/>
      <c r="F643" s="216"/>
      <c r="G643" s="216"/>
      <c r="H643" s="216"/>
      <c r="I643" s="287"/>
      <c r="J643" s="216"/>
      <c r="K643" s="216"/>
      <c r="L643" s="216"/>
      <c r="M643" s="216"/>
      <c r="N643" s="218"/>
      <c r="O643" s="218"/>
      <c r="P643" s="219"/>
      <c r="Q643" s="218"/>
      <c r="R643" s="218"/>
      <c r="S643" s="218"/>
      <c r="T643" s="218"/>
      <c r="U643" s="218"/>
      <c r="V643" s="218"/>
      <c r="W643" s="218"/>
      <c r="X643" s="218"/>
      <c r="Y643" s="218"/>
      <c r="Z643" s="218"/>
      <c r="AA643" s="218"/>
      <c r="AB643" s="220"/>
      <c r="AC643" s="221"/>
      <c r="AD643" s="221"/>
      <c r="AE643" s="220"/>
      <c r="AF643" s="220"/>
      <c r="AG643" s="218"/>
      <c r="AH643" s="218"/>
      <c r="AI643" s="222"/>
      <c r="AJ643" s="222"/>
      <c r="AK643" s="218"/>
      <c r="AL643" s="222"/>
      <c r="AM643" s="222"/>
      <c r="AN643" s="222"/>
      <c r="AO643" s="218"/>
      <c r="AP643" s="218"/>
      <c r="AQ643" s="218"/>
      <c r="AR643" s="218"/>
      <c r="AS643" s="218"/>
      <c r="AT643" s="220"/>
      <c r="AU643" s="222"/>
      <c r="AV643" s="222"/>
      <c r="AW643" s="218"/>
      <c r="AX643" s="219"/>
      <c r="AY643" s="223"/>
      <c r="AZ643" s="219"/>
      <c r="BA643" s="223"/>
      <c r="BB643" s="223"/>
      <c r="BC643" s="347"/>
      <c r="BD643" s="347"/>
      <c r="BE643" s="219"/>
      <c r="BF643" s="219"/>
      <c r="BG643" s="223"/>
      <c r="BH643" s="223"/>
      <c r="BI643" s="222"/>
      <c r="BJ643" s="222"/>
      <c r="BK643" s="222"/>
      <c r="BL643" s="224"/>
      <c r="BM643" s="219"/>
      <c r="BN643" s="223"/>
      <c r="BO643" s="219"/>
      <c r="BP643" s="219"/>
      <c r="BQ643" s="219"/>
      <c r="BR643" s="218"/>
      <c r="BS643" s="218"/>
      <c r="BT643" s="218"/>
      <c r="BU643" s="218"/>
      <c r="BV643" s="218"/>
      <c r="BW643" s="218"/>
      <c r="BX643" s="218"/>
      <c r="BY643" s="218"/>
      <c r="BZ643" s="218"/>
      <c r="CA643" s="218"/>
      <c r="CB643" s="218"/>
      <c r="CC643" s="218"/>
      <c r="CD643" s="218"/>
      <c r="CE643" s="218"/>
      <c r="CF643" s="218"/>
      <c r="CG643" s="218"/>
      <c r="CH643" s="218"/>
      <c r="CI643" s="218"/>
      <c r="CJ643" s="218"/>
      <c r="CK643" s="218"/>
    </row>
    <row r="644" spans="2:89" s="225" customFormat="1">
      <c r="B644" s="217"/>
      <c r="C644" s="216"/>
      <c r="D644" s="216"/>
      <c r="E644" s="216"/>
      <c r="F644" s="216"/>
      <c r="G644" s="216"/>
      <c r="H644" s="216"/>
      <c r="I644" s="287"/>
      <c r="J644" s="216"/>
      <c r="K644" s="216"/>
      <c r="L644" s="216"/>
      <c r="M644" s="216"/>
      <c r="N644" s="218"/>
      <c r="O644" s="218"/>
      <c r="P644" s="219"/>
      <c r="Q644" s="218"/>
      <c r="R644" s="218"/>
      <c r="S644" s="218"/>
      <c r="T644" s="218"/>
      <c r="U644" s="218"/>
      <c r="V644" s="218"/>
      <c r="W644" s="218"/>
      <c r="X644" s="218"/>
      <c r="Y644" s="218"/>
      <c r="Z644" s="218"/>
      <c r="AA644" s="218"/>
      <c r="AB644" s="220"/>
      <c r="AC644" s="221"/>
      <c r="AD644" s="221"/>
      <c r="AE644" s="220"/>
      <c r="AF644" s="220"/>
      <c r="AG644" s="218"/>
      <c r="AH644" s="218"/>
      <c r="AI644" s="222"/>
      <c r="AJ644" s="222"/>
      <c r="AK644" s="218"/>
      <c r="AL644" s="222"/>
      <c r="AM644" s="222"/>
      <c r="AN644" s="222"/>
      <c r="AO644" s="218"/>
      <c r="AP644" s="218"/>
      <c r="AQ644" s="218"/>
      <c r="AR644" s="218"/>
      <c r="AS644" s="218"/>
      <c r="AT644" s="220"/>
      <c r="AU644" s="222"/>
      <c r="AV644" s="222"/>
      <c r="AW644" s="218"/>
      <c r="AX644" s="219"/>
      <c r="AY644" s="223"/>
      <c r="AZ644" s="219"/>
      <c r="BA644" s="223"/>
      <c r="BB644" s="223"/>
      <c r="BC644" s="347"/>
      <c r="BD644" s="347"/>
      <c r="BE644" s="219"/>
      <c r="BF644" s="219"/>
      <c r="BG644" s="223"/>
      <c r="BH644" s="223"/>
      <c r="BI644" s="222"/>
      <c r="BJ644" s="222"/>
      <c r="BK644" s="222"/>
      <c r="BL644" s="224"/>
      <c r="BM644" s="219"/>
      <c r="BN644" s="223"/>
      <c r="BO644" s="219"/>
      <c r="BP644" s="219"/>
      <c r="BQ644" s="219"/>
      <c r="BR644" s="218"/>
      <c r="BS644" s="218"/>
      <c r="BT644" s="218"/>
      <c r="BU644" s="218"/>
      <c r="BV644" s="218"/>
      <c r="BW644" s="218"/>
      <c r="BX644" s="218"/>
      <c r="BY644" s="218"/>
      <c r="BZ644" s="218"/>
      <c r="CA644" s="218"/>
      <c r="CB644" s="218"/>
      <c r="CC644" s="218"/>
      <c r="CD644" s="218"/>
      <c r="CE644" s="218"/>
      <c r="CF644" s="218"/>
      <c r="CG644" s="218"/>
      <c r="CH644" s="218"/>
      <c r="CI644" s="218"/>
      <c r="CJ644" s="218"/>
      <c r="CK644" s="218"/>
    </row>
    <row r="645" spans="2:89" s="225" customFormat="1">
      <c r="B645" s="217"/>
      <c r="C645" s="216"/>
      <c r="D645" s="216"/>
      <c r="E645" s="216"/>
      <c r="F645" s="216"/>
      <c r="G645" s="216"/>
      <c r="H645" s="216"/>
      <c r="I645" s="287"/>
      <c r="J645" s="216"/>
      <c r="K645" s="216"/>
      <c r="L645" s="216"/>
      <c r="M645" s="216"/>
      <c r="N645" s="218"/>
      <c r="O645" s="218"/>
      <c r="P645" s="219"/>
      <c r="Q645" s="218"/>
      <c r="R645" s="218"/>
      <c r="S645" s="218"/>
      <c r="T645" s="218"/>
      <c r="U645" s="218"/>
      <c r="V645" s="218"/>
      <c r="W645" s="218"/>
      <c r="X645" s="218"/>
      <c r="Y645" s="218"/>
      <c r="Z645" s="218"/>
      <c r="AA645" s="218"/>
      <c r="AB645" s="220"/>
      <c r="AC645" s="221"/>
      <c r="AD645" s="221"/>
      <c r="AE645" s="220"/>
      <c r="AF645" s="220"/>
      <c r="AG645" s="218"/>
      <c r="AH645" s="218"/>
      <c r="AI645" s="222"/>
      <c r="AJ645" s="222"/>
      <c r="AK645" s="218"/>
      <c r="AL645" s="222"/>
      <c r="AM645" s="222"/>
      <c r="AN645" s="222"/>
      <c r="AO645" s="218"/>
      <c r="AP645" s="218"/>
      <c r="AQ645" s="218"/>
      <c r="AR645" s="218"/>
      <c r="AS645" s="218"/>
      <c r="AT645" s="220"/>
      <c r="AU645" s="222"/>
      <c r="AV645" s="222"/>
      <c r="AW645" s="218"/>
      <c r="AX645" s="219"/>
      <c r="AY645" s="223"/>
      <c r="AZ645" s="219"/>
      <c r="BA645" s="223"/>
      <c r="BB645" s="223"/>
      <c r="BC645" s="347"/>
      <c r="BD645" s="347"/>
      <c r="BE645" s="219"/>
      <c r="BF645" s="219"/>
      <c r="BG645" s="223"/>
      <c r="BH645" s="223"/>
      <c r="BI645" s="222"/>
      <c r="BJ645" s="222"/>
      <c r="BK645" s="222"/>
      <c r="BL645" s="224"/>
      <c r="BM645" s="219"/>
      <c r="BN645" s="223"/>
      <c r="BO645" s="219"/>
      <c r="BP645" s="219"/>
      <c r="BQ645" s="219"/>
      <c r="BR645" s="218"/>
      <c r="BS645" s="218"/>
      <c r="BT645" s="218"/>
      <c r="BU645" s="218"/>
      <c r="BV645" s="218"/>
      <c r="BW645" s="218"/>
      <c r="BX645" s="218"/>
      <c r="BY645" s="218"/>
      <c r="BZ645" s="218"/>
      <c r="CA645" s="218"/>
      <c r="CB645" s="218"/>
      <c r="CC645" s="218"/>
      <c r="CD645" s="218"/>
      <c r="CE645" s="218"/>
      <c r="CF645" s="218"/>
      <c r="CG645" s="218"/>
      <c r="CH645" s="218"/>
      <c r="CI645" s="218"/>
      <c r="CJ645" s="218"/>
      <c r="CK645" s="218"/>
    </row>
    <row r="646" spans="2:89" s="225" customFormat="1">
      <c r="B646" s="217"/>
      <c r="C646" s="216"/>
      <c r="D646" s="216"/>
      <c r="E646" s="216"/>
      <c r="F646" s="216"/>
      <c r="G646" s="216"/>
      <c r="H646" s="216"/>
      <c r="I646" s="287"/>
      <c r="J646" s="216"/>
      <c r="K646" s="216"/>
      <c r="L646" s="216"/>
      <c r="M646" s="216"/>
      <c r="N646" s="218"/>
      <c r="O646" s="218"/>
      <c r="P646" s="219"/>
      <c r="Q646" s="218"/>
      <c r="R646" s="218"/>
      <c r="S646" s="218"/>
      <c r="T646" s="218"/>
      <c r="U646" s="218"/>
      <c r="V646" s="218"/>
      <c r="W646" s="218"/>
      <c r="X646" s="218"/>
      <c r="Y646" s="218"/>
      <c r="Z646" s="218"/>
      <c r="AA646" s="218"/>
      <c r="AB646" s="220"/>
      <c r="AC646" s="221"/>
      <c r="AD646" s="221"/>
      <c r="AE646" s="220"/>
      <c r="AF646" s="220"/>
      <c r="AG646" s="218"/>
      <c r="AH646" s="218"/>
      <c r="AI646" s="222"/>
      <c r="AJ646" s="222"/>
      <c r="AK646" s="218"/>
      <c r="AL646" s="222"/>
      <c r="AM646" s="222"/>
      <c r="AN646" s="222"/>
      <c r="AO646" s="218"/>
      <c r="AP646" s="218"/>
      <c r="AQ646" s="218"/>
      <c r="AR646" s="218"/>
      <c r="AS646" s="218"/>
      <c r="AT646" s="220"/>
      <c r="AU646" s="222"/>
      <c r="AV646" s="222"/>
      <c r="AW646" s="218"/>
      <c r="AX646" s="219"/>
      <c r="AY646" s="223"/>
      <c r="AZ646" s="219"/>
      <c r="BA646" s="223"/>
      <c r="BB646" s="223"/>
      <c r="BC646" s="347"/>
      <c r="BD646" s="347"/>
      <c r="BE646" s="219"/>
      <c r="BF646" s="219"/>
      <c r="BG646" s="223"/>
      <c r="BH646" s="223"/>
      <c r="BI646" s="222"/>
      <c r="BJ646" s="222"/>
      <c r="BK646" s="222"/>
      <c r="BL646" s="224"/>
      <c r="BM646" s="219"/>
      <c r="BN646" s="223"/>
      <c r="BO646" s="219"/>
      <c r="BP646" s="219"/>
      <c r="BQ646" s="219"/>
      <c r="BR646" s="218"/>
      <c r="BS646" s="218"/>
      <c r="BT646" s="218"/>
      <c r="BU646" s="218"/>
      <c r="BV646" s="218"/>
      <c r="BW646" s="218"/>
      <c r="BX646" s="218"/>
      <c r="BY646" s="218"/>
      <c r="BZ646" s="218"/>
      <c r="CA646" s="218"/>
      <c r="CB646" s="218"/>
      <c r="CC646" s="218"/>
      <c r="CD646" s="218"/>
      <c r="CE646" s="218"/>
      <c r="CF646" s="218"/>
      <c r="CG646" s="218"/>
      <c r="CH646" s="218"/>
      <c r="CI646" s="218"/>
      <c r="CJ646" s="218"/>
      <c r="CK646" s="218"/>
    </row>
    <row r="647" spans="2:89" s="225" customFormat="1">
      <c r="B647" s="217"/>
      <c r="C647" s="216"/>
      <c r="D647" s="216"/>
      <c r="E647" s="216"/>
      <c r="F647" s="216"/>
      <c r="G647" s="216"/>
      <c r="H647" s="216"/>
      <c r="I647" s="287"/>
      <c r="J647" s="216"/>
      <c r="K647" s="216"/>
      <c r="L647" s="216"/>
      <c r="M647" s="216"/>
      <c r="N647" s="218"/>
      <c r="O647" s="218"/>
      <c r="P647" s="219"/>
      <c r="Q647" s="218"/>
      <c r="R647" s="218"/>
      <c r="S647" s="218"/>
      <c r="T647" s="218"/>
      <c r="U647" s="218"/>
      <c r="V647" s="218"/>
      <c r="W647" s="218"/>
      <c r="X647" s="218"/>
      <c r="Y647" s="218"/>
      <c r="Z647" s="218"/>
      <c r="AA647" s="218"/>
      <c r="AB647" s="220"/>
      <c r="AC647" s="221"/>
      <c r="AD647" s="221"/>
      <c r="AE647" s="220"/>
      <c r="AF647" s="220"/>
      <c r="AG647" s="218"/>
      <c r="AH647" s="218"/>
      <c r="AI647" s="222"/>
      <c r="AJ647" s="222"/>
      <c r="AK647" s="218"/>
      <c r="AL647" s="222"/>
      <c r="AM647" s="222"/>
      <c r="AN647" s="222"/>
      <c r="AO647" s="218"/>
      <c r="AP647" s="218"/>
      <c r="AQ647" s="218"/>
      <c r="AR647" s="218"/>
      <c r="AS647" s="218"/>
      <c r="AT647" s="220"/>
      <c r="AU647" s="222"/>
      <c r="AV647" s="222"/>
      <c r="AW647" s="218"/>
      <c r="AX647" s="219"/>
      <c r="AY647" s="223"/>
      <c r="AZ647" s="219"/>
      <c r="BA647" s="223"/>
      <c r="BB647" s="223"/>
      <c r="BC647" s="347"/>
      <c r="BD647" s="347"/>
      <c r="BE647" s="219"/>
      <c r="BF647" s="219"/>
      <c r="BG647" s="223"/>
      <c r="BH647" s="223"/>
      <c r="BI647" s="222"/>
      <c r="BJ647" s="222"/>
      <c r="BK647" s="222"/>
      <c r="BL647" s="224"/>
      <c r="BM647" s="219"/>
      <c r="BN647" s="223"/>
      <c r="BO647" s="219"/>
      <c r="BP647" s="219"/>
      <c r="BQ647" s="219"/>
      <c r="BR647" s="218"/>
      <c r="BS647" s="218"/>
      <c r="BT647" s="218"/>
      <c r="BU647" s="218"/>
      <c r="BV647" s="218"/>
      <c r="BW647" s="218"/>
      <c r="BX647" s="218"/>
      <c r="BY647" s="218"/>
      <c r="BZ647" s="218"/>
      <c r="CA647" s="218"/>
      <c r="CB647" s="218"/>
      <c r="CC647" s="218"/>
      <c r="CD647" s="218"/>
      <c r="CE647" s="218"/>
      <c r="CF647" s="218"/>
      <c r="CG647" s="218"/>
      <c r="CH647" s="218"/>
      <c r="CI647" s="218"/>
      <c r="CJ647" s="218"/>
      <c r="CK647" s="218"/>
    </row>
    <row r="648" spans="2:89" s="225" customFormat="1">
      <c r="B648" s="217"/>
      <c r="C648" s="216"/>
      <c r="D648" s="216"/>
      <c r="E648" s="216"/>
      <c r="F648" s="216"/>
      <c r="G648" s="216"/>
      <c r="H648" s="216"/>
      <c r="I648" s="287"/>
      <c r="J648" s="216"/>
      <c r="K648" s="216"/>
      <c r="L648" s="216"/>
      <c r="M648" s="216"/>
      <c r="N648" s="218"/>
      <c r="O648" s="218"/>
      <c r="P648" s="219"/>
      <c r="Q648" s="218"/>
      <c r="R648" s="218"/>
      <c r="S648" s="218"/>
      <c r="T648" s="218"/>
      <c r="U648" s="218"/>
      <c r="V648" s="218"/>
      <c r="W648" s="218"/>
      <c r="X648" s="218"/>
      <c r="Y648" s="218"/>
      <c r="Z648" s="218"/>
      <c r="AA648" s="218"/>
      <c r="AB648" s="220"/>
      <c r="AC648" s="221"/>
      <c r="AD648" s="221"/>
      <c r="AE648" s="220"/>
      <c r="AF648" s="220"/>
      <c r="AG648" s="218"/>
      <c r="AH648" s="218"/>
      <c r="AI648" s="222"/>
      <c r="AJ648" s="222"/>
      <c r="AK648" s="218"/>
      <c r="AL648" s="222"/>
      <c r="AM648" s="222"/>
      <c r="AN648" s="222"/>
      <c r="AO648" s="218"/>
      <c r="AP648" s="218"/>
      <c r="AQ648" s="218"/>
      <c r="AR648" s="218"/>
      <c r="AS648" s="218"/>
      <c r="AT648" s="220"/>
      <c r="AU648" s="222"/>
      <c r="AV648" s="222"/>
      <c r="AW648" s="218"/>
      <c r="AX648" s="219"/>
      <c r="AY648" s="223"/>
      <c r="AZ648" s="219"/>
      <c r="BA648" s="223"/>
      <c r="BB648" s="223"/>
      <c r="BC648" s="347"/>
      <c r="BD648" s="347"/>
      <c r="BE648" s="219"/>
      <c r="BF648" s="219"/>
      <c r="BG648" s="223"/>
      <c r="BH648" s="223"/>
      <c r="BI648" s="222"/>
      <c r="BJ648" s="222"/>
      <c r="BK648" s="222"/>
      <c r="BL648" s="224"/>
      <c r="BM648" s="219"/>
      <c r="BN648" s="223"/>
      <c r="BO648" s="219"/>
      <c r="BP648" s="219"/>
      <c r="BQ648" s="219"/>
      <c r="BR648" s="218"/>
      <c r="BS648" s="218"/>
      <c r="BT648" s="218"/>
      <c r="BU648" s="218"/>
      <c r="BV648" s="218"/>
      <c r="BW648" s="218"/>
      <c r="BX648" s="218"/>
      <c r="BY648" s="218"/>
      <c r="BZ648" s="218"/>
      <c r="CA648" s="218"/>
      <c r="CB648" s="218"/>
      <c r="CC648" s="218"/>
      <c r="CD648" s="218"/>
      <c r="CE648" s="218"/>
      <c r="CF648" s="218"/>
      <c r="CG648" s="218"/>
      <c r="CH648" s="218"/>
      <c r="CI648" s="218"/>
      <c r="CJ648" s="218"/>
      <c r="CK648" s="218"/>
    </row>
    <row r="649" spans="2:89" s="225" customFormat="1">
      <c r="B649" s="217"/>
      <c r="C649" s="216"/>
      <c r="D649" s="216"/>
      <c r="E649" s="216"/>
      <c r="F649" s="216"/>
      <c r="G649" s="216"/>
      <c r="H649" s="216"/>
      <c r="I649" s="287"/>
      <c r="J649" s="216"/>
      <c r="K649" s="216"/>
      <c r="L649" s="216"/>
      <c r="M649" s="216"/>
      <c r="N649" s="218"/>
      <c r="O649" s="218"/>
      <c r="P649" s="219"/>
      <c r="Q649" s="218"/>
      <c r="R649" s="218"/>
      <c r="S649" s="218"/>
      <c r="T649" s="218"/>
      <c r="U649" s="218"/>
      <c r="V649" s="218"/>
      <c r="W649" s="218"/>
      <c r="X649" s="218"/>
      <c r="Y649" s="218"/>
      <c r="Z649" s="218"/>
      <c r="AA649" s="218"/>
      <c r="AB649" s="220"/>
      <c r="AC649" s="221"/>
      <c r="AD649" s="221"/>
      <c r="AE649" s="220"/>
      <c r="AF649" s="220"/>
      <c r="AG649" s="218"/>
      <c r="AH649" s="218"/>
      <c r="AI649" s="222"/>
      <c r="AJ649" s="222"/>
      <c r="AK649" s="218"/>
      <c r="AL649" s="222"/>
      <c r="AM649" s="222"/>
      <c r="AN649" s="222"/>
      <c r="AO649" s="218"/>
      <c r="AP649" s="218"/>
      <c r="AQ649" s="218"/>
      <c r="AR649" s="218"/>
      <c r="AS649" s="218"/>
      <c r="AT649" s="220"/>
      <c r="AU649" s="222"/>
      <c r="AV649" s="222"/>
      <c r="AW649" s="218"/>
      <c r="AX649" s="219"/>
      <c r="AY649" s="223"/>
      <c r="AZ649" s="219"/>
      <c r="BA649" s="223"/>
      <c r="BB649" s="223"/>
      <c r="BC649" s="347"/>
      <c r="BD649" s="347"/>
      <c r="BE649" s="219"/>
      <c r="BF649" s="219"/>
      <c r="BG649" s="223"/>
      <c r="BH649" s="223"/>
      <c r="BI649" s="222"/>
      <c r="BJ649" s="222"/>
      <c r="BK649" s="222"/>
      <c r="BL649" s="224"/>
      <c r="BM649" s="219"/>
      <c r="BN649" s="223"/>
      <c r="BO649" s="219"/>
      <c r="BP649" s="219"/>
      <c r="BQ649" s="219"/>
      <c r="BR649" s="218"/>
      <c r="BS649" s="218"/>
      <c r="BT649" s="218"/>
      <c r="BU649" s="218"/>
      <c r="BV649" s="218"/>
      <c r="BW649" s="218"/>
      <c r="BX649" s="218"/>
      <c r="BY649" s="218"/>
      <c r="BZ649" s="218"/>
      <c r="CA649" s="218"/>
      <c r="CB649" s="218"/>
      <c r="CC649" s="218"/>
      <c r="CD649" s="218"/>
      <c r="CE649" s="218"/>
      <c r="CF649" s="218"/>
      <c r="CG649" s="218"/>
      <c r="CH649" s="218"/>
      <c r="CI649" s="218"/>
      <c r="CJ649" s="218"/>
      <c r="CK649" s="218"/>
    </row>
    <row r="650" spans="2:89" s="225" customFormat="1">
      <c r="B650" s="217"/>
      <c r="C650" s="216"/>
      <c r="D650" s="216"/>
      <c r="E650" s="216"/>
      <c r="F650" s="216"/>
      <c r="G650" s="216"/>
      <c r="H650" s="216"/>
      <c r="I650" s="287"/>
      <c r="J650" s="216"/>
      <c r="K650" s="216"/>
      <c r="L650" s="216"/>
      <c r="M650" s="216"/>
      <c r="N650" s="218"/>
      <c r="O650" s="218"/>
      <c r="P650" s="219"/>
      <c r="Q650" s="218"/>
      <c r="R650" s="218"/>
      <c r="S650" s="218"/>
      <c r="T650" s="218"/>
      <c r="U650" s="218"/>
      <c r="V650" s="218"/>
      <c r="W650" s="218"/>
      <c r="X650" s="218"/>
      <c r="Y650" s="218"/>
      <c r="Z650" s="218"/>
      <c r="AA650" s="218"/>
      <c r="AB650" s="220"/>
      <c r="AC650" s="221"/>
      <c r="AD650" s="221"/>
      <c r="AE650" s="220"/>
      <c r="AF650" s="220"/>
      <c r="AG650" s="218"/>
      <c r="AH650" s="218"/>
      <c r="AI650" s="222"/>
      <c r="AJ650" s="222"/>
      <c r="AK650" s="218"/>
      <c r="AL650" s="222"/>
      <c r="AM650" s="222"/>
      <c r="AN650" s="222"/>
      <c r="AO650" s="218"/>
      <c r="AP650" s="218"/>
      <c r="AQ650" s="218"/>
      <c r="AR650" s="218"/>
      <c r="AS650" s="218"/>
      <c r="AT650" s="220"/>
      <c r="AU650" s="222"/>
      <c r="AV650" s="222"/>
      <c r="AW650" s="218"/>
      <c r="AX650" s="219"/>
      <c r="AY650" s="223"/>
      <c r="AZ650" s="219"/>
      <c r="BA650" s="223"/>
      <c r="BB650" s="223"/>
      <c r="BC650" s="347"/>
      <c r="BD650" s="347"/>
      <c r="BE650" s="219"/>
      <c r="BF650" s="219"/>
      <c r="BG650" s="223"/>
      <c r="BH650" s="223"/>
      <c r="BI650" s="222"/>
      <c r="BJ650" s="222"/>
      <c r="BK650" s="222"/>
      <c r="BL650" s="224"/>
      <c r="BM650" s="219"/>
      <c r="BN650" s="223"/>
      <c r="BO650" s="219"/>
      <c r="BP650" s="219"/>
      <c r="BQ650" s="219"/>
      <c r="BR650" s="218"/>
      <c r="BS650" s="218"/>
      <c r="BT650" s="218"/>
      <c r="BU650" s="218"/>
      <c r="BV650" s="218"/>
      <c r="BW650" s="218"/>
      <c r="BX650" s="218"/>
      <c r="BY650" s="218"/>
      <c r="BZ650" s="218"/>
      <c r="CA650" s="218"/>
      <c r="CB650" s="218"/>
      <c r="CC650" s="218"/>
      <c r="CD650" s="218"/>
      <c r="CE650" s="218"/>
      <c r="CF650" s="218"/>
      <c r="CG650" s="218"/>
      <c r="CH650" s="218"/>
      <c r="CI650" s="218"/>
      <c r="CJ650" s="218"/>
      <c r="CK650" s="218"/>
    </row>
    <row r="651" spans="2:89" s="225" customFormat="1">
      <c r="B651" s="217"/>
      <c r="C651" s="216"/>
      <c r="D651" s="216"/>
      <c r="E651" s="216"/>
      <c r="F651" s="216"/>
      <c r="G651" s="216"/>
      <c r="H651" s="216"/>
      <c r="I651" s="287"/>
      <c r="J651" s="216"/>
      <c r="K651" s="216"/>
      <c r="L651" s="216"/>
      <c r="M651" s="216"/>
      <c r="N651" s="218"/>
      <c r="O651" s="218"/>
      <c r="P651" s="219"/>
      <c r="Q651" s="218"/>
      <c r="R651" s="218"/>
      <c r="S651" s="218"/>
      <c r="T651" s="218"/>
      <c r="U651" s="218"/>
      <c r="V651" s="218"/>
      <c r="W651" s="218"/>
      <c r="X651" s="218"/>
      <c r="Y651" s="218"/>
      <c r="Z651" s="218"/>
      <c r="AA651" s="218"/>
      <c r="AB651" s="220"/>
      <c r="AC651" s="221"/>
      <c r="AD651" s="221"/>
      <c r="AE651" s="220"/>
      <c r="AF651" s="220"/>
      <c r="AG651" s="218"/>
      <c r="AH651" s="218"/>
      <c r="AI651" s="222"/>
      <c r="AJ651" s="222"/>
      <c r="AK651" s="218"/>
      <c r="AL651" s="222"/>
      <c r="AM651" s="222"/>
      <c r="AN651" s="222"/>
      <c r="AO651" s="218"/>
      <c r="AP651" s="218"/>
      <c r="AQ651" s="218"/>
      <c r="AR651" s="218"/>
      <c r="AS651" s="218"/>
      <c r="AT651" s="220"/>
      <c r="AU651" s="222"/>
      <c r="AV651" s="222"/>
      <c r="AW651" s="218"/>
      <c r="AX651" s="219"/>
      <c r="AY651" s="223"/>
      <c r="AZ651" s="219"/>
      <c r="BA651" s="223"/>
      <c r="BB651" s="223"/>
      <c r="BC651" s="347"/>
      <c r="BD651" s="347"/>
      <c r="BE651" s="219"/>
      <c r="BF651" s="219"/>
      <c r="BG651" s="223"/>
      <c r="BH651" s="223"/>
      <c r="BI651" s="222"/>
      <c r="BJ651" s="222"/>
      <c r="BK651" s="222"/>
      <c r="BL651" s="224"/>
      <c r="BM651" s="219"/>
      <c r="BN651" s="223"/>
      <c r="BO651" s="219"/>
      <c r="BP651" s="219"/>
      <c r="BQ651" s="219"/>
      <c r="BR651" s="218"/>
      <c r="BS651" s="218"/>
      <c r="BT651" s="218"/>
      <c r="BU651" s="218"/>
      <c r="BV651" s="218"/>
      <c r="BW651" s="218"/>
      <c r="BX651" s="218"/>
      <c r="BY651" s="218"/>
      <c r="BZ651" s="218"/>
      <c r="CA651" s="218"/>
      <c r="CB651" s="218"/>
      <c r="CC651" s="218"/>
      <c r="CD651" s="218"/>
      <c r="CE651" s="218"/>
      <c r="CF651" s="218"/>
      <c r="CG651" s="218"/>
      <c r="CH651" s="218"/>
      <c r="CI651" s="218"/>
      <c r="CJ651" s="218"/>
      <c r="CK651" s="218"/>
    </row>
    <row r="652" spans="2:89" s="225" customFormat="1">
      <c r="B652" s="217"/>
      <c r="C652" s="216"/>
      <c r="D652" s="216"/>
      <c r="E652" s="216"/>
      <c r="F652" s="216"/>
      <c r="G652" s="216"/>
      <c r="H652" s="216"/>
      <c r="I652" s="287"/>
      <c r="J652" s="216"/>
      <c r="K652" s="216"/>
      <c r="L652" s="216"/>
      <c r="M652" s="216"/>
      <c r="N652" s="218"/>
      <c r="O652" s="218"/>
      <c r="P652" s="219"/>
      <c r="Q652" s="218"/>
      <c r="R652" s="218"/>
      <c r="S652" s="218"/>
      <c r="T652" s="218"/>
      <c r="U652" s="218"/>
      <c r="V652" s="218"/>
      <c r="W652" s="218"/>
      <c r="X652" s="218"/>
      <c r="Y652" s="218"/>
      <c r="Z652" s="218"/>
      <c r="AA652" s="218"/>
      <c r="AB652" s="220"/>
      <c r="AC652" s="221"/>
      <c r="AD652" s="221"/>
      <c r="AE652" s="220"/>
      <c r="AF652" s="220"/>
      <c r="AG652" s="218"/>
      <c r="AH652" s="218"/>
      <c r="AI652" s="222"/>
      <c r="AJ652" s="222"/>
      <c r="AK652" s="218"/>
      <c r="AL652" s="222"/>
      <c r="AM652" s="222"/>
      <c r="AN652" s="222"/>
      <c r="AO652" s="218"/>
      <c r="AP652" s="218"/>
      <c r="AQ652" s="218"/>
      <c r="AR652" s="218"/>
      <c r="AS652" s="218"/>
      <c r="AT652" s="220"/>
      <c r="AU652" s="222"/>
      <c r="AV652" s="222"/>
      <c r="AW652" s="218"/>
      <c r="AX652" s="219"/>
      <c r="AY652" s="223"/>
      <c r="AZ652" s="219"/>
      <c r="BA652" s="223"/>
      <c r="BB652" s="223"/>
      <c r="BC652" s="347"/>
      <c r="BD652" s="347"/>
      <c r="BE652" s="219"/>
      <c r="BF652" s="219"/>
      <c r="BG652" s="223"/>
      <c r="BH652" s="223"/>
      <c r="BI652" s="222"/>
      <c r="BJ652" s="222"/>
      <c r="BK652" s="222"/>
      <c r="BL652" s="224"/>
      <c r="BM652" s="219"/>
      <c r="BN652" s="223"/>
      <c r="BO652" s="219"/>
      <c r="BP652" s="219"/>
      <c r="BQ652" s="219"/>
      <c r="BR652" s="218"/>
      <c r="BS652" s="218"/>
      <c r="BT652" s="218"/>
      <c r="BU652" s="218"/>
      <c r="BV652" s="218"/>
      <c r="BW652" s="218"/>
      <c r="BX652" s="218"/>
      <c r="BY652" s="218"/>
      <c r="BZ652" s="218"/>
      <c r="CA652" s="218"/>
      <c r="CB652" s="218"/>
      <c r="CC652" s="218"/>
      <c r="CD652" s="218"/>
      <c r="CE652" s="218"/>
      <c r="CF652" s="218"/>
      <c r="CG652" s="218"/>
      <c r="CH652" s="218"/>
      <c r="CI652" s="218"/>
      <c r="CJ652" s="218"/>
      <c r="CK652" s="218"/>
    </row>
    <row r="653" spans="2:89" s="225" customFormat="1">
      <c r="B653" s="217"/>
      <c r="C653" s="216"/>
      <c r="D653" s="216"/>
      <c r="E653" s="216"/>
      <c r="F653" s="216"/>
      <c r="G653" s="216"/>
      <c r="H653" s="216"/>
      <c r="I653" s="287"/>
      <c r="J653" s="216"/>
      <c r="K653" s="216"/>
      <c r="L653" s="216"/>
      <c r="M653" s="216"/>
      <c r="N653" s="218"/>
      <c r="O653" s="218"/>
      <c r="P653" s="219"/>
      <c r="Q653" s="218"/>
      <c r="R653" s="218"/>
      <c r="S653" s="218"/>
      <c r="T653" s="218"/>
      <c r="U653" s="218"/>
      <c r="V653" s="218"/>
      <c r="W653" s="218"/>
      <c r="X653" s="218"/>
      <c r="Y653" s="218"/>
      <c r="Z653" s="218"/>
      <c r="AA653" s="218"/>
      <c r="AB653" s="220"/>
      <c r="AC653" s="221"/>
      <c r="AD653" s="221"/>
      <c r="AE653" s="220"/>
      <c r="AF653" s="220"/>
      <c r="AG653" s="218"/>
      <c r="AH653" s="218"/>
      <c r="AI653" s="222"/>
      <c r="AJ653" s="222"/>
      <c r="AK653" s="218"/>
      <c r="AL653" s="222"/>
      <c r="AM653" s="222"/>
      <c r="AN653" s="222"/>
      <c r="AO653" s="218"/>
      <c r="AP653" s="218"/>
      <c r="AQ653" s="218"/>
      <c r="AR653" s="218"/>
      <c r="AS653" s="218"/>
      <c r="AT653" s="220"/>
      <c r="AU653" s="222"/>
      <c r="AV653" s="222"/>
      <c r="AW653" s="218"/>
      <c r="AX653" s="219"/>
      <c r="AY653" s="223"/>
      <c r="AZ653" s="219"/>
      <c r="BA653" s="223"/>
      <c r="BB653" s="223"/>
      <c r="BC653" s="347"/>
      <c r="BD653" s="347"/>
      <c r="BE653" s="219"/>
      <c r="BF653" s="219"/>
      <c r="BG653" s="223"/>
      <c r="BH653" s="223"/>
      <c r="BI653" s="222"/>
      <c r="BJ653" s="222"/>
      <c r="BK653" s="222"/>
      <c r="BL653" s="224"/>
      <c r="BM653" s="219"/>
      <c r="BN653" s="223"/>
      <c r="BO653" s="219"/>
      <c r="BP653" s="219"/>
      <c r="BQ653" s="219"/>
      <c r="BR653" s="218"/>
      <c r="BS653" s="218"/>
      <c r="BT653" s="218"/>
      <c r="BU653" s="218"/>
      <c r="BV653" s="218"/>
      <c r="BW653" s="218"/>
      <c r="BX653" s="218"/>
      <c r="BY653" s="218"/>
      <c r="BZ653" s="218"/>
      <c r="CA653" s="218"/>
      <c r="CB653" s="218"/>
      <c r="CC653" s="218"/>
      <c r="CD653" s="218"/>
      <c r="CE653" s="218"/>
      <c r="CF653" s="218"/>
      <c r="CG653" s="218"/>
      <c r="CH653" s="218"/>
      <c r="CI653" s="218"/>
      <c r="CJ653" s="218"/>
      <c r="CK653" s="218"/>
    </row>
    <row r="654" spans="2:89" s="225" customFormat="1">
      <c r="B654" s="217"/>
      <c r="C654" s="216"/>
      <c r="D654" s="216"/>
      <c r="E654" s="216"/>
      <c r="F654" s="216"/>
      <c r="G654" s="216"/>
      <c r="H654" s="216"/>
      <c r="I654" s="287"/>
      <c r="J654" s="216"/>
      <c r="K654" s="216"/>
      <c r="L654" s="216"/>
      <c r="M654" s="216"/>
      <c r="N654" s="218"/>
      <c r="O654" s="218"/>
      <c r="P654" s="219"/>
      <c r="Q654" s="218"/>
      <c r="R654" s="218"/>
      <c r="S654" s="218"/>
      <c r="T654" s="218"/>
      <c r="U654" s="218"/>
      <c r="V654" s="218"/>
      <c r="W654" s="218"/>
      <c r="X654" s="218"/>
      <c r="Y654" s="218"/>
      <c r="Z654" s="218"/>
      <c r="AA654" s="218"/>
      <c r="AB654" s="220"/>
      <c r="AC654" s="221"/>
      <c r="AD654" s="221"/>
      <c r="AE654" s="220"/>
      <c r="AF654" s="220"/>
      <c r="AG654" s="218"/>
      <c r="AH654" s="218"/>
      <c r="AI654" s="222"/>
      <c r="AJ654" s="222"/>
      <c r="AK654" s="218"/>
      <c r="AL654" s="222"/>
      <c r="AM654" s="222"/>
      <c r="AN654" s="222"/>
      <c r="AO654" s="218"/>
      <c r="AP654" s="218"/>
      <c r="AQ654" s="218"/>
      <c r="AR654" s="218"/>
      <c r="AS654" s="218"/>
      <c r="AT654" s="220"/>
      <c r="AU654" s="222"/>
      <c r="AV654" s="222"/>
      <c r="AW654" s="218"/>
      <c r="AX654" s="219"/>
      <c r="AY654" s="223"/>
      <c r="AZ654" s="219"/>
      <c r="BA654" s="223"/>
      <c r="BB654" s="223"/>
      <c r="BC654" s="347"/>
      <c r="BD654" s="347"/>
      <c r="BE654" s="219"/>
      <c r="BF654" s="219"/>
      <c r="BG654" s="223"/>
      <c r="BH654" s="223"/>
      <c r="BI654" s="222"/>
      <c r="BJ654" s="222"/>
      <c r="BK654" s="222"/>
      <c r="BL654" s="224"/>
      <c r="BM654" s="219"/>
      <c r="BN654" s="223"/>
      <c r="BO654" s="219"/>
      <c r="BP654" s="219"/>
      <c r="BQ654" s="219"/>
      <c r="BR654" s="218"/>
      <c r="BS654" s="218"/>
      <c r="BT654" s="218"/>
      <c r="BU654" s="218"/>
      <c r="BV654" s="218"/>
      <c r="BW654" s="218"/>
      <c r="BX654" s="218"/>
      <c r="BY654" s="218"/>
      <c r="BZ654" s="218"/>
      <c r="CA654" s="218"/>
      <c r="CB654" s="218"/>
      <c r="CC654" s="218"/>
      <c r="CD654" s="218"/>
      <c r="CE654" s="218"/>
      <c r="CF654" s="218"/>
      <c r="CG654" s="218"/>
      <c r="CH654" s="218"/>
      <c r="CI654" s="218"/>
      <c r="CJ654" s="218"/>
      <c r="CK654" s="218"/>
    </row>
    <row r="655" spans="2:89" s="225" customFormat="1">
      <c r="B655" s="217"/>
      <c r="C655" s="216"/>
      <c r="D655" s="216"/>
      <c r="E655" s="216"/>
      <c r="F655" s="216"/>
      <c r="G655" s="216"/>
      <c r="H655" s="216"/>
      <c r="I655" s="287"/>
      <c r="J655" s="216"/>
      <c r="K655" s="216"/>
      <c r="L655" s="216"/>
      <c r="M655" s="216"/>
      <c r="N655" s="218"/>
      <c r="O655" s="218"/>
      <c r="P655" s="219"/>
      <c r="Q655" s="218"/>
      <c r="R655" s="218"/>
      <c r="S655" s="218"/>
      <c r="T655" s="218"/>
      <c r="U655" s="218"/>
      <c r="V655" s="218"/>
      <c r="W655" s="218"/>
      <c r="X655" s="218"/>
      <c r="Y655" s="218"/>
      <c r="Z655" s="218"/>
      <c r="AA655" s="218"/>
      <c r="AB655" s="220"/>
      <c r="AC655" s="221"/>
      <c r="AD655" s="221"/>
      <c r="AE655" s="220"/>
      <c r="AF655" s="220"/>
      <c r="AG655" s="218"/>
      <c r="AH655" s="218"/>
      <c r="AI655" s="222"/>
      <c r="AJ655" s="222"/>
      <c r="AK655" s="218"/>
      <c r="AL655" s="222"/>
      <c r="AM655" s="222"/>
      <c r="AN655" s="222"/>
      <c r="AO655" s="218"/>
      <c r="AP655" s="218"/>
      <c r="AQ655" s="218"/>
      <c r="AR655" s="218"/>
      <c r="AS655" s="218"/>
      <c r="AT655" s="220"/>
      <c r="AU655" s="222"/>
      <c r="AV655" s="222"/>
      <c r="AW655" s="218"/>
      <c r="AX655" s="219"/>
      <c r="AY655" s="223"/>
      <c r="AZ655" s="219"/>
      <c r="BA655" s="223"/>
      <c r="BB655" s="223"/>
      <c r="BC655" s="347"/>
      <c r="BD655" s="347"/>
      <c r="BE655" s="219"/>
      <c r="BF655" s="219"/>
      <c r="BG655" s="223"/>
      <c r="BH655" s="223"/>
      <c r="BI655" s="222"/>
      <c r="BJ655" s="222"/>
      <c r="BK655" s="222"/>
      <c r="BL655" s="224"/>
      <c r="BM655" s="219"/>
      <c r="BN655" s="223"/>
      <c r="BO655" s="219"/>
      <c r="BP655" s="219"/>
      <c r="BQ655" s="219"/>
      <c r="BR655" s="218"/>
      <c r="BS655" s="218"/>
      <c r="BT655" s="218"/>
      <c r="BU655" s="218"/>
      <c r="BV655" s="218"/>
      <c r="BW655" s="218"/>
      <c r="BX655" s="218"/>
      <c r="BY655" s="218"/>
      <c r="BZ655" s="218"/>
      <c r="CA655" s="218"/>
      <c r="CB655" s="218"/>
      <c r="CC655" s="218"/>
      <c r="CD655" s="218"/>
      <c r="CE655" s="218"/>
      <c r="CF655" s="218"/>
      <c r="CG655" s="218"/>
      <c r="CH655" s="218"/>
      <c r="CI655" s="218"/>
      <c r="CJ655" s="218"/>
      <c r="CK655" s="218"/>
    </row>
    <row r="656" spans="2:89" s="225" customFormat="1">
      <c r="B656" s="217"/>
      <c r="C656" s="216"/>
      <c r="D656" s="216"/>
      <c r="E656" s="216"/>
      <c r="F656" s="216"/>
      <c r="G656" s="216"/>
      <c r="H656" s="216"/>
      <c r="I656" s="287"/>
      <c r="J656" s="216"/>
      <c r="K656" s="216"/>
      <c r="L656" s="216"/>
      <c r="M656" s="216"/>
      <c r="N656" s="218"/>
      <c r="O656" s="218"/>
      <c r="P656" s="219"/>
      <c r="Q656" s="218"/>
      <c r="R656" s="218"/>
      <c r="S656" s="218"/>
      <c r="T656" s="218"/>
      <c r="U656" s="218"/>
      <c r="V656" s="218"/>
      <c r="W656" s="218"/>
      <c r="X656" s="218"/>
      <c r="Y656" s="218"/>
      <c r="Z656" s="218"/>
      <c r="AA656" s="218"/>
      <c r="AB656" s="220"/>
      <c r="AC656" s="221"/>
      <c r="AD656" s="221"/>
      <c r="AE656" s="220"/>
      <c r="AF656" s="220"/>
      <c r="AG656" s="218"/>
      <c r="AH656" s="218"/>
      <c r="AI656" s="222"/>
      <c r="AJ656" s="222"/>
      <c r="AK656" s="218"/>
      <c r="AL656" s="222"/>
      <c r="AM656" s="222"/>
      <c r="AN656" s="222"/>
      <c r="AO656" s="218"/>
      <c r="AP656" s="218"/>
      <c r="AQ656" s="218"/>
      <c r="AR656" s="218"/>
      <c r="AS656" s="218"/>
      <c r="AT656" s="220"/>
      <c r="AU656" s="222"/>
      <c r="AV656" s="222"/>
      <c r="AW656" s="218"/>
      <c r="AX656" s="219"/>
      <c r="AY656" s="223"/>
      <c r="AZ656" s="219"/>
      <c r="BA656" s="223"/>
      <c r="BB656" s="223"/>
      <c r="BC656" s="347"/>
      <c r="BD656" s="347"/>
      <c r="BE656" s="219"/>
      <c r="BF656" s="219"/>
      <c r="BG656" s="223"/>
      <c r="BH656" s="223"/>
      <c r="BI656" s="222"/>
      <c r="BJ656" s="222"/>
      <c r="BK656" s="222"/>
      <c r="BL656" s="224"/>
      <c r="BM656" s="219"/>
      <c r="BN656" s="223"/>
      <c r="BO656" s="219"/>
      <c r="BP656" s="219"/>
      <c r="BQ656" s="219"/>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row>
    <row r="657" spans="2:89" s="225" customFormat="1">
      <c r="B657" s="217"/>
      <c r="C657" s="216"/>
      <c r="D657" s="216"/>
      <c r="E657" s="216"/>
      <c r="F657" s="216"/>
      <c r="G657" s="216"/>
      <c r="H657" s="216"/>
      <c r="I657" s="287"/>
      <c r="J657" s="216"/>
      <c r="K657" s="216"/>
      <c r="L657" s="216"/>
      <c r="M657" s="216"/>
      <c r="N657" s="218"/>
      <c r="O657" s="218"/>
      <c r="P657" s="219"/>
      <c r="Q657" s="218"/>
      <c r="R657" s="218"/>
      <c r="S657" s="218"/>
      <c r="T657" s="218"/>
      <c r="U657" s="218"/>
      <c r="V657" s="218"/>
      <c r="W657" s="218"/>
      <c r="X657" s="218"/>
      <c r="Y657" s="218"/>
      <c r="Z657" s="218"/>
      <c r="AA657" s="218"/>
      <c r="AB657" s="220"/>
      <c r="AC657" s="221"/>
      <c r="AD657" s="221"/>
      <c r="AE657" s="220"/>
      <c r="AF657" s="220"/>
      <c r="AG657" s="218"/>
      <c r="AH657" s="218"/>
      <c r="AI657" s="222"/>
      <c r="AJ657" s="222"/>
      <c r="AK657" s="218"/>
      <c r="AL657" s="222"/>
      <c r="AM657" s="222"/>
      <c r="AN657" s="222"/>
      <c r="AO657" s="218"/>
      <c r="AP657" s="218"/>
      <c r="AQ657" s="218"/>
      <c r="AR657" s="218"/>
      <c r="AS657" s="218"/>
      <c r="AT657" s="220"/>
      <c r="AU657" s="222"/>
      <c r="AV657" s="222"/>
      <c r="AW657" s="218"/>
      <c r="AX657" s="219"/>
      <c r="AY657" s="223"/>
      <c r="AZ657" s="219"/>
      <c r="BA657" s="223"/>
      <c r="BB657" s="223"/>
      <c r="BC657" s="347"/>
      <c r="BD657" s="347"/>
      <c r="BE657" s="219"/>
      <c r="BF657" s="219"/>
      <c r="BG657" s="223"/>
      <c r="BH657" s="223"/>
      <c r="BI657" s="222"/>
      <c r="BJ657" s="222"/>
      <c r="BK657" s="222"/>
      <c r="BL657" s="224"/>
      <c r="BM657" s="219"/>
      <c r="BN657" s="223"/>
      <c r="BO657" s="219"/>
      <c r="BP657" s="219"/>
      <c r="BQ657" s="219"/>
      <c r="BR657" s="218"/>
      <c r="BS657" s="218"/>
      <c r="BT657" s="218"/>
      <c r="BU657" s="218"/>
      <c r="BV657" s="218"/>
      <c r="BW657" s="218"/>
      <c r="BX657" s="218"/>
      <c r="BY657" s="218"/>
      <c r="BZ657" s="218"/>
      <c r="CA657" s="218"/>
      <c r="CB657" s="218"/>
      <c r="CC657" s="218"/>
      <c r="CD657" s="218"/>
      <c r="CE657" s="218"/>
      <c r="CF657" s="218"/>
      <c r="CG657" s="218"/>
      <c r="CH657" s="218"/>
      <c r="CI657" s="218"/>
      <c r="CJ657" s="218"/>
      <c r="CK657" s="218"/>
    </row>
    <row r="658" spans="2:89" s="225" customFormat="1">
      <c r="B658" s="217"/>
      <c r="C658" s="216"/>
      <c r="D658" s="216"/>
      <c r="E658" s="216"/>
      <c r="F658" s="216"/>
      <c r="G658" s="216"/>
      <c r="H658" s="216"/>
      <c r="I658" s="287"/>
      <c r="J658" s="216"/>
      <c r="K658" s="216"/>
      <c r="L658" s="216"/>
      <c r="M658" s="216"/>
      <c r="N658" s="218"/>
      <c r="O658" s="218"/>
      <c r="P658" s="219"/>
      <c r="Q658" s="218"/>
      <c r="R658" s="218"/>
      <c r="S658" s="218"/>
      <c r="T658" s="218"/>
      <c r="U658" s="218"/>
      <c r="V658" s="218"/>
      <c r="W658" s="218"/>
      <c r="X658" s="218"/>
      <c r="Y658" s="218"/>
      <c r="Z658" s="218"/>
      <c r="AA658" s="218"/>
      <c r="AB658" s="220"/>
      <c r="AC658" s="221"/>
      <c r="AD658" s="221"/>
      <c r="AE658" s="220"/>
      <c r="AF658" s="220"/>
      <c r="AG658" s="218"/>
      <c r="AH658" s="218"/>
      <c r="AI658" s="222"/>
      <c r="AJ658" s="222"/>
      <c r="AK658" s="218"/>
      <c r="AL658" s="222"/>
      <c r="AM658" s="222"/>
      <c r="AN658" s="222"/>
      <c r="AO658" s="218"/>
      <c r="AP658" s="218"/>
      <c r="AQ658" s="218"/>
      <c r="AR658" s="218"/>
      <c r="AS658" s="218"/>
      <c r="AT658" s="220"/>
      <c r="AU658" s="222"/>
      <c r="AV658" s="222"/>
      <c r="AW658" s="218"/>
      <c r="AX658" s="219"/>
      <c r="AY658" s="223"/>
      <c r="AZ658" s="219"/>
      <c r="BA658" s="223"/>
      <c r="BB658" s="223"/>
      <c r="BC658" s="347"/>
      <c r="BD658" s="347"/>
      <c r="BE658" s="219"/>
      <c r="BF658" s="219"/>
      <c r="BG658" s="223"/>
      <c r="BH658" s="223"/>
      <c r="BI658" s="222"/>
      <c r="BJ658" s="222"/>
      <c r="BK658" s="222"/>
      <c r="BL658" s="224"/>
      <c r="BM658" s="219"/>
      <c r="BN658" s="223"/>
      <c r="BO658" s="219"/>
      <c r="BP658" s="219"/>
      <c r="BQ658" s="219"/>
      <c r="BR658" s="218"/>
      <c r="BS658" s="218"/>
      <c r="BT658" s="218"/>
      <c r="BU658" s="218"/>
      <c r="BV658" s="218"/>
      <c r="BW658" s="218"/>
      <c r="BX658" s="218"/>
      <c r="BY658" s="218"/>
      <c r="BZ658" s="218"/>
      <c r="CA658" s="218"/>
      <c r="CB658" s="218"/>
      <c r="CC658" s="218"/>
      <c r="CD658" s="218"/>
      <c r="CE658" s="218"/>
      <c r="CF658" s="218"/>
      <c r="CG658" s="218"/>
      <c r="CH658" s="218"/>
      <c r="CI658" s="218"/>
      <c r="CJ658" s="218"/>
      <c r="CK658" s="218"/>
    </row>
    <row r="659" spans="2:89" s="225" customFormat="1">
      <c r="B659" s="217"/>
      <c r="C659" s="216"/>
      <c r="D659" s="216"/>
      <c r="E659" s="216"/>
      <c r="F659" s="216"/>
      <c r="G659" s="216"/>
      <c r="H659" s="216"/>
      <c r="I659" s="287"/>
      <c r="J659" s="216"/>
      <c r="K659" s="216"/>
      <c r="L659" s="216"/>
      <c r="M659" s="216"/>
      <c r="N659" s="218"/>
      <c r="O659" s="218"/>
      <c r="P659" s="219"/>
      <c r="Q659" s="218"/>
      <c r="R659" s="218"/>
      <c r="S659" s="218"/>
      <c r="T659" s="218"/>
      <c r="U659" s="218"/>
      <c r="V659" s="218"/>
      <c r="W659" s="218"/>
      <c r="X659" s="218"/>
      <c r="Y659" s="218"/>
      <c r="Z659" s="218"/>
      <c r="AA659" s="218"/>
      <c r="AB659" s="220"/>
      <c r="AC659" s="221"/>
      <c r="AD659" s="221"/>
      <c r="AE659" s="220"/>
      <c r="AF659" s="220"/>
      <c r="AG659" s="218"/>
      <c r="AH659" s="218"/>
      <c r="AI659" s="222"/>
      <c r="AJ659" s="222"/>
      <c r="AK659" s="218"/>
      <c r="AL659" s="222"/>
      <c r="AM659" s="222"/>
      <c r="AN659" s="222"/>
      <c r="AO659" s="218"/>
      <c r="AP659" s="218"/>
      <c r="AQ659" s="218"/>
      <c r="AR659" s="218"/>
      <c r="AS659" s="218"/>
      <c r="AT659" s="220"/>
      <c r="AU659" s="222"/>
      <c r="AV659" s="222"/>
      <c r="AW659" s="218"/>
      <c r="AX659" s="219"/>
      <c r="AY659" s="223"/>
      <c r="AZ659" s="219"/>
      <c r="BA659" s="223"/>
      <c r="BB659" s="223"/>
      <c r="BC659" s="347"/>
      <c r="BD659" s="347"/>
      <c r="BE659" s="219"/>
      <c r="BF659" s="219"/>
      <c r="BG659" s="223"/>
      <c r="BH659" s="223"/>
      <c r="BI659" s="222"/>
      <c r="BJ659" s="222"/>
      <c r="BK659" s="222"/>
      <c r="BL659" s="224"/>
      <c r="BM659" s="219"/>
      <c r="BN659" s="223"/>
      <c r="BO659" s="219"/>
      <c r="BP659" s="219"/>
      <c r="BQ659" s="219"/>
      <c r="BR659" s="218"/>
      <c r="BS659" s="218"/>
      <c r="BT659" s="218"/>
      <c r="BU659" s="218"/>
      <c r="BV659" s="218"/>
      <c r="BW659" s="218"/>
      <c r="BX659" s="218"/>
      <c r="BY659" s="218"/>
      <c r="BZ659" s="218"/>
      <c r="CA659" s="218"/>
      <c r="CB659" s="218"/>
      <c r="CC659" s="218"/>
      <c r="CD659" s="218"/>
      <c r="CE659" s="218"/>
      <c r="CF659" s="218"/>
      <c r="CG659" s="218"/>
      <c r="CH659" s="218"/>
      <c r="CI659" s="218"/>
      <c r="CJ659" s="218"/>
      <c r="CK659" s="218"/>
    </row>
    <row r="660" spans="2:89" s="225" customFormat="1">
      <c r="B660" s="217"/>
      <c r="C660" s="216"/>
      <c r="D660" s="216"/>
      <c r="E660" s="216"/>
      <c r="F660" s="216"/>
      <c r="G660" s="216"/>
      <c r="H660" s="216"/>
      <c r="I660" s="287"/>
      <c r="J660" s="216"/>
      <c r="K660" s="216"/>
      <c r="L660" s="216"/>
      <c r="M660" s="216"/>
      <c r="N660" s="218"/>
      <c r="O660" s="218"/>
      <c r="P660" s="219"/>
      <c r="Q660" s="218"/>
      <c r="R660" s="218"/>
      <c r="S660" s="218"/>
      <c r="T660" s="218"/>
      <c r="U660" s="218"/>
      <c r="V660" s="218"/>
      <c r="W660" s="218"/>
      <c r="X660" s="218"/>
      <c r="Y660" s="218"/>
      <c r="Z660" s="218"/>
      <c r="AA660" s="218"/>
      <c r="AB660" s="220"/>
      <c r="AC660" s="221"/>
      <c r="AD660" s="221"/>
      <c r="AE660" s="220"/>
      <c r="AF660" s="220"/>
      <c r="AG660" s="218"/>
      <c r="AH660" s="218"/>
      <c r="AI660" s="222"/>
      <c r="AJ660" s="222"/>
      <c r="AK660" s="218"/>
      <c r="AL660" s="222"/>
      <c r="AM660" s="222"/>
      <c r="AN660" s="222"/>
      <c r="AO660" s="218"/>
      <c r="AP660" s="218"/>
      <c r="AQ660" s="218"/>
      <c r="AR660" s="218"/>
      <c r="AS660" s="218"/>
      <c r="AT660" s="220"/>
      <c r="AU660" s="222"/>
      <c r="AV660" s="222"/>
      <c r="AW660" s="218"/>
      <c r="AX660" s="219"/>
      <c r="AY660" s="223"/>
      <c r="AZ660" s="219"/>
      <c r="BA660" s="223"/>
      <c r="BB660" s="223"/>
      <c r="BC660" s="347"/>
      <c r="BD660" s="347"/>
      <c r="BE660" s="219"/>
      <c r="BF660" s="219"/>
      <c r="BG660" s="223"/>
      <c r="BH660" s="223"/>
      <c r="BI660" s="222"/>
      <c r="BJ660" s="222"/>
      <c r="BK660" s="222"/>
      <c r="BL660" s="224"/>
      <c r="BM660" s="219"/>
      <c r="BN660" s="223"/>
      <c r="BO660" s="219"/>
      <c r="BP660" s="219"/>
      <c r="BQ660" s="219"/>
      <c r="BR660" s="218"/>
      <c r="BS660" s="218"/>
      <c r="BT660" s="218"/>
      <c r="BU660" s="218"/>
      <c r="BV660" s="218"/>
      <c r="BW660" s="218"/>
      <c r="BX660" s="218"/>
      <c r="BY660" s="218"/>
      <c r="BZ660" s="218"/>
      <c r="CA660" s="218"/>
      <c r="CB660" s="218"/>
      <c r="CC660" s="218"/>
      <c r="CD660" s="218"/>
      <c r="CE660" s="218"/>
      <c r="CF660" s="218"/>
      <c r="CG660" s="218"/>
      <c r="CH660" s="218"/>
      <c r="CI660" s="218"/>
      <c r="CJ660" s="218"/>
      <c r="CK660" s="218"/>
    </row>
    <row r="661" spans="2:89" s="225" customFormat="1">
      <c r="B661" s="217"/>
      <c r="C661" s="216"/>
      <c r="D661" s="216"/>
      <c r="E661" s="216"/>
      <c r="F661" s="216"/>
      <c r="G661" s="216"/>
      <c r="H661" s="216"/>
      <c r="I661" s="287"/>
      <c r="J661" s="216"/>
      <c r="K661" s="216"/>
      <c r="L661" s="216"/>
      <c r="M661" s="216"/>
      <c r="N661" s="218"/>
      <c r="O661" s="218"/>
      <c r="P661" s="219"/>
      <c r="Q661" s="218"/>
      <c r="R661" s="218"/>
      <c r="S661" s="218"/>
      <c r="T661" s="218"/>
      <c r="U661" s="218"/>
      <c r="V661" s="218"/>
      <c r="W661" s="218"/>
      <c r="X661" s="218"/>
      <c r="Y661" s="218"/>
      <c r="Z661" s="218"/>
      <c r="AA661" s="218"/>
      <c r="AB661" s="220"/>
      <c r="AC661" s="221"/>
      <c r="AD661" s="221"/>
      <c r="AE661" s="220"/>
      <c r="AF661" s="220"/>
      <c r="AG661" s="218"/>
      <c r="AH661" s="218"/>
      <c r="AI661" s="222"/>
      <c r="AJ661" s="222"/>
      <c r="AK661" s="218"/>
      <c r="AL661" s="222"/>
      <c r="AM661" s="222"/>
      <c r="AN661" s="222"/>
      <c r="AO661" s="218"/>
      <c r="AP661" s="218"/>
      <c r="AQ661" s="218"/>
      <c r="AR661" s="218"/>
      <c r="AS661" s="218"/>
      <c r="AT661" s="220"/>
      <c r="AU661" s="222"/>
      <c r="AV661" s="222"/>
      <c r="AW661" s="218"/>
      <c r="AX661" s="219"/>
      <c r="AY661" s="223"/>
      <c r="AZ661" s="219"/>
      <c r="BA661" s="223"/>
      <c r="BB661" s="223"/>
      <c r="BC661" s="347"/>
      <c r="BD661" s="347"/>
      <c r="BE661" s="219"/>
      <c r="BF661" s="219"/>
      <c r="BG661" s="223"/>
      <c r="BH661" s="223"/>
      <c r="BI661" s="222"/>
      <c r="BJ661" s="222"/>
      <c r="BK661" s="222"/>
      <c r="BL661" s="224"/>
      <c r="BM661" s="219"/>
      <c r="BN661" s="223"/>
      <c r="BO661" s="219"/>
      <c r="BP661" s="219"/>
      <c r="BQ661" s="219"/>
      <c r="BR661" s="218"/>
      <c r="BS661" s="218"/>
      <c r="BT661" s="218"/>
      <c r="BU661" s="218"/>
      <c r="BV661" s="218"/>
      <c r="BW661" s="218"/>
      <c r="BX661" s="218"/>
      <c r="BY661" s="218"/>
      <c r="BZ661" s="218"/>
      <c r="CA661" s="218"/>
      <c r="CB661" s="218"/>
      <c r="CC661" s="218"/>
      <c r="CD661" s="218"/>
      <c r="CE661" s="218"/>
      <c r="CF661" s="218"/>
      <c r="CG661" s="218"/>
      <c r="CH661" s="218"/>
      <c r="CI661" s="218"/>
      <c r="CJ661" s="218"/>
      <c r="CK661" s="218"/>
    </row>
    <row r="662" spans="2:89" s="225" customFormat="1">
      <c r="B662" s="217"/>
      <c r="C662" s="216"/>
      <c r="D662" s="216"/>
      <c r="E662" s="216"/>
      <c r="F662" s="216"/>
      <c r="G662" s="216"/>
      <c r="H662" s="216"/>
      <c r="I662" s="287"/>
      <c r="J662" s="216"/>
      <c r="K662" s="216"/>
      <c r="L662" s="216"/>
      <c r="M662" s="216"/>
      <c r="N662" s="218"/>
      <c r="O662" s="218"/>
      <c r="P662" s="219"/>
      <c r="Q662" s="218"/>
      <c r="R662" s="218"/>
      <c r="S662" s="218"/>
      <c r="T662" s="218"/>
      <c r="U662" s="218"/>
      <c r="V662" s="218"/>
      <c r="W662" s="218"/>
      <c r="X662" s="218"/>
      <c r="Y662" s="218"/>
      <c r="Z662" s="218"/>
      <c r="AA662" s="218"/>
      <c r="AB662" s="220"/>
      <c r="AC662" s="221"/>
      <c r="AD662" s="221"/>
      <c r="AE662" s="220"/>
      <c r="AF662" s="220"/>
      <c r="AG662" s="218"/>
      <c r="AH662" s="218"/>
      <c r="AI662" s="222"/>
      <c r="AJ662" s="222"/>
      <c r="AK662" s="218"/>
      <c r="AL662" s="222"/>
      <c r="AM662" s="222"/>
      <c r="AN662" s="222"/>
      <c r="AO662" s="218"/>
      <c r="AP662" s="218"/>
      <c r="AQ662" s="218"/>
      <c r="AR662" s="218"/>
      <c r="AS662" s="218"/>
      <c r="AT662" s="220"/>
      <c r="AU662" s="222"/>
      <c r="AV662" s="222"/>
      <c r="AW662" s="218"/>
      <c r="AX662" s="219"/>
      <c r="AY662" s="223"/>
      <c r="AZ662" s="219"/>
      <c r="BA662" s="223"/>
      <c r="BB662" s="223"/>
      <c r="BC662" s="347"/>
      <c r="BD662" s="347"/>
      <c r="BE662" s="219"/>
      <c r="BF662" s="219"/>
      <c r="BG662" s="223"/>
      <c r="BH662" s="223"/>
      <c r="BI662" s="222"/>
      <c r="BJ662" s="222"/>
      <c r="BK662" s="222"/>
      <c r="BL662" s="224"/>
      <c r="BM662" s="219"/>
      <c r="BN662" s="223"/>
      <c r="BO662" s="219"/>
      <c r="BP662" s="219"/>
      <c r="BQ662" s="219"/>
      <c r="BR662" s="218"/>
      <c r="BS662" s="218"/>
      <c r="BT662" s="218"/>
      <c r="BU662" s="218"/>
      <c r="BV662" s="218"/>
      <c r="BW662" s="218"/>
      <c r="BX662" s="218"/>
      <c r="BY662" s="218"/>
      <c r="BZ662" s="218"/>
      <c r="CA662" s="218"/>
      <c r="CB662" s="218"/>
      <c r="CC662" s="218"/>
      <c r="CD662" s="218"/>
      <c r="CE662" s="218"/>
      <c r="CF662" s="218"/>
      <c r="CG662" s="218"/>
      <c r="CH662" s="218"/>
      <c r="CI662" s="218"/>
      <c r="CJ662" s="218"/>
      <c r="CK662" s="218"/>
    </row>
    <row r="663" spans="2:89" s="225" customFormat="1">
      <c r="B663" s="217"/>
      <c r="C663" s="216"/>
      <c r="D663" s="216"/>
      <c r="E663" s="216"/>
      <c r="F663" s="216"/>
      <c r="G663" s="216"/>
      <c r="H663" s="216"/>
      <c r="I663" s="287"/>
      <c r="J663" s="216"/>
      <c r="K663" s="216"/>
      <c r="L663" s="216"/>
      <c r="M663" s="216"/>
      <c r="N663" s="218"/>
      <c r="O663" s="218"/>
      <c r="P663" s="219"/>
      <c r="Q663" s="218"/>
      <c r="R663" s="218"/>
      <c r="S663" s="218"/>
      <c r="T663" s="218"/>
      <c r="U663" s="218"/>
      <c r="V663" s="218"/>
      <c r="W663" s="218"/>
      <c r="X663" s="218"/>
      <c r="Y663" s="218"/>
      <c r="Z663" s="218"/>
      <c r="AA663" s="218"/>
      <c r="AB663" s="220"/>
      <c r="AC663" s="221"/>
      <c r="AD663" s="221"/>
      <c r="AE663" s="220"/>
      <c r="AF663" s="220"/>
      <c r="AG663" s="218"/>
      <c r="AH663" s="218"/>
      <c r="AI663" s="222"/>
      <c r="AJ663" s="222"/>
      <c r="AK663" s="218"/>
      <c r="AL663" s="222"/>
      <c r="AM663" s="222"/>
      <c r="AN663" s="222"/>
      <c r="AO663" s="218"/>
      <c r="AP663" s="218"/>
      <c r="AQ663" s="218"/>
      <c r="AR663" s="218"/>
      <c r="AS663" s="218"/>
      <c r="AT663" s="220"/>
      <c r="AU663" s="222"/>
      <c r="AV663" s="222"/>
      <c r="AW663" s="218"/>
      <c r="AX663" s="219"/>
      <c r="AY663" s="223"/>
      <c r="AZ663" s="219"/>
      <c r="BA663" s="223"/>
      <c r="BB663" s="223"/>
      <c r="BC663" s="347"/>
      <c r="BD663" s="347"/>
      <c r="BE663" s="219"/>
      <c r="BF663" s="219"/>
      <c r="BG663" s="223"/>
      <c r="BH663" s="223"/>
      <c r="BI663" s="222"/>
      <c r="BJ663" s="222"/>
      <c r="BK663" s="222"/>
      <c r="BL663" s="224"/>
      <c r="BM663" s="219"/>
      <c r="BN663" s="223"/>
      <c r="BO663" s="219"/>
      <c r="BP663" s="219"/>
      <c r="BQ663" s="219"/>
      <c r="BR663" s="218"/>
      <c r="BS663" s="218"/>
      <c r="BT663" s="218"/>
      <c r="BU663" s="218"/>
      <c r="BV663" s="218"/>
      <c r="BW663" s="218"/>
      <c r="BX663" s="218"/>
      <c r="BY663" s="218"/>
      <c r="BZ663" s="218"/>
      <c r="CA663" s="218"/>
      <c r="CB663" s="218"/>
      <c r="CC663" s="218"/>
      <c r="CD663" s="218"/>
      <c r="CE663" s="218"/>
      <c r="CF663" s="218"/>
      <c r="CG663" s="218"/>
      <c r="CH663" s="218"/>
      <c r="CI663" s="218"/>
      <c r="CJ663" s="218"/>
      <c r="CK663" s="218"/>
    </row>
    <row r="664" spans="2:89" s="225" customFormat="1">
      <c r="B664" s="217"/>
      <c r="C664" s="216"/>
      <c r="D664" s="216"/>
      <c r="E664" s="216"/>
      <c r="F664" s="216"/>
      <c r="G664" s="216"/>
      <c r="H664" s="216"/>
      <c r="I664" s="287"/>
      <c r="J664" s="216"/>
      <c r="K664" s="216"/>
      <c r="L664" s="216"/>
      <c r="M664" s="216"/>
      <c r="N664" s="218"/>
      <c r="O664" s="218"/>
      <c r="P664" s="219"/>
      <c r="Q664" s="218"/>
      <c r="R664" s="218"/>
      <c r="S664" s="218"/>
      <c r="T664" s="218"/>
      <c r="U664" s="218"/>
      <c r="V664" s="218"/>
      <c r="W664" s="218"/>
      <c r="X664" s="218"/>
      <c r="Y664" s="218"/>
      <c r="Z664" s="218"/>
      <c r="AA664" s="218"/>
      <c r="AB664" s="220"/>
      <c r="AC664" s="221"/>
      <c r="AD664" s="221"/>
      <c r="AE664" s="220"/>
      <c r="AF664" s="220"/>
      <c r="AG664" s="218"/>
      <c r="AH664" s="218"/>
      <c r="AI664" s="222"/>
      <c r="AJ664" s="222"/>
      <c r="AK664" s="218"/>
      <c r="AL664" s="222"/>
      <c r="AM664" s="222"/>
      <c r="AN664" s="222"/>
      <c r="AO664" s="218"/>
      <c r="AP664" s="218"/>
      <c r="AQ664" s="218"/>
      <c r="AR664" s="218"/>
      <c r="AS664" s="218"/>
      <c r="AT664" s="220"/>
      <c r="AU664" s="222"/>
      <c r="AV664" s="222"/>
      <c r="AW664" s="218"/>
      <c r="AX664" s="219"/>
      <c r="AY664" s="223"/>
      <c r="AZ664" s="219"/>
      <c r="BA664" s="223"/>
      <c r="BB664" s="223"/>
      <c r="BC664" s="347"/>
      <c r="BD664" s="347"/>
      <c r="BE664" s="219"/>
      <c r="BF664" s="219"/>
      <c r="BG664" s="223"/>
      <c r="BH664" s="223"/>
      <c r="BI664" s="222"/>
      <c r="BJ664" s="222"/>
      <c r="BK664" s="222"/>
      <c r="BL664" s="224"/>
      <c r="BM664" s="219"/>
      <c r="BN664" s="223"/>
      <c r="BO664" s="219"/>
      <c r="BP664" s="219"/>
      <c r="BQ664" s="219"/>
      <c r="BR664" s="218"/>
      <c r="BS664" s="218"/>
      <c r="BT664" s="218"/>
      <c r="BU664" s="218"/>
      <c r="BV664" s="218"/>
      <c r="BW664" s="218"/>
      <c r="BX664" s="218"/>
      <c r="BY664" s="218"/>
      <c r="BZ664" s="218"/>
      <c r="CA664" s="218"/>
      <c r="CB664" s="218"/>
      <c r="CC664" s="218"/>
      <c r="CD664" s="218"/>
      <c r="CE664" s="218"/>
      <c r="CF664" s="218"/>
      <c r="CG664" s="218"/>
      <c r="CH664" s="218"/>
      <c r="CI664" s="218"/>
      <c r="CJ664" s="218"/>
      <c r="CK664" s="218"/>
    </row>
    <row r="665" spans="2:89" s="225" customFormat="1">
      <c r="B665" s="217"/>
      <c r="C665" s="216"/>
      <c r="D665" s="216"/>
      <c r="E665" s="216"/>
      <c r="F665" s="216"/>
      <c r="G665" s="216"/>
      <c r="H665" s="216"/>
      <c r="I665" s="287"/>
      <c r="J665" s="216"/>
      <c r="K665" s="216"/>
      <c r="L665" s="216"/>
      <c r="M665" s="216"/>
      <c r="N665" s="218"/>
      <c r="O665" s="218"/>
      <c r="P665" s="219"/>
      <c r="Q665" s="218"/>
      <c r="R665" s="218"/>
      <c r="S665" s="218"/>
      <c r="T665" s="218"/>
      <c r="U665" s="218"/>
      <c r="V665" s="218"/>
      <c r="W665" s="218"/>
      <c r="X665" s="218"/>
      <c r="Y665" s="218"/>
      <c r="Z665" s="218"/>
      <c r="AA665" s="218"/>
      <c r="AB665" s="220"/>
      <c r="AC665" s="221"/>
      <c r="AD665" s="221"/>
      <c r="AE665" s="220"/>
      <c r="AF665" s="220"/>
      <c r="AG665" s="218"/>
      <c r="AH665" s="218"/>
      <c r="AI665" s="222"/>
      <c r="AJ665" s="222"/>
      <c r="AK665" s="218"/>
      <c r="AL665" s="222"/>
      <c r="AM665" s="222"/>
      <c r="AN665" s="222"/>
      <c r="AO665" s="218"/>
      <c r="AP665" s="218"/>
      <c r="AQ665" s="218"/>
      <c r="AR665" s="218"/>
      <c r="AS665" s="218"/>
      <c r="AT665" s="220"/>
      <c r="AU665" s="222"/>
      <c r="AV665" s="222"/>
      <c r="AW665" s="218"/>
      <c r="AX665" s="219"/>
      <c r="AY665" s="223"/>
      <c r="AZ665" s="219"/>
      <c r="BA665" s="223"/>
      <c r="BB665" s="223"/>
      <c r="BC665" s="347"/>
      <c r="BD665" s="347"/>
      <c r="BE665" s="219"/>
      <c r="BF665" s="219"/>
      <c r="BG665" s="223"/>
      <c r="BH665" s="223"/>
      <c r="BI665" s="222"/>
      <c r="BJ665" s="222"/>
      <c r="BK665" s="222"/>
      <c r="BL665" s="224"/>
      <c r="BM665" s="219"/>
      <c r="BN665" s="223"/>
      <c r="BO665" s="219"/>
      <c r="BP665" s="219"/>
      <c r="BQ665" s="219"/>
      <c r="BR665" s="218"/>
      <c r="BS665" s="218"/>
      <c r="BT665" s="218"/>
      <c r="BU665" s="218"/>
      <c r="BV665" s="218"/>
      <c r="BW665" s="218"/>
      <c r="BX665" s="218"/>
      <c r="BY665" s="218"/>
      <c r="BZ665" s="218"/>
      <c r="CA665" s="218"/>
      <c r="CB665" s="218"/>
      <c r="CC665" s="218"/>
      <c r="CD665" s="218"/>
      <c r="CE665" s="218"/>
      <c r="CF665" s="218"/>
      <c r="CG665" s="218"/>
      <c r="CH665" s="218"/>
      <c r="CI665" s="218"/>
      <c r="CJ665" s="218"/>
      <c r="CK665" s="218"/>
    </row>
    <row r="666" spans="2:89" s="225" customFormat="1">
      <c r="B666" s="217"/>
      <c r="C666" s="216"/>
      <c r="D666" s="216"/>
      <c r="E666" s="216"/>
      <c r="F666" s="216"/>
      <c r="G666" s="216"/>
      <c r="H666" s="216"/>
      <c r="I666" s="287"/>
      <c r="J666" s="216"/>
      <c r="K666" s="216"/>
      <c r="L666" s="216"/>
      <c r="M666" s="216"/>
      <c r="N666" s="218"/>
      <c r="O666" s="218"/>
      <c r="P666" s="219"/>
      <c r="Q666" s="218"/>
      <c r="R666" s="218"/>
      <c r="S666" s="218"/>
      <c r="T666" s="218"/>
      <c r="U666" s="218"/>
      <c r="V666" s="218"/>
      <c r="W666" s="218"/>
      <c r="X666" s="218"/>
      <c r="Y666" s="218"/>
      <c r="Z666" s="218"/>
      <c r="AA666" s="218"/>
      <c r="AB666" s="220"/>
      <c r="AC666" s="221"/>
      <c r="AD666" s="221"/>
      <c r="AE666" s="220"/>
      <c r="AF666" s="220"/>
      <c r="AG666" s="218"/>
      <c r="AH666" s="218"/>
      <c r="AI666" s="222"/>
      <c r="AJ666" s="222"/>
      <c r="AK666" s="218"/>
      <c r="AL666" s="222"/>
      <c r="AM666" s="222"/>
      <c r="AN666" s="222"/>
      <c r="AO666" s="218"/>
      <c r="AP666" s="218"/>
      <c r="AQ666" s="218"/>
      <c r="AR666" s="218"/>
      <c r="AS666" s="218"/>
      <c r="AT666" s="220"/>
      <c r="AU666" s="222"/>
      <c r="AV666" s="222"/>
      <c r="AW666" s="218"/>
      <c r="AX666" s="219"/>
      <c r="AY666" s="223"/>
      <c r="AZ666" s="219"/>
      <c r="BA666" s="223"/>
      <c r="BB666" s="223"/>
      <c r="BC666" s="347"/>
      <c r="BD666" s="347"/>
      <c r="BE666" s="219"/>
      <c r="BF666" s="219"/>
      <c r="BG666" s="223"/>
      <c r="BH666" s="223"/>
      <c r="BI666" s="222"/>
      <c r="BJ666" s="222"/>
      <c r="BK666" s="222"/>
      <c r="BL666" s="224"/>
      <c r="BM666" s="219"/>
      <c r="BN666" s="223"/>
      <c r="BO666" s="219"/>
      <c r="BP666" s="219"/>
      <c r="BQ666" s="219"/>
      <c r="BR666" s="218"/>
      <c r="BS666" s="218"/>
      <c r="BT666" s="218"/>
      <c r="BU666" s="218"/>
      <c r="BV666" s="218"/>
      <c r="BW666" s="218"/>
      <c r="BX666" s="218"/>
      <c r="BY666" s="218"/>
      <c r="BZ666" s="218"/>
      <c r="CA666" s="218"/>
      <c r="CB666" s="218"/>
      <c r="CC666" s="218"/>
      <c r="CD666" s="218"/>
      <c r="CE666" s="218"/>
      <c r="CF666" s="218"/>
      <c r="CG666" s="218"/>
      <c r="CH666" s="218"/>
      <c r="CI666" s="218"/>
      <c r="CJ666" s="218"/>
      <c r="CK666" s="218"/>
    </row>
    <row r="667" spans="2:89" s="225" customFormat="1">
      <c r="B667" s="217"/>
      <c r="C667" s="216"/>
      <c r="D667" s="216"/>
      <c r="E667" s="216"/>
      <c r="F667" s="216"/>
      <c r="G667" s="216"/>
      <c r="H667" s="216"/>
      <c r="I667" s="287"/>
      <c r="J667" s="216"/>
      <c r="K667" s="216"/>
      <c r="L667" s="216"/>
      <c r="M667" s="216"/>
      <c r="N667" s="218"/>
      <c r="O667" s="218"/>
      <c r="P667" s="219"/>
      <c r="Q667" s="218"/>
      <c r="R667" s="218"/>
      <c r="S667" s="218"/>
      <c r="T667" s="218"/>
      <c r="U667" s="218"/>
      <c r="V667" s="218"/>
      <c r="W667" s="218"/>
      <c r="X667" s="218"/>
      <c r="Y667" s="218"/>
      <c r="Z667" s="218"/>
      <c r="AA667" s="218"/>
      <c r="AB667" s="220"/>
      <c r="AC667" s="221"/>
      <c r="AD667" s="221"/>
      <c r="AE667" s="220"/>
      <c r="AF667" s="220"/>
      <c r="AG667" s="218"/>
      <c r="AH667" s="218"/>
      <c r="AI667" s="222"/>
      <c r="AJ667" s="222"/>
      <c r="AK667" s="218"/>
      <c r="AL667" s="222"/>
      <c r="AM667" s="222"/>
      <c r="AN667" s="222"/>
      <c r="AO667" s="218"/>
      <c r="AP667" s="218"/>
      <c r="AQ667" s="218"/>
      <c r="AR667" s="218"/>
      <c r="AS667" s="218"/>
      <c r="AT667" s="220"/>
      <c r="AU667" s="222"/>
      <c r="AV667" s="222"/>
      <c r="AW667" s="218"/>
      <c r="AX667" s="219"/>
      <c r="AY667" s="223"/>
      <c r="AZ667" s="219"/>
      <c r="BA667" s="223"/>
      <c r="BB667" s="223"/>
      <c r="BC667" s="347"/>
      <c r="BD667" s="347"/>
      <c r="BE667" s="219"/>
      <c r="BF667" s="219"/>
      <c r="BG667" s="223"/>
      <c r="BH667" s="223"/>
      <c r="BI667" s="222"/>
      <c r="BJ667" s="222"/>
      <c r="BK667" s="222"/>
      <c r="BL667" s="224"/>
      <c r="BM667" s="219"/>
      <c r="BN667" s="223"/>
      <c r="BO667" s="219"/>
      <c r="BP667" s="219"/>
      <c r="BQ667" s="219"/>
      <c r="BR667" s="218"/>
      <c r="BS667" s="218"/>
      <c r="BT667" s="218"/>
      <c r="BU667" s="218"/>
      <c r="BV667" s="218"/>
      <c r="BW667" s="218"/>
      <c r="BX667" s="218"/>
      <c r="BY667" s="218"/>
      <c r="BZ667" s="218"/>
      <c r="CA667" s="218"/>
      <c r="CB667" s="218"/>
      <c r="CC667" s="218"/>
      <c r="CD667" s="218"/>
      <c r="CE667" s="218"/>
      <c r="CF667" s="218"/>
      <c r="CG667" s="218"/>
      <c r="CH667" s="218"/>
      <c r="CI667" s="218"/>
      <c r="CJ667" s="218"/>
      <c r="CK667" s="218"/>
    </row>
    <row r="668" spans="2:89" s="225" customFormat="1">
      <c r="B668" s="217"/>
      <c r="C668" s="216"/>
      <c r="D668" s="216"/>
      <c r="E668" s="216"/>
      <c r="F668" s="216"/>
      <c r="G668" s="216"/>
      <c r="H668" s="216"/>
      <c r="I668" s="287"/>
      <c r="J668" s="216"/>
      <c r="K668" s="216"/>
      <c r="L668" s="216"/>
      <c r="M668" s="216"/>
      <c r="N668" s="218"/>
      <c r="O668" s="218"/>
      <c r="P668" s="219"/>
      <c r="Q668" s="218"/>
      <c r="R668" s="218"/>
      <c r="S668" s="218"/>
      <c r="T668" s="218"/>
      <c r="U668" s="218"/>
      <c r="V668" s="218"/>
      <c r="W668" s="218"/>
      <c r="X668" s="218"/>
      <c r="Y668" s="218"/>
      <c r="Z668" s="218"/>
      <c r="AA668" s="218"/>
      <c r="AB668" s="220"/>
      <c r="AC668" s="221"/>
      <c r="AD668" s="221"/>
      <c r="AE668" s="220"/>
      <c r="AF668" s="220"/>
      <c r="AG668" s="218"/>
      <c r="AH668" s="218"/>
      <c r="AI668" s="222"/>
      <c r="AJ668" s="222"/>
      <c r="AK668" s="218"/>
      <c r="AL668" s="222"/>
      <c r="AM668" s="222"/>
      <c r="AN668" s="222"/>
      <c r="AO668" s="218"/>
      <c r="AP668" s="218"/>
      <c r="AQ668" s="218"/>
      <c r="AR668" s="218"/>
      <c r="AS668" s="218"/>
      <c r="AT668" s="220"/>
      <c r="AU668" s="222"/>
      <c r="AV668" s="222"/>
      <c r="AW668" s="218"/>
      <c r="AX668" s="219"/>
      <c r="AY668" s="223"/>
      <c r="AZ668" s="219"/>
      <c r="BA668" s="223"/>
      <c r="BB668" s="223"/>
      <c r="BC668" s="347"/>
      <c r="BD668" s="347"/>
      <c r="BE668" s="219"/>
      <c r="BF668" s="219"/>
      <c r="BG668" s="223"/>
      <c r="BH668" s="223"/>
      <c r="BI668" s="222"/>
      <c r="BJ668" s="222"/>
      <c r="BK668" s="222"/>
      <c r="BL668" s="224"/>
      <c r="BM668" s="219"/>
      <c r="BN668" s="223"/>
      <c r="BO668" s="219"/>
      <c r="BP668" s="219"/>
      <c r="BQ668" s="219"/>
      <c r="BR668" s="218"/>
      <c r="BS668" s="218"/>
      <c r="BT668" s="218"/>
      <c r="BU668" s="218"/>
      <c r="BV668" s="218"/>
      <c r="BW668" s="218"/>
      <c r="BX668" s="218"/>
      <c r="BY668" s="218"/>
      <c r="BZ668" s="218"/>
      <c r="CA668" s="218"/>
      <c r="CB668" s="218"/>
      <c r="CC668" s="218"/>
      <c r="CD668" s="218"/>
      <c r="CE668" s="218"/>
      <c r="CF668" s="218"/>
      <c r="CG668" s="218"/>
      <c r="CH668" s="218"/>
      <c r="CI668" s="218"/>
      <c r="CJ668" s="218"/>
      <c r="CK668" s="218"/>
    </row>
    <row r="669" spans="2:89" s="225" customFormat="1">
      <c r="B669" s="217"/>
      <c r="C669" s="216"/>
      <c r="D669" s="216"/>
      <c r="E669" s="216"/>
      <c r="F669" s="216"/>
      <c r="G669" s="216"/>
      <c r="H669" s="216"/>
      <c r="I669" s="287"/>
      <c r="J669" s="216"/>
      <c r="K669" s="216"/>
      <c r="L669" s="216"/>
      <c r="M669" s="216"/>
      <c r="N669" s="218"/>
      <c r="O669" s="218"/>
      <c r="P669" s="219"/>
      <c r="Q669" s="218"/>
      <c r="R669" s="218"/>
      <c r="S669" s="218"/>
      <c r="T669" s="218"/>
      <c r="U669" s="218"/>
      <c r="V669" s="218"/>
      <c r="W669" s="218"/>
      <c r="X669" s="218"/>
      <c r="Y669" s="218"/>
      <c r="Z669" s="218"/>
      <c r="AA669" s="218"/>
      <c r="AB669" s="220"/>
      <c r="AC669" s="221"/>
      <c r="AD669" s="221"/>
      <c r="AE669" s="220"/>
      <c r="AF669" s="220"/>
      <c r="AG669" s="218"/>
      <c r="AH669" s="218"/>
      <c r="AI669" s="222"/>
      <c r="AJ669" s="222"/>
      <c r="AK669" s="218"/>
      <c r="AL669" s="222"/>
      <c r="AM669" s="222"/>
      <c r="AN669" s="222"/>
      <c r="AO669" s="218"/>
      <c r="AP669" s="218"/>
      <c r="AQ669" s="218"/>
      <c r="AR669" s="218"/>
      <c r="AS669" s="218"/>
      <c r="AT669" s="220"/>
      <c r="AU669" s="222"/>
      <c r="AV669" s="222"/>
      <c r="AW669" s="218"/>
      <c r="AX669" s="219"/>
      <c r="AY669" s="223"/>
      <c r="AZ669" s="219"/>
      <c r="BA669" s="223"/>
      <c r="BB669" s="223"/>
      <c r="BC669" s="347"/>
      <c r="BD669" s="347"/>
      <c r="BE669" s="219"/>
      <c r="BF669" s="219"/>
      <c r="BG669" s="223"/>
      <c r="BH669" s="223"/>
      <c r="BI669" s="222"/>
      <c r="BJ669" s="222"/>
      <c r="BK669" s="222"/>
      <c r="BL669" s="224"/>
      <c r="BM669" s="219"/>
      <c r="BN669" s="223"/>
      <c r="BO669" s="219"/>
      <c r="BP669" s="219"/>
      <c r="BQ669" s="219"/>
      <c r="BR669" s="218"/>
      <c r="BS669" s="218"/>
      <c r="BT669" s="218"/>
      <c r="BU669" s="218"/>
      <c r="BV669" s="218"/>
      <c r="BW669" s="218"/>
      <c r="BX669" s="218"/>
      <c r="BY669" s="218"/>
      <c r="BZ669" s="218"/>
      <c r="CA669" s="218"/>
      <c r="CB669" s="218"/>
      <c r="CC669" s="218"/>
      <c r="CD669" s="218"/>
      <c r="CE669" s="218"/>
      <c r="CF669" s="218"/>
      <c r="CG669" s="218"/>
      <c r="CH669" s="218"/>
      <c r="CI669" s="218"/>
      <c r="CJ669" s="218"/>
      <c r="CK669" s="218"/>
    </row>
    <row r="670" spans="2:89" s="225" customFormat="1">
      <c r="B670" s="217"/>
      <c r="C670" s="216"/>
      <c r="D670" s="216"/>
      <c r="E670" s="216"/>
      <c r="F670" s="216"/>
      <c r="G670" s="216"/>
      <c r="H670" s="216"/>
      <c r="I670" s="287"/>
      <c r="J670" s="216"/>
      <c r="K670" s="216"/>
      <c r="L670" s="216"/>
      <c r="M670" s="216"/>
      <c r="N670" s="218"/>
      <c r="O670" s="218"/>
      <c r="P670" s="219"/>
      <c r="Q670" s="218"/>
      <c r="R670" s="218"/>
      <c r="S670" s="218"/>
      <c r="T670" s="218"/>
      <c r="U670" s="218"/>
      <c r="V670" s="218"/>
      <c r="W670" s="218"/>
      <c r="X670" s="218"/>
      <c r="Y670" s="218"/>
      <c r="Z670" s="218"/>
      <c r="AA670" s="218"/>
      <c r="AB670" s="220"/>
      <c r="AC670" s="221"/>
      <c r="AD670" s="221"/>
      <c r="AE670" s="220"/>
      <c r="AF670" s="220"/>
      <c r="AG670" s="218"/>
      <c r="AH670" s="218"/>
      <c r="AI670" s="222"/>
      <c r="AJ670" s="222"/>
      <c r="AK670" s="218"/>
      <c r="AL670" s="222"/>
      <c r="AM670" s="222"/>
      <c r="AN670" s="222"/>
      <c r="AO670" s="218"/>
      <c r="AP670" s="218"/>
      <c r="AQ670" s="218"/>
      <c r="AR670" s="218"/>
      <c r="AS670" s="218"/>
      <c r="AT670" s="220"/>
      <c r="AU670" s="222"/>
      <c r="AV670" s="222"/>
      <c r="AW670" s="218"/>
      <c r="AX670" s="219"/>
      <c r="AY670" s="223"/>
      <c r="AZ670" s="219"/>
      <c r="BA670" s="223"/>
      <c r="BB670" s="223"/>
      <c r="BC670" s="347"/>
      <c r="BD670" s="347"/>
      <c r="BE670" s="219"/>
      <c r="BF670" s="219"/>
      <c r="BG670" s="223"/>
      <c r="BH670" s="223"/>
      <c r="BI670" s="222"/>
      <c r="BJ670" s="222"/>
      <c r="BK670" s="222"/>
      <c r="BL670" s="224"/>
      <c r="BM670" s="219"/>
      <c r="BN670" s="223"/>
      <c r="BO670" s="219"/>
      <c r="BP670" s="219"/>
      <c r="BQ670" s="219"/>
      <c r="BR670" s="218"/>
      <c r="BS670" s="218"/>
      <c r="BT670" s="218"/>
      <c r="BU670" s="218"/>
      <c r="BV670" s="218"/>
      <c r="BW670" s="218"/>
      <c r="BX670" s="218"/>
      <c r="BY670" s="218"/>
      <c r="BZ670" s="218"/>
      <c r="CA670" s="218"/>
      <c r="CB670" s="218"/>
      <c r="CC670" s="218"/>
      <c r="CD670" s="218"/>
      <c r="CE670" s="218"/>
      <c r="CF670" s="218"/>
      <c r="CG670" s="218"/>
      <c r="CH670" s="218"/>
      <c r="CI670" s="218"/>
      <c r="CJ670" s="218"/>
      <c r="CK670" s="218"/>
    </row>
    <row r="671" spans="2:89" s="225" customFormat="1">
      <c r="B671" s="217"/>
      <c r="C671" s="216"/>
      <c r="D671" s="216"/>
      <c r="E671" s="216"/>
      <c r="F671" s="216"/>
      <c r="G671" s="216"/>
      <c r="H671" s="216"/>
      <c r="I671" s="287"/>
      <c r="J671" s="216"/>
      <c r="K671" s="216"/>
      <c r="L671" s="216"/>
      <c r="M671" s="216"/>
      <c r="N671" s="218"/>
      <c r="O671" s="218"/>
      <c r="P671" s="219"/>
      <c r="Q671" s="218"/>
      <c r="R671" s="218"/>
      <c r="S671" s="218"/>
      <c r="T671" s="218"/>
      <c r="U671" s="218"/>
      <c r="V671" s="218"/>
      <c r="W671" s="218"/>
      <c r="X671" s="218"/>
      <c r="Y671" s="218"/>
      <c r="Z671" s="218"/>
      <c r="AA671" s="218"/>
      <c r="AB671" s="220"/>
      <c r="AC671" s="221"/>
      <c r="AD671" s="221"/>
      <c r="AE671" s="220"/>
      <c r="AF671" s="220"/>
      <c r="AG671" s="218"/>
      <c r="AH671" s="218"/>
      <c r="AI671" s="222"/>
      <c r="AJ671" s="222"/>
      <c r="AK671" s="218"/>
      <c r="AL671" s="222"/>
      <c r="AM671" s="222"/>
      <c r="AN671" s="222"/>
      <c r="AO671" s="218"/>
      <c r="AP671" s="218"/>
      <c r="AQ671" s="218"/>
      <c r="AR671" s="218"/>
      <c r="AS671" s="218"/>
      <c r="AT671" s="220"/>
      <c r="AU671" s="222"/>
      <c r="AV671" s="222"/>
      <c r="AW671" s="218"/>
      <c r="AX671" s="219"/>
      <c r="AY671" s="223"/>
      <c r="AZ671" s="219"/>
      <c r="BA671" s="223"/>
      <c r="BB671" s="223"/>
      <c r="BC671" s="347"/>
      <c r="BD671" s="347"/>
      <c r="BE671" s="219"/>
      <c r="BF671" s="219"/>
      <c r="BG671" s="223"/>
      <c r="BH671" s="223"/>
      <c r="BI671" s="222"/>
      <c r="BJ671" s="222"/>
      <c r="BK671" s="222"/>
      <c r="BL671" s="224"/>
      <c r="BM671" s="219"/>
      <c r="BN671" s="223"/>
      <c r="BO671" s="219"/>
      <c r="BP671" s="219"/>
      <c r="BQ671" s="219"/>
      <c r="BR671" s="218"/>
      <c r="BS671" s="218"/>
      <c r="BT671" s="218"/>
      <c r="BU671" s="218"/>
      <c r="BV671" s="218"/>
      <c r="BW671" s="218"/>
      <c r="BX671" s="218"/>
      <c r="BY671" s="218"/>
      <c r="BZ671" s="218"/>
      <c r="CA671" s="218"/>
      <c r="CB671" s="218"/>
      <c r="CC671" s="218"/>
      <c r="CD671" s="218"/>
      <c r="CE671" s="218"/>
      <c r="CF671" s="218"/>
      <c r="CG671" s="218"/>
      <c r="CH671" s="218"/>
      <c r="CI671" s="218"/>
      <c r="CJ671" s="218"/>
      <c r="CK671" s="218"/>
    </row>
    <row r="672" spans="2:89" s="225" customFormat="1">
      <c r="B672" s="217"/>
      <c r="C672" s="216"/>
      <c r="D672" s="216"/>
      <c r="E672" s="216"/>
      <c r="F672" s="216"/>
      <c r="G672" s="216"/>
      <c r="H672" s="216"/>
      <c r="I672" s="287"/>
      <c r="J672" s="216"/>
      <c r="K672" s="216"/>
      <c r="L672" s="216"/>
      <c r="M672" s="216"/>
      <c r="N672" s="218"/>
      <c r="O672" s="218"/>
      <c r="P672" s="219"/>
      <c r="Q672" s="218"/>
      <c r="R672" s="218"/>
      <c r="S672" s="218"/>
      <c r="T672" s="218"/>
      <c r="U672" s="218"/>
      <c r="V672" s="218"/>
      <c r="W672" s="218"/>
      <c r="X672" s="218"/>
      <c r="Y672" s="218"/>
      <c r="Z672" s="218"/>
      <c r="AA672" s="218"/>
      <c r="AB672" s="220"/>
      <c r="AC672" s="221"/>
      <c r="AD672" s="221"/>
      <c r="AE672" s="220"/>
      <c r="AF672" s="220"/>
      <c r="AG672" s="218"/>
      <c r="AH672" s="218"/>
      <c r="AI672" s="222"/>
      <c r="AJ672" s="222"/>
      <c r="AK672" s="218"/>
      <c r="AL672" s="222"/>
      <c r="AM672" s="222"/>
      <c r="AN672" s="222"/>
      <c r="AO672" s="218"/>
      <c r="AP672" s="218"/>
      <c r="AQ672" s="218"/>
      <c r="AR672" s="218"/>
      <c r="AS672" s="218"/>
      <c r="AT672" s="220"/>
      <c r="AU672" s="222"/>
      <c r="AV672" s="222"/>
      <c r="AW672" s="218"/>
      <c r="AX672" s="219"/>
      <c r="AY672" s="223"/>
      <c r="AZ672" s="219"/>
      <c r="BA672" s="223"/>
      <c r="BB672" s="223"/>
      <c r="BC672" s="347"/>
      <c r="BD672" s="347"/>
      <c r="BE672" s="219"/>
      <c r="BF672" s="219"/>
      <c r="BG672" s="223"/>
      <c r="BH672" s="223"/>
      <c r="BI672" s="222"/>
      <c r="BJ672" s="222"/>
      <c r="BK672" s="222"/>
      <c r="BL672" s="224"/>
      <c r="BM672" s="219"/>
      <c r="BN672" s="223"/>
      <c r="BO672" s="219"/>
      <c r="BP672" s="219"/>
      <c r="BQ672" s="219"/>
      <c r="BR672" s="218"/>
      <c r="BS672" s="218"/>
      <c r="BT672" s="218"/>
      <c r="BU672" s="218"/>
      <c r="BV672" s="218"/>
      <c r="BW672" s="218"/>
      <c r="BX672" s="218"/>
      <c r="BY672" s="218"/>
      <c r="BZ672" s="218"/>
      <c r="CA672" s="218"/>
      <c r="CB672" s="218"/>
      <c r="CC672" s="218"/>
      <c r="CD672" s="218"/>
      <c r="CE672" s="218"/>
      <c r="CF672" s="218"/>
      <c r="CG672" s="218"/>
      <c r="CH672" s="218"/>
      <c r="CI672" s="218"/>
      <c r="CJ672" s="218"/>
      <c r="CK672" s="218"/>
    </row>
    <row r="673" spans="2:89" s="225" customFormat="1">
      <c r="B673" s="217"/>
      <c r="C673" s="216"/>
      <c r="D673" s="216"/>
      <c r="E673" s="216"/>
      <c r="F673" s="216"/>
      <c r="G673" s="216"/>
      <c r="H673" s="216"/>
      <c r="I673" s="287"/>
      <c r="J673" s="216"/>
      <c r="K673" s="216"/>
      <c r="L673" s="216"/>
      <c r="M673" s="216"/>
      <c r="N673" s="218"/>
      <c r="O673" s="218"/>
      <c r="P673" s="219"/>
      <c r="Q673" s="218"/>
      <c r="R673" s="218"/>
      <c r="S673" s="218"/>
      <c r="T673" s="218"/>
      <c r="U673" s="218"/>
      <c r="V673" s="218"/>
      <c r="W673" s="218"/>
      <c r="X673" s="218"/>
      <c r="Y673" s="218"/>
      <c r="Z673" s="218"/>
      <c r="AA673" s="218"/>
      <c r="AB673" s="220"/>
      <c r="AC673" s="221"/>
      <c r="AD673" s="221"/>
      <c r="AE673" s="220"/>
      <c r="AF673" s="220"/>
      <c r="AG673" s="218"/>
      <c r="AH673" s="218"/>
      <c r="AI673" s="222"/>
      <c r="AJ673" s="222"/>
      <c r="AK673" s="218"/>
      <c r="AL673" s="222"/>
      <c r="AM673" s="222"/>
      <c r="AN673" s="222"/>
      <c r="AO673" s="218"/>
      <c r="AP673" s="218"/>
      <c r="AQ673" s="218"/>
      <c r="AR673" s="218"/>
      <c r="AS673" s="218"/>
      <c r="AT673" s="220"/>
      <c r="AU673" s="222"/>
      <c r="AV673" s="222"/>
      <c r="AW673" s="218"/>
      <c r="AX673" s="219"/>
      <c r="AY673" s="223"/>
      <c r="AZ673" s="219"/>
      <c r="BA673" s="223"/>
      <c r="BB673" s="223"/>
      <c r="BC673" s="347"/>
      <c r="BD673" s="347"/>
      <c r="BE673" s="219"/>
      <c r="BF673" s="219"/>
      <c r="BG673" s="223"/>
      <c r="BH673" s="223"/>
      <c r="BI673" s="222"/>
      <c r="BJ673" s="222"/>
      <c r="BK673" s="222"/>
      <c r="BL673" s="224"/>
      <c r="BM673" s="219"/>
      <c r="BN673" s="223"/>
      <c r="BO673" s="219"/>
      <c r="BP673" s="219"/>
      <c r="BQ673" s="219"/>
      <c r="BR673" s="218"/>
      <c r="BS673" s="218"/>
      <c r="BT673" s="218"/>
      <c r="BU673" s="218"/>
      <c r="BV673" s="218"/>
      <c r="BW673" s="218"/>
      <c r="BX673" s="218"/>
      <c r="BY673" s="218"/>
      <c r="BZ673" s="218"/>
      <c r="CA673" s="218"/>
      <c r="CB673" s="218"/>
      <c r="CC673" s="218"/>
      <c r="CD673" s="218"/>
      <c r="CE673" s="218"/>
      <c r="CF673" s="218"/>
      <c r="CG673" s="218"/>
      <c r="CH673" s="218"/>
      <c r="CI673" s="218"/>
      <c r="CJ673" s="218"/>
      <c r="CK673" s="218"/>
    </row>
    <row r="674" spans="2:89" s="225" customFormat="1">
      <c r="B674" s="217"/>
      <c r="C674" s="216"/>
      <c r="D674" s="216"/>
      <c r="E674" s="216"/>
      <c r="F674" s="216"/>
      <c r="G674" s="216"/>
      <c r="H674" s="216"/>
      <c r="I674" s="287"/>
      <c r="J674" s="216"/>
      <c r="K674" s="216"/>
      <c r="L674" s="216"/>
      <c r="M674" s="216"/>
      <c r="N674" s="218"/>
      <c r="O674" s="218"/>
      <c r="P674" s="219"/>
      <c r="Q674" s="218"/>
      <c r="R674" s="218"/>
      <c r="S674" s="218"/>
      <c r="T674" s="218"/>
      <c r="U674" s="218"/>
      <c r="V674" s="218"/>
      <c r="W674" s="218"/>
      <c r="X674" s="218"/>
      <c r="Y674" s="218"/>
      <c r="Z674" s="218"/>
      <c r="AA674" s="218"/>
      <c r="AB674" s="220"/>
      <c r="AC674" s="221"/>
      <c r="AD674" s="221"/>
      <c r="AE674" s="220"/>
      <c r="AF674" s="220"/>
      <c r="AG674" s="218"/>
      <c r="AH674" s="218"/>
      <c r="AI674" s="222"/>
      <c r="AJ674" s="222"/>
      <c r="AK674" s="218"/>
      <c r="AL674" s="222"/>
      <c r="AM674" s="222"/>
      <c r="AN674" s="222"/>
      <c r="AO674" s="218"/>
      <c r="AP674" s="218"/>
      <c r="AQ674" s="218"/>
      <c r="AR674" s="218"/>
      <c r="AS674" s="218"/>
      <c r="AT674" s="220"/>
      <c r="AU674" s="222"/>
      <c r="AV674" s="222"/>
      <c r="AW674" s="218"/>
      <c r="AX674" s="219"/>
      <c r="AY674" s="223"/>
      <c r="AZ674" s="219"/>
      <c r="BA674" s="223"/>
      <c r="BB674" s="223"/>
      <c r="BC674" s="347"/>
      <c r="BD674" s="347"/>
      <c r="BE674" s="219"/>
      <c r="BF674" s="219"/>
      <c r="BG674" s="223"/>
      <c r="BH674" s="223"/>
      <c r="BI674" s="222"/>
      <c r="BJ674" s="222"/>
      <c r="BK674" s="222"/>
      <c r="BL674" s="224"/>
      <c r="BM674" s="219"/>
      <c r="BN674" s="223"/>
      <c r="BO674" s="219"/>
      <c r="BP674" s="219"/>
      <c r="BQ674" s="219"/>
      <c r="BR674" s="218"/>
      <c r="BS674" s="218"/>
      <c r="BT674" s="218"/>
      <c r="BU674" s="218"/>
      <c r="BV674" s="218"/>
      <c r="BW674" s="218"/>
      <c r="BX674" s="218"/>
      <c r="BY674" s="218"/>
      <c r="BZ674" s="218"/>
      <c r="CA674" s="218"/>
      <c r="CB674" s="218"/>
      <c r="CC674" s="218"/>
      <c r="CD674" s="218"/>
      <c r="CE674" s="218"/>
      <c r="CF674" s="218"/>
      <c r="CG674" s="218"/>
      <c r="CH674" s="218"/>
      <c r="CI674" s="218"/>
      <c r="CJ674" s="218"/>
      <c r="CK674" s="218"/>
    </row>
    <row r="675" spans="2:89" s="225" customFormat="1">
      <c r="B675" s="217"/>
      <c r="C675" s="216"/>
      <c r="D675" s="216"/>
      <c r="E675" s="216"/>
      <c r="F675" s="216"/>
      <c r="G675" s="216"/>
      <c r="H675" s="216"/>
      <c r="I675" s="287"/>
      <c r="J675" s="216"/>
      <c r="K675" s="216"/>
      <c r="L675" s="216"/>
      <c r="M675" s="216"/>
      <c r="N675" s="218"/>
      <c r="O675" s="218"/>
      <c r="P675" s="219"/>
      <c r="Q675" s="218"/>
      <c r="R675" s="218"/>
      <c r="S675" s="218"/>
      <c r="T675" s="218"/>
      <c r="U675" s="218"/>
      <c r="V675" s="218"/>
      <c r="W675" s="218"/>
      <c r="X675" s="218"/>
      <c r="Y675" s="218"/>
      <c r="Z675" s="218"/>
      <c r="AA675" s="218"/>
      <c r="AB675" s="220"/>
      <c r="AC675" s="221"/>
      <c r="AD675" s="221"/>
      <c r="AE675" s="220"/>
      <c r="AF675" s="220"/>
      <c r="AG675" s="218"/>
      <c r="AH675" s="218"/>
      <c r="AI675" s="222"/>
      <c r="AJ675" s="222"/>
      <c r="AK675" s="218"/>
      <c r="AL675" s="222"/>
      <c r="AM675" s="222"/>
      <c r="AN675" s="222"/>
      <c r="AO675" s="218"/>
      <c r="AP675" s="218"/>
      <c r="AQ675" s="218"/>
      <c r="AR675" s="218"/>
      <c r="AS675" s="218"/>
      <c r="AT675" s="220"/>
      <c r="AU675" s="222"/>
      <c r="AV675" s="222"/>
      <c r="AW675" s="218"/>
      <c r="AX675" s="219"/>
      <c r="AY675" s="223"/>
      <c r="AZ675" s="219"/>
      <c r="BA675" s="223"/>
      <c r="BB675" s="223"/>
      <c r="BC675" s="347"/>
      <c r="BD675" s="347"/>
      <c r="BE675" s="219"/>
      <c r="BF675" s="219"/>
      <c r="BG675" s="223"/>
      <c r="BH675" s="223"/>
      <c r="BI675" s="222"/>
      <c r="BJ675" s="222"/>
      <c r="BK675" s="222"/>
      <c r="BL675" s="224"/>
      <c r="BM675" s="219"/>
      <c r="BN675" s="223"/>
      <c r="BO675" s="219"/>
      <c r="BP675" s="219"/>
      <c r="BQ675" s="219"/>
      <c r="BR675" s="218"/>
      <c r="BS675" s="218"/>
      <c r="BT675" s="218"/>
      <c r="BU675" s="218"/>
      <c r="BV675" s="218"/>
      <c r="BW675" s="218"/>
      <c r="BX675" s="218"/>
      <c r="BY675" s="218"/>
      <c r="BZ675" s="218"/>
      <c r="CA675" s="218"/>
      <c r="CB675" s="218"/>
      <c r="CC675" s="218"/>
      <c r="CD675" s="218"/>
      <c r="CE675" s="218"/>
      <c r="CF675" s="218"/>
      <c r="CG675" s="218"/>
      <c r="CH675" s="218"/>
      <c r="CI675" s="218"/>
      <c r="CJ675" s="218"/>
      <c r="CK675" s="218"/>
    </row>
    <row r="676" spans="2:89" s="225" customFormat="1">
      <c r="B676" s="217"/>
      <c r="C676" s="216"/>
      <c r="D676" s="216"/>
      <c r="E676" s="216"/>
      <c r="F676" s="216"/>
      <c r="G676" s="216"/>
      <c r="H676" s="216"/>
      <c r="I676" s="287"/>
      <c r="J676" s="216"/>
      <c r="K676" s="216"/>
      <c r="L676" s="216"/>
      <c r="M676" s="216"/>
      <c r="N676" s="218"/>
      <c r="O676" s="218"/>
      <c r="P676" s="219"/>
      <c r="Q676" s="218"/>
      <c r="R676" s="218"/>
      <c r="S676" s="218"/>
      <c r="T676" s="218"/>
      <c r="U676" s="218"/>
      <c r="V676" s="218"/>
      <c r="W676" s="218"/>
      <c r="X676" s="218"/>
      <c r="Y676" s="218"/>
      <c r="Z676" s="218"/>
      <c r="AA676" s="218"/>
      <c r="AB676" s="220"/>
      <c r="AC676" s="221"/>
      <c r="AD676" s="221"/>
      <c r="AE676" s="220"/>
      <c r="AF676" s="220"/>
      <c r="AG676" s="218"/>
      <c r="AH676" s="218"/>
      <c r="AI676" s="222"/>
      <c r="AJ676" s="222"/>
      <c r="AK676" s="218"/>
      <c r="AL676" s="222"/>
      <c r="AM676" s="222"/>
      <c r="AN676" s="222"/>
      <c r="AO676" s="218"/>
      <c r="AP676" s="218"/>
      <c r="AQ676" s="218"/>
      <c r="AR676" s="218"/>
      <c r="AS676" s="218"/>
      <c r="AT676" s="220"/>
      <c r="AU676" s="222"/>
      <c r="AV676" s="222"/>
      <c r="AW676" s="218"/>
      <c r="AX676" s="219"/>
      <c r="AY676" s="223"/>
      <c r="AZ676" s="219"/>
      <c r="BA676" s="223"/>
      <c r="BB676" s="223"/>
      <c r="BC676" s="347"/>
      <c r="BD676" s="347"/>
      <c r="BE676" s="219"/>
      <c r="BF676" s="219"/>
      <c r="BG676" s="223"/>
      <c r="BH676" s="223"/>
      <c r="BI676" s="222"/>
      <c r="BJ676" s="222"/>
      <c r="BK676" s="222"/>
      <c r="BL676" s="224"/>
      <c r="BM676" s="219"/>
      <c r="BN676" s="223"/>
      <c r="BO676" s="219"/>
      <c r="BP676" s="219"/>
      <c r="BQ676" s="219"/>
      <c r="BR676" s="218"/>
      <c r="BS676" s="218"/>
      <c r="BT676" s="218"/>
      <c r="BU676" s="218"/>
      <c r="BV676" s="218"/>
      <c r="BW676" s="218"/>
      <c r="BX676" s="218"/>
      <c r="BY676" s="218"/>
      <c r="BZ676" s="218"/>
      <c r="CA676" s="218"/>
      <c r="CB676" s="218"/>
      <c r="CC676" s="218"/>
      <c r="CD676" s="218"/>
      <c r="CE676" s="218"/>
      <c r="CF676" s="218"/>
      <c r="CG676" s="218"/>
      <c r="CH676" s="218"/>
      <c r="CI676" s="218"/>
      <c r="CJ676" s="218"/>
      <c r="CK676" s="218"/>
    </row>
    <row r="677" spans="2:89" s="225" customFormat="1">
      <c r="B677" s="217"/>
      <c r="C677" s="216"/>
      <c r="D677" s="216"/>
      <c r="E677" s="216"/>
      <c r="F677" s="216"/>
      <c r="G677" s="216"/>
      <c r="H677" s="216"/>
      <c r="I677" s="287"/>
      <c r="J677" s="216"/>
      <c r="K677" s="216"/>
      <c r="L677" s="216"/>
      <c r="M677" s="216"/>
      <c r="N677" s="218"/>
      <c r="O677" s="218"/>
      <c r="P677" s="219"/>
      <c r="Q677" s="218"/>
      <c r="R677" s="218"/>
      <c r="S677" s="218"/>
      <c r="T677" s="218"/>
      <c r="U677" s="218"/>
      <c r="V677" s="218"/>
      <c r="W677" s="218"/>
      <c r="X677" s="218"/>
      <c r="Y677" s="218"/>
      <c r="Z677" s="218"/>
      <c r="AA677" s="218"/>
      <c r="AB677" s="220"/>
      <c r="AC677" s="221"/>
      <c r="AD677" s="221"/>
      <c r="AE677" s="220"/>
      <c r="AF677" s="220"/>
      <c r="AG677" s="218"/>
      <c r="AH677" s="218"/>
      <c r="AI677" s="222"/>
      <c r="AJ677" s="222"/>
      <c r="AK677" s="218"/>
      <c r="AL677" s="222"/>
      <c r="AM677" s="222"/>
      <c r="AN677" s="222"/>
      <c r="AO677" s="218"/>
      <c r="AP677" s="218"/>
      <c r="AQ677" s="218"/>
      <c r="AR677" s="218"/>
      <c r="AS677" s="218"/>
      <c r="AT677" s="220"/>
      <c r="AU677" s="222"/>
      <c r="AV677" s="222"/>
      <c r="AW677" s="218"/>
      <c r="AX677" s="219"/>
      <c r="AY677" s="223"/>
      <c r="AZ677" s="219"/>
      <c r="BA677" s="223"/>
      <c r="BB677" s="223"/>
      <c r="BC677" s="347"/>
      <c r="BD677" s="347"/>
      <c r="BE677" s="219"/>
      <c r="BF677" s="219"/>
      <c r="BG677" s="223"/>
      <c r="BH677" s="223"/>
      <c r="BI677" s="222"/>
      <c r="BJ677" s="222"/>
      <c r="BK677" s="222"/>
      <c r="BL677" s="224"/>
      <c r="BM677" s="219"/>
      <c r="BN677" s="223"/>
      <c r="BO677" s="219"/>
      <c r="BP677" s="219"/>
      <c r="BQ677" s="219"/>
      <c r="BR677" s="218"/>
      <c r="BS677" s="218"/>
      <c r="BT677" s="218"/>
      <c r="BU677" s="218"/>
      <c r="BV677" s="218"/>
      <c r="BW677" s="218"/>
      <c r="BX677" s="218"/>
      <c r="BY677" s="218"/>
      <c r="BZ677" s="218"/>
      <c r="CA677" s="218"/>
      <c r="CB677" s="218"/>
      <c r="CC677" s="218"/>
      <c r="CD677" s="218"/>
      <c r="CE677" s="218"/>
      <c r="CF677" s="218"/>
      <c r="CG677" s="218"/>
      <c r="CH677" s="218"/>
      <c r="CI677" s="218"/>
      <c r="CJ677" s="218"/>
      <c r="CK677" s="218"/>
    </row>
    <row r="678" spans="2:89" s="225" customFormat="1">
      <c r="B678" s="217"/>
      <c r="C678" s="216"/>
      <c r="D678" s="216"/>
      <c r="E678" s="216"/>
      <c r="F678" s="216"/>
      <c r="G678" s="216"/>
      <c r="H678" s="216"/>
      <c r="I678" s="287"/>
      <c r="J678" s="216"/>
      <c r="K678" s="216"/>
      <c r="L678" s="216"/>
      <c r="M678" s="216"/>
      <c r="N678" s="218"/>
      <c r="O678" s="218"/>
      <c r="P678" s="219"/>
      <c r="Q678" s="218"/>
      <c r="R678" s="218"/>
      <c r="S678" s="218"/>
      <c r="T678" s="218"/>
      <c r="U678" s="218"/>
      <c r="V678" s="218"/>
      <c r="W678" s="218"/>
      <c r="X678" s="218"/>
      <c r="Y678" s="218"/>
      <c r="Z678" s="218"/>
      <c r="AA678" s="218"/>
      <c r="AB678" s="220"/>
      <c r="AC678" s="221"/>
      <c r="AD678" s="221"/>
      <c r="AE678" s="220"/>
      <c r="AF678" s="220"/>
      <c r="AG678" s="218"/>
      <c r="AH678" s="218"/>
      <c r="AI678" s="222"/>
      <c r="AJ678" s="222"/>
      <c r="AK678" s="218"/>
      <c r="AL678" s="222"/>
      <c r="AM678" s="222"/>
      <c r="AN678" s="222"/>
      <c r="AO678" s="218"/>
      <c r="AP678" s="218"/>
      <c r="AQ678" s="218"/>
      <c r="AR678" s="218"/>
      <c r="AS678" s="218"/>
      <c r="AT678" s="220"/>
      <c r="AU678" s="222"/>
      <c r="AV678" s="222"/>
      <c r="AW678" s="218"/>
      <c r="AX678" s="219"/>
      <c r="AY678" s="223"/>
      <c r="AZ678" s="219"/>
      <c r="BA678" s="223"/>
      <c r="BB678" s="223"/>
      <c r="BC678" s="347"/>
      <c r="BD678" s="347"/>
      <c r="BE678" s="219"/>
      <c r="BF678" s="219"/>
      <c r="BG678" s="223"/>
      <c r="BH678" s="223"/>
      <c r="BI678" s="222"/>
      <c r="BJ678" s="222"/>
      <c r="BK678" s="222"/>
      <c r="BL678" s="224"/>
      <c r="BM678" s="219"/>
      <c r="BN678" s="223"/>
      <c r="BO678" s="219"/>
      <c r="BP678" s="219"/>
      <c r="BQ678" s="219"/>
      <c r="BR678" s="218"/>
      <c r="BS678" s="218"/>
      <c r="BT678" s="218"/>
      <c r="BU678" s="218"/>
      <c r="BV678" s="218"/>
      <c r="BW678" s="218"/>
      <c r="BX678" s="218"/>
      <c r="BY678" s="218"/>
      <c r="BZ678" s="218"/>
      <c r="CA678" s="218"/>
      <c r="CB678" s="218"/>
      <c r="CC678" s="218"/>
      <c r="CD678" s="218"/>
      <c r="CE678" s="218"/>
      <c r="CF678" s="218"/>
      <c r="CG678" s="218"/>
      <c r="CH678" s="218"/>
      <c r="CI678" s="218"/>
      <c r="CJ678" s="218"/>
      <c r="CK678" s="218"/>
    </row>
    <row r="679" spans="2:89" s="225" customFormat="1">
      <c r="B679" s="217"/>
      <c r="C679" s="216"/>
      <c r="D679" s="216"/>
      <c r="E679" s="216"/>
      <c r="F679" s="216"/>
      <c r="G679" s="216"/>
      <c r="H679" s="216"/>
      <c r="I679" s="287"/>
      <c r="J679" s="216"/>
      <c r="K679" s="216"/>
      <c r="L679" s="216"/>
      <c r="M679" s="216"/>
      <c r="N679" s="218"/>
      <c r="O679" s="218"/>
      <c r="P679" s="219"/>
      <c r="Q679" s="218"/>
      <c r="R679" s="218"/>
      <c r="S679" s="218"/>
      <c r="T679" s="218"/>
      <c r="U679" s="218"/>
      <c r="V679" s="218"/>
      <c r="W679" s="218"/>
      <c r="X679" s="218"/>
      <c r="Y679" s="218"/>
      <c r="Z679" s="218"/>
      <c r="AA679" s="218"/>
      <c r="AB679" s="220"/>
      <c r="AC679" s="221"/>
      <c r="AD679" s="221"/>
      <c r="AE679" s="220"/>
      <c r="AF679" s="220"/>
      <c r="AG679" s="218"/>
      <c r="AH679" s="218"/>
      <c r="AI679" s="222"/>
      <c r="AJ679" s="222"/>
      <c r="AK679" s="218"/>
      <c r="AL679" s="222"/>
      <c r="AM679" s="222"/>
      <c r="AN679" s="222"/>
      <c r="AO679" s="218"/>
      <c r="AP679" s="218"/>
      <c r="AQ679" s="218"/>
      <c r="AR679" s="218"/>
      <c r="AS679" s="218"/>
      <c r="AT679" s="220"/>
      <c r="AU679" s="222"/>
      <c r="AV679" s="222"/>
      <c r="AW679" s="218"/>
      <c r="AX679" s="219"/>
      <c r="AY679" s="223"/>
      <c r="AZ679" s="219"/>
      <c r="BA679" s="223"/>
      <c r="BB679" s="223"/>
      <c r="BC679" s="347"/>
      <c r="BD679" s="347"/>
      <c r="BE679" s="219"/>
      <c r="BF679" s="219"/>
      <c r="BG679" s="223"/>
      <c r="BH679" s="223"/>
      <c r="BI679" s="222"/>
      <c r="BJ679" s="222"/>
      <c r="BK679" s="222"/>
      <c r="BL679" s="224"/>
      <c r="BM679" s="219"/>
      <c r="BN679" s="223"/>
      <c r="BO679" s="219"/>
      <c r="BP679" s="219"/>
      <c r="BQ679" s="219"/>
      <c r="BR679" s="218"/>
      <c r="BS679" s="218"/>
      <c r="BT679" s="218"/>
      <c r="BU679" s="218"/>
      <c r="BV679" s="218"/>
      <c r="BW679" s="218"/>
      <c r="BX679" s="218"/>
      <c r="BY679" s="218"/>
      <c r="BZ679" s="218"/>
      <c r="CA679" s="218"/>
      <c r="CB679" s="218"/>
      <c r="CC679" s="218"/>
      <c r="CD679" s="218"/>
      <c r="CE679" s="218"/>
      <c r="CF679" s="218"/>
      <c r="CG679" s="218"/>
      <c r="CH679" s="218"/>
      <c r="CI679" s="218"/>
      <c r="CJ679" s="218"/>
      <c r="CK679" s="218"/>
    </row>
    <row r="680" spans="2:89" s="225" customFormat="1">
      <c r="B680" s="217"/>
      <c r="C680" s="216"/>
      <c r="D680" s="216"/>
      <c r="E680" s="216"/>
      <c r="F680" s="216"/>
      <c r="G680" s="216"/>
      <c r="H680" s="216"/>
      <c r="I680" s="287"/>
      <c r="J680" s="216"/>
      <c r="K680" s="216"/>
      <c r="L680" s="216"/>
      <c r="M680" s="216"/>
      <c r="N680" s="218"/>
      <c r="O680" s="218"/>
      <c r="P680" s="219"/>
      <c r="Q680" s="218"/>
      <c r="R680" s="218"/>
      <c r="S680" s="218"/>
      <c r="T680" s="218"/>
      <c r="U680" s="218"/>
      <c r="V680" s="218"/>
      <c r="W680" s="218"/>
      <c r="X680" s="218"/>
      <c r="Y680" s="218"/>
      <c r="Z680" s="218"/>
      <c r="AA680" s="218"/>
      <c r="AB680" s="220"/>
      <c r="AC680" s="221"/>
      <c r="AD680" s="221"/>
      <c r="AE680" s="220"/>
      <c r="AF680" s="220"/>
      <c r="AG680" s="218"/>
      <c r="AH680" s="218"/>
      <c r="AI680" s="222"/>
      <c r="AJ680" s="222"/>
      <c r="AK680" s="218"/>
      <c r="AL680" s="222"/>
      <c r="AM680" s="222"/>
      <c r="AN680" s="222"/>
      <c r="AO680" s="218"/>
      <c r="AP680" s="218"/>
      <c r="AQ680" s="218"/>
      <c r="AR680" s="218"/>
      <c r="AS680" s="218"/>
      <c r="AT680" s="220"/>
      <c r="AU680" s="222"/>
      <c r="AV680" s="222"/>
      <c r="AW680" s="218"/>
      <c r="AX680" s="219"/>
      <c r="AY680" s="223"/>
      <c r="AZ680" s="219"/>
      <c r="BA680" s="223"/>
      <c r="BB680" s="223"/>
      <c r="BC680" s="347"/>
      <c r="BD680" s="347"/>
      <c r="BE680" s="219"/>
      <c r="BF680" s="219"/>
      <c r="BG680" s="223"/>
      <c r="BH680" s="223"/>
      <c r="BI680" s="222"/>
      <c r="BJ680" s="222"/>
      <c r="BK680" s="222"/>
      <c r="BL680" s="224"/>
      <c r="BM680" s="219"/>
      <c r="BN680" s="223"/>
      <c r="BO680" s="219"/>
      <c r="BP680" s="219"/>
      <c r="BQ680" s="219"/>
      <c r="BR680" s="218"/>
      <c r="BS680" s="218"/>
      <c r="BT680" s="218"/>
      <c r="BU680" s="218"/>
      <c r="BV680" s="218"/>
      <c r="BW680" s="218"/>
      <c r="BX680" s="218"/>
      <c r="BY680" s="218"/>
      <c r="BZ680" s="218"/>
      <c r="CA680" s="218"/>
      <c r="CB680" s="218"/>
      <c r="CC680" s="218"/>
      <c r="CD680" s="218"/>
      <c r="CE680" s="218"/>
      <c r="CF680" s="218"/>
      <c r="CG680" s="218"/>
      <c r="CH680" s="218"/>
      <c r="CI680" s="218"/>
      <c r="CJ680" s="218"/>
      <c r="CK680" s="218"/>
    </row>
    <row r="681" spans="2:89" s="225" customFormat="1">
      <c r="B681" s="217"/>
      <c r="C681" s="216"/>
      <c r="D681" s="216"/>
      <c r="E681" s="216"/>
      <c r="F681" s="216"/>
      <c r="G681" s="216"/>
      <c r="H681" s="216"/>
      <c r="I681" s="287"/>
      <c r="J681" s="216"/>
      <c r="K681" s="216"/>
      <c r="L681" s="216"/>
      <c r="M681" s="216"/>
      <c r="N681" s="218"/>
      <c r="O681" s="218"/>
      <c r="P681" s="219"/>
      <c r="Q681" s="218"/>
      <c r="R681" s="218"/>
      <c r="S681" s="218"/>
      <c r="T681" s="218"/>
      <c r="U681" s="218"/>
      <c r="V681" s="218"/>
      <c r="W681" s="218"/>
      <c r="X681" s="218"/>
      <c r="Y681" s="218"/>
      <c r="Z681" s="218"/>
      <c r="AA681" s="218"/>
      <c r="AB681" s="220"/>
      <c r="AC681" s="221"/>
      <c r="AD681" s="221"/>
      <c r="AE681" s="220"/>
      <c r="AF681" s="220"/>
      <c r="AG681" s="218"/>
      <c r="AH681" s="218"/>
      <c r="AI681" s="222"/>
      <c r="AJ681" s="222"/>
      <c r="AK681" s="218"/>
      <c r="AL681" s="222"/>
      <c r="AM681" s="222"/>
      <c r="AN681" s="222"/>
      <c r="AO681" s="218"/>
      <c r="AP681" s="218"/>
      <c r="AQ681" s="218"/>
      <c r="AR681" s="218"/>
      <c r="AS681" s="218"/>
      <c r="AT681" s="220"/>
      <c r="AU681" s="222"/>
      <c r="AV681" s="222"/>
      <c r="AW681" s="218"/>
      <c r="AX681" s="219"/>
      <c r="AY681" s="223"/>
      <c r="AZ681" s="219"/>
      <c r="BA681" s="223"/>
      <c r="BB681" s="223"/>
      <c r="BC681" s="347"/>
      <c r="BD681" s="347"/>
      <c r="BE681" s="219"/>
      <c r="BF681" s="219"/>
      <c r="BG681" s="223"/>
      <c r="BH681" s="223"/>
      <c r="BI681" s="222"/>
      <c r="BJ681" s="222"/>
      <c r="BK681" s="222"/>
      <c r="BL681" s="224"/>
      <c r="BM681" s="219"/>
      <c r="BN681" s="223"/>
      <c r="BO681" s="219"/>
      <c r="BP681" s="219"/>
      <c r="BQ681" s="219"/>
      <c r="BR681" s="218"/>
      <c r="BS681" s="218"/>
      <c r="BT681" s="218"/>
      <c r="BU681" s="218"/>
      <c r="BV681" s="218"/>
      <c r="BW681" s="218"/>
      <c r="BX681" s="218"/>
      <c r="BY681" s="218"/>
      <c r="BZ681" s="218"/>
      <c r="CA681" s="218"/>
      <c r="CB681" s="218"/>
      <c r="CC681" s="218"/>
      <c r="CD681" s="218"/>
      <c r="CE681" s="218"/>
      <c r="CF681" s="218"/>
      <c r="CG681" s="218"/>
      <c r="CH681" s="218"/>
      <c r="CI681" s="218"/>
      <c r="CJ681" s="218"/>
      <c r="CK681" s="218"/>
    </row>
    <row r="682" spans="2:89" s="225" customFormat="1">
      <c r="B682" s="217"/>
      <c r="C682" s="216"/>
      <c r="D682" s="216"/>
      <c r="E682" s="216"/>
      <c r="F682" s="216"/>
      <c r="G682" s="216"/>
      <c r="H682" s="216"/>
      <c r="I682" s="287"/>
      <c r="J682" s="216"/>
      <c r="K682" s="216"/>
      <c r="L682" s="216"/>
      <c r="M682" s="216"/>
      <c r="N682" s="218"/>
      <c r="O682" s="218"/>
      <c r="P682" s="219"/>
      <c r="Q682" s="218"/>
      <c r="R682" s="218"/>
      <c r="S682" s="218"/>
      <c r="T682" s="218"/>
      <c r="U682" s="218"/>
      <c r="V682" s="218"/>
      <c r="W682" s="218"/>
      <c r="X682" s="218"/>
      <c r="Y682" s="218"/>
      <c r="Z682" s="218"/>
      <c r="AA682" s="218"/>
      <c r="AB682" s="220"/>
      <c r="AC682" s="221"/>
      <c r="AD682" s="221"/>
      <c r="AE682" s="220"/>
      <c r="AF682" s="220"/>
      <c r="AG682" s="218"/>
      <c r="AH682" s="218"/>
      <c r="AI682" s="222"/>
      <c r="AJ682" s="222"/>
      <c r="AK682" s="218"/>
      <c r="AL682" s="222"/>
      <c r="AM682" s="222"/>
      <c r="AN682" s="222"/>
      <c r="AO682" s="218"/>
      <c r="AP682" s="218"/>
      <c r="AQ682" s="218"/>
      <c r="AR682" s="218"/>
      <c r="AS682" s="218"/>
      <c r="AT682" s="220"/>
      <c r="AU682" s="222"/>
      <c r="AV682" s="222"/>
      <c r="AW682" s="218"/>
      <c r="AX682" s="219"/>
      <c r="AY682" s="223"/>
      <c r="AZ682" s="219"/>
      <c r="BA682" s="223"/>
      <c r="BB682" s="223"/>
      <c r="BC682" s="347"/>
      <c r="BD682" s="347"/>
      <c r="BE682" s="219"/>
      <c r="BF682" s="219"/>
      <c r="BG682" s="223"/>
      <c r="BH682" s="223"/>
      <c r="BI682" s="222"/>
      <c r="BJ682" s="222"/>
      <c r="BK682" s="222"/>
      <c r="BL682" s="224"/>
      <c r="BM682" s="219"/>
      <c r="BN682" s="223"/>
      <c r="BO682" s="219"/>
      <c r="BP682" s="219"/>
      <c r="BQ682" s="219"/>
      <c r="BR682" s="218"/>
      <c r="BS682" s="218"/>
      <c r="BT682" s="218"/>
      <c r="BU682" s="218"/>
      <c r="BV682" s="218"/>
      <c r="BW682" s="218"/>
      <c r="BX682" s="218"/>
      <c r="BY682" s="218"/>
      <c r="BZ682" s="218"/>
      <c r="CA682" s="218"/>
      <c r="CB682" s="218"/>
      <c r="CC682" s="218"/>
      <c r="CD682" s="218"/>
      <c r="CE682" s="218"/>
      <c r="CF682" s="218"/>
      <c r="CG682" s="218"/>
      <c r="CH682" s="218"/>
      <c r="CI682" s="218"/>
      <c r="CJ682" s="218"/>
      <c r="CK682" s="218"/>
    </row>
    <row r="683" spans="2:89" s="225" customFormat="1">
      <c r="B683" s="217"/>
      <c r="C683" s="216"/>
      <c r="D683" s="216"/>
      <c r="E683" s="216"/>
      <c r="F683" s="216"/>
      <c r="G683" s="216"/>
      <c r="H683" s="216"/>
      <c r="I683" s="287"/>
      <c r="J683" s="216"/>
      <c r="K683" s="216"/>
      <c r="L683" s="216"/>
      <c r="M683" s="216"/>
      <c r="N683" s="218"/>
      <c r="O683" s="218"/>
      <c r="P683" s="219"/>
      <c r="Q683" s="218"/>
      <c r="R683" s="218"/>
      <c r="S683" s="218"/>
      <c r="T683" s="218"/>
      <c r="U683" s="218"/>
      <c r="V683" s="218"/>
      <c r="W683" s="218"/>
      <c r="X683" s="218"/>
      <c r="Y683" s="218"/>
      <c r="Z683" s="218"/>
      <c r="AA683" s="218"/>
      <c r="AB683" s="220"/>
      <c r="AC683" s="221"/>
      <c r="AD683" s="221"/>
      <c r="AE683" s="220"/>
      <c r="AF683" s="220"/>
      <c r="AG683" s="218"/>
      <c r="AH683" s="218"/>
      <c r="AI683" s="222"/>
      <c r="AJ683" s="222"/>
      <c r="AK683" s="218"/>
      <c r="AL683" s="222"/>
      <c r="AM683" s="222"/>
      <c r="AN683" s="222"/>
      <c r="AO683" s="218"/>
      <c r="AP683" s="218"/>
      <c r="AQ683" s="218"/>
      <c r="AR683" s="218"/>
      <c r="AS683" s="218"/>
      <c r="AT683" s="220"/>
      <c r="AU683" s="222"/>
      <c r="AV683" s="222"/>
      <c r="AW683" s="218"/>
      <c r="AX683" s="219"/>
      <c r="AY683" s="223"/>
      <c r="AZ683" s="219"/>
      <c r="BA683" s="223"/>
      <c r="BB683" s="223"/>
      <c r="BC683" s="347"/>
      <c r="BD683" s="347"/>
      <c r="BE683" s="219"/>
      <c r="BF683" s="219"/>
      <c r="BG683" s="223"/>
      <c r="BH683" s="223"/>
      <c r="BI683" s="222"/>
      <c r="BJ683" s="222"/>
      <c r="BK683" s="222"/>
      <c r="BL683" s="224"/>
      <c r="BM683" s="219"/>
      <c r="BN683" s="223"/>
      <c r="BO683" s="219"/>
      <c r="BP683" s="219"/>
      <c r="BQ683" s="219"/>
      <c r="BR683" s="218"/>
      <c r="BS683" s="218"/>
      <c r="BT683" s="218"/>
      <c r="BU683" s="218"/>
      <c r="BV683" s="218"/>
      <c r="BW683" s="218"/>
      <c r="BX683" s="218"/>
      <c r="BY683" s="218"/>
      <c r="BZ683" s="218"/>
      <c r="CA683" s="218"/>
      <c r="CB683" s="218"/>
      <c r="CC683" s="218"/>
      <c r="CD683" s="218"/>
      <c r="CE683" s="218"/>
      <c r="CF683" s="218"/>
      <c r="CG683" s="218"/>
      <c r="CH683" s="218"/>
      <c r="CI683" s="218"/>
      <c r="CJ683" s="218"/>
      <c r="CK683" s="218"/>
    </row>
    <row r="684" spans="2:89" s="225" customFormat="1">
      <c r="B684" s="217"/>
      <c r="C684" s="216"/>
      <c r="D684" s="216"/>
      <c r="E684" s="216"/>
      <c r="F684" s="216"/>
      <c r="G684" s="216"/>
      <c r="H684" s="216"/>
      <c r="I684" s="287"/>
      <c r="J684" s="216"/>
      <c r="K684" s="216"/>
      <c r="L684" s="216"/>
      <c r="M684" s="216"/>
      <c r="N684" s="218"/>
      <c r="O684" s="218"/>
      <c r="P684" s="219"/>
      <c r="Q684" s="218"/>
      <c r="R684" s="218"/>
      <c r="S684" s="218"/>
      <c r="T684" s="218"/>
      <c r="U684" s="218"/>
      <c r="V684" s="218"/>
      <c r="W684" s="218"/>
      <c r="X684" s="218"/>
      <c r="Y684" s="218"/>
      <c r="Z684" s="218"/>
      <c r="AA684" s="218"/>
      <c r="AB684" s="220"/>
      <c r="AC684" s="221"/>
      <c r="AD684" s="221"/>
      <c r="AE684" s="220"/>
      <c r="AF684" s="220"/>
      <c r="AG684" s="218"/>
      <c r="AH684" s="218"/>
      <c r="AI684" s="222"/>
      <c r="AJ684" s="222"/>
      <c r="AK684" s="218"/>
      <c r="AL684" s="222"/>
      <c r="AM684" s="222"/>
      <c r="AN684" s="222"/>
      <c r="AO684" s="218"/>
      <c r="AP684" s="218"/>
      <c r="AQ684" s="218"/>
      <c r="AR684" s="218"/>
      <c r="AS684" s="218"/>
      <c r="AT684" s="220"/>
      <c r="AU684" s="222"/>
      <c r="AV684" s="222"/>
      <c r="AW684" s="218"/>
      <c r="AX684" s="219"/>
      <c r="AY684" s="223"/>
      <c r="AZ684" s="219"/>
      <c r="BA684" s="223"/>
      <c r="BB684" s="223"/>
      <c r="BC684" s="347"/>
      <c r="BD684" s="347"/>
      <c r="BE684" s="219"/>
      <c r="BF684" s="219"/>
      <c r="BG684" s="223"/>
      <c r="BH684" s="223"/>
      <c r="BI684" s="222"/>
      <c r="BJ684" s="222"/>
      <c r="BK684" s="222"/>
      <c r="BL684" s="224"/>
      <c r="BM684" s="219"/>
      <c r="BN684" s="223"/>
      <c r="BO684" s="219"/>
      <c r="BP684" s="219"/>
      <c r="BQ684" s="219"/>
      <c r="BR684" s="218"/>
      <c r="BS684" s="218"/>
      <c r="BT684" s="218"/>
      <c r="BU684" s="218"/>
      <c r="BV684" s="218"/>
      <c r="BW684" s="218"/>
      <c r="BX684" s="218"/>
      <c r="BY684" s="218"/>
      <c r="BZ684" s="218"/>
      <c r="CA684" s="218"/>
      <c r="CB684" s="218"/>
      <c r="CC684" s="218"/>
      <c r="CD684" s="218"/>
      <c r="CE684" s="218"/>
      <c r="CF684" s="218"/>
      <c r="CG684" s="218"/>
      <c r="CH684" s="218"/>
      <c r="CI684" s="218"/>
      <c r="CJ684" s="218"/>
      <c r="CK684" s="218"/>
    </row>
    <row r="685" spans="2:89" s="225" customFormat="1">
      <c r="B685" s="217"/>
      <c r="C685" s="216"/>
      <c r="D685" s="216"/>
      <c r="E685" s="216"/>
      <c r="F685" s="216"/>
      <c r="G685" s="216"/>
      <c r="H685" s="216"/>
      <c r="I685" s="287"/>
      <c r="J685" s="216"/>
      <c r="K685" s="216"/>
      <c r="L685" s="216"/>
      <c r="M685" s="216"/>
      <c r="N685" s="218"/>
      <c r="O685" s="218"/>
      <c r="P685" s="219"/>
      <c r="Q685" s="218"/>
      <c r="R685" s="218"/>
      <c r="S685" s="218"/>
      <c r="T685" s="218"/>
      <c r="U685" s="218"/>
      <c r="V685" s="218"/>
      <c r="W685" s="218"/>
      <c r="X685" s="218"/>
      <c r="Y685" s="218"/>
      <c r="Z685" s="218"/>
      <c r="AA685" s="218"/>
      <c r="AB685" s="220"/>
      <c r="AC685" s="221"/>
      <c r="AD685" s="221"/>
      <c r="AE685" s="220"/>
      <c r="AF685" s="220"/>
      <c r="AG685" s="218"/>
      <c r="AH685" s="218"/>
      <c r="AI685" s="222"/>
      <c r="AJ685" s="222"/>
      <c r="AK685" s="218"/>
      <c r="AL685" s="222"/>
      <c r="AM685" s="222"/>
      <c r="AN685" s="222"/>
      <c r="AO685" s="218"/>
      <c r="AP685" s="218"/>
      <c r="AQ685" s="218"/>
      <c r="AR685" s="218"/>
      <c r="AS685" s="218"/>
      <c r="AT685" s="220"/>
      <c r="AU685" s="222"/>
      <c r="AV685" s="222"/>
      <c r="AW685" s="218"/>
      <c r="AX685" s="219"/>
      <c r="AY685" s="223"/>
      <c r="AZ685" s="219"/>
      <c r="BA685" s="223"/>
      <c r="BB685" s="223"/>
      <c r="BC685" s="347"/>
      <c r="BD685" s="347"/>
      <c r="BE685" s="219"/>
      <c r="BF685" s="219"/>
      <c r="BG685" s="223"/>
      <c r="BH685" s="223"/>
      <c r="BI685" s="222"/>
      <c r="BJ685" s="222"/>
      <c r="BK685" s="222"/>
      <c r="BL685" s="224"/>
      <c r="BM685" s="219"/>
      <c r="BN685" s="223"/>
      <c r="BO685" s="219"/>
      <c r="BP685" s="219"/>
      <c r="BQ685" s="219"/>
      <c r="BR685" s="218"/>
      <c r="BS685" s="218"/>
      <c r="BT685" s="218"/>
      <c r="BU685" s="218"/>
      <c r="BV685" s="218"/>
      <c r="BW685" s="218"/>
      <c r="BX685" s="218"/>
      <c r="BY685" s="218"/>
      <c r="BZ685" s="218"/>
      <c r="CA685" s="218"/>
      <c r="CB685" s="218"/>
      <c r="CC685" s="218"/>
      <c r="CD685" s="218"/>
      <c r="CE685" s="218"/>
      <c r="CF685" s="218"/>
      <c r="CG685" s="218"/>
      <c r="CH685" s="218"/>
      <c r="CI685" s="218"/>
      <c r="CJ685" s="218"/>
      <c r="CK685" s="218"/>
    </row>
    <row r="686" spans="2:89" s="225" customFormat="1">
      <c r="B686" s="217"/>
      <c r="C686" s="216"/>
      <c r="D686" s="216"/>
      <c r="E686" s="216"/>
      <c r="F686" s="216"/>
      <c r="G686" s="216"/>
      <c r="H686" s="216"/>
      <c r="I686" s="287"/>
      <c r="J686" s="216"/>
      <c r="K686" s="216"/>
      <c r="L686" s="216"/>
      <c r="M686" s="216"/>
      <c r="N686" s="218"/>
      <c r="O686" s="218"/>
      <c r="P686" s="219"/>
      <c r="Q686" s="218"/>
      <c r="R686" s="218"/>
      <c r="S686" s="218"/>
      <c r="T686" s="218"/>
      <c r="U686" s="218"/>
      <c r="V686" s="218"/>
      <c r="W686" s="218"/>
      <c r="X686" s="218"/>
      <c r="Y686" s="218"/>
      <c r="Z686" s="218"/>
      <c r="AA686" s="218"/>
      <c r="AB686" s="220"/>
      <c r="AC686" s="221"/>
      <c r="AD686" s="221"/>
      <c r="AE686" s="220"/>
      <c r="AF686" s="220"/>
      <c r="AG686" s="218"/>
      <c r="AH686" s="218"/>
      <c r="AI686" s="222"/>
      <c r="AJ686" s="222"/>
      <c r="AK686" s="218"/>
      <c r="AL686" s="222"/>
      <c r="AM686" s="222"/>
      <c r="AN686" s="222"/>
      <c r="AO686" s="218"/>
      <c r="AP686" s="218"/>
      <c r="AQ686" s="218"/>
      <c r="AR686" s="218"/>
      <c r="AS686" s="218"/>
      <c r="AT686" s="220"/>
      <c r="AU686" s="222"/>
      <c r="AV686" s="222"/>
      <c r="AW686" s="218"/>
      <c r="AX686" s="219"/>
      <c r="AY686" s="223"/>
      <c r="AZ686" s="219"/>
      <c r="BA686" s="223"/>
      <c r="BB686" s="223"/>
      <c r="BC686" s="347"/>
      <c r="BD686" s="347"/>
      <c r="BE686" s="219"/>
      <c r="BF686" s="219"/>
      <c r="BG686" s="223"/>
      <c r="BH686" s="223"/>
      <c r="BI686" s="222"/>
      <c r="BJ686" s="222"/>
      <c r="BK686" s="222"/>
      <c r="BL686" s="224"/>
      <c r="BM686" s="219"/>
      <c r="BN686" s="223"/>
      <c r="BO686" s="219"/>
      <c r="BP686" s="219"/>
      <c r="BQ686" s="219"/>
      <c r="BR686" s="218"/>
      <c r="BS686" s="218"/>
      <c r="BT686" s="218"/>
      <c r="BU686" s="218"/>
      <c r="BV686" s="218"/>
      <c r="BW686" s="218"/>
      <c r="BX686" s="218"/>
      <c r="BY686" s="218"/>
      <c r="BZ686" s="218"/>
      <c r="CA686" s="218"/>
      <c r="CB686" s="218"/>
      <c r="CC686" s="218"/>
      <c r="CD686" s="218"/>
      <c r="CE686" s="218"/>
      <c r="CF686" s="218"/>
      <c r="CG686" s="218"/>
      <c r="CH686" s="218"/>
      <c r="CI686" s="218"/>
      <c r="CJ686" s="218"/>
      <c r="CK686" s="218"/>
    </row>
    <row r="687" spans="2:89" s="225" customFormat="1">
      <c r="B687" s="217"/>
      <c r="C687" s="216"/>
      <c r="D687" s="216"/>
      <c r="E687" s="216"/>
      <c r="F687" s="216"/>
      <c r="G687" s="216"/>
      <c r="H687" s="216"/>
      <c r="I687" s="287"/>
      <c r="J687" s="216"/>
      <c r="K687" s="216"/>
      <c r="L687" s="216"/>
      <c r="M687" s="216"/>
      <c r="N687" s="218"/>
      <c r="O687" s="218"/>
      <c r="P687" s="219"/>
      <c r="Q687" s="218"/>
      <c r="R687" s="218"/>
      <c r="S687" s="218"/>
      <c r="T687" s="218"/>
      <c r="U687" s="218"/>
      <c r="V687" s="218"/>
      <c r="W687" s="218"/>
      <c r="X687" s="218"/>
      <c r="Y687" s="218"/>
      <c r="Z687" s="218"/>
      <c r="AA687" s="218"/>
      <c r="AB687" s="220"/>
      <c r="AC687" s="221"/>
      <c r="AD687" s="221"/>
      <c r="AE687" s="220"/>
      <c r="AF687" s="220"/>
      <c r="AG687" s="218"/>
      <c r="AH687" s="218"/>
      <c r="AI687" s="222"/>
      <c r="AJ687" s="222"/>
      <c r="AK687" s="218"/>
      <c r="AL687" s="222"/>
      <c r="AM687" s="222"/>
      <c r="AN687" s="222"/>
      <c r="AO687" s="218"/>
      <c r="AP687" s="218"/>
      <c r="AQ687" s="218"/>
      <c r="AR687" s="218"/>
      <c r="AS687" s="218"/>
      <c r="AT687" s="220"/>
      <c r="AU687" s="222"/>
      <c r="AV687" s="222"/>
      <c r="AW687" s="218"/>
      <c r="AX687" s="219"/>
      <c r="AY687" s="223"/>
      <c r="AZ687" s="219"/>
      <c r="BA687" s="223"/>
      <c r="BB687" s="223"/>
      <c r="BC687" s="347"/>
      <c r="BD687" s="347"/>
      <c r="BE687" s="219"/>
      <c r="BF687" s="219"/>
      <c r="BG687" s="223"/>
      <c r="BH687" s="223"/>
      <c r="BI687" s="222"/>
      <c r="BJ687" s="222"/>
      <c r="BK687" s="222"/>
      <c r="BL687" s="224"/>
      <c r="BM687" s="219"/>
      <c r="BN687" s="223"/>
      <c r="BO687" s="219"/>
      <c r="BP687" s="219"/>
      <c r="BQ687" s="219"/>
      <c r="BR687" s="218"/>
      <c r="BS687" s="218"/>
      <c r="BT687" s="218"/>
      <c r="BU687" s="218"/>
      <c r="BV687" s="218"/>
      <c r="BW687" s="218"/>
      <c r="BX687" s="218"/>
      <c r="BY687" s="218"/>
      <c r="BZ687" s="218"/>
      <c r="CA687" s="218"/>
      <c r="CB687" s="218"/>
      <c r="CC687" s="218"/>
      <c r="CD687" s="218"/>
      <c r="CE687" s="218"/>
      <c r="CF687" s="218"/>
      <c r="CG687" s="218"/>
      <c r="CH687" s="218"/>
      <c r="CI687" s="218"/>
      <c r="CJ687" s="218"/>
      <c r="CK687" s="218"/>
    </row>
    <row r="688" spans="2:89" s="225" customFormat="1">
      <c r="B688" s="217"/>
      <c r="C688" s="216"/>
      <c r="D688" s="216"/>
      <c r="E688" s="216"/>
      <c r="F688" s="216"/>
      <c r="G688" s="216"/>
      <c r="H688" s="216"/>
      <c r="I688" s="287"/>
      <c r="J688" s="216"/>
      <c r="K688" s="216"/>
      <c r="L688" s="216"/>
      <c r="M688" s="216"/>
      <c r="N688" s="218"/>
      <c r="O688" s="218"/>
      <c r="P688" s="219"/>
      <c r="Q688" s="218"/>
      <c r="R688" s="218"/>
      <c r="S688" s="218"/>
      <c r="T688" s="218"/>
      <c r="U688" s="218"/>
      <c r="V688" s="218"/>
      <c r="W688" s="218"/>
      <c r="X688" s="218"/>
      <c r="Y688" s="218"/>
      <c r="Z688" s="218"/>
      <c r="AA688" s="218"/>
      <c r="AB688" s="220"/>
      <c r="AC688" s="221"/>
      <c r="AD688" s="221"/>
      <c r="AE688" s="220"/>
      <c r="AF688" s="220"/>
      <c r="AG688" s="218"/>
      <c r="AH688" s="218"/>
      <c r="AI688" s="222"/>
      <c r="AJ688" s="222"/>
      <c r="AK688" s="218"/>
      <c r="AL688" s="222"/>
      <c r="AM688" s="222"/>
      <c r="AN688" s="222"/>
      <c r="AO688" s="218"/>
      <c r="AP688" s="218"/>
      <c r="AQ688" s="218"/>
      <c r="AR688" s="218"/>
      <c r="AS688" s="218"/>
      <c r="AT688" s="220"/>
      <c r="AU688" s="222"/>
      <c r="AV688" s="222"/>
      <c r="AW688" s="218"/>
      <c r="AX688" s="219"/>
      <c r="AY688" s="223"/>
      <c r="AZ688" s="219"/>
      <c r="BA688" s="223"/>
      <c r="BB688" s="223"/>
      <c r="BC688" s="347"/>
      <c r="BD688" s="347"/>
      <c r="BE688" s="219"/>
      <c r="BF688" s="219"/>
      <c r="BG688" s="223"/>
      <c r="BH688" s="223"/>
      <c r="BI688" s="222"/>
      <c r="BJ688" s="222"/>
      <c r="BK688" s="222"/>
      <c r="BL688" s="224"/>
      <c r="BM688" s="219"/>
      <c r="BN688" s="223"/>
      <c r="BO688" s="219"/>
      <c r="BP688" s="219"/>
      <c r="BQ688" s="219"/>
      <c r="BR688" s="218"/>
      <c r="BS688" s="218"/>
      <c r="BT688" s="218"/>
      <c r="BU688" s="218"/>
      <c r="BV688" s="218"/>
      <c r="BW688" s="218"/>
      <c r="BX688" s="218"/>
      <c r="BY688" s="218"/>
      <c r="BZ688" s="218"/>
      <c r="CA688" s="218"/>
      <c r="CB688" s="218"/>
      <c r="CC688" s="218"/>
      <c r="CD688" s="218"/>
      <c r="CE688" s="218"/>
      <c r="CF688" s="218"/>
      <c r="CG688" s="218"/>
      <c r="CH688" s="218"/>
      <c r="CI688" s="218"/>
      <c r="CJ688" s="218"/>
      <c r="CK688" s="218"/>
    </row>
  </sheetData>
  <sheetProtection formatColumns="0"/>
  <autoFilter ref="A9:CK615" xr:uid="{00000000-0001-0000-0000-000000000000}"/>
  <mergeCells count="3403">
    <mergeCell ref="BF185:BF186"/>
    <mergeCell ref="AZ2:BQ2"/>
    <mergeCell ref="BA190:BA191"/>
    <mergeCell ref="BB190:BB191"/>
    <mergeCell ref="BC190:BC191"/>
    <mergeCell ref="BD190:BD191"/>
    <mergeCell ref="BE190:BE191"/>
    <mergeCell ref="BF190:BF191"/>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 ref="AY160:AY161"/>
    <mergeCell ref="AZ160:AZ161"/>
    <mergeCell ref="BA160:BA161"/>
    <mergeCell ref="BB160:BB161"/>
    <mergeCell ref="BC160:BC161"/>
    <mergeCell ref="BD160:BD161"/>
    <mergeCell ref="BE160:BE161"/>
    <mergeCell ref="BF160:BF161"/>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C460:C483"/>
    <mergeCell ref="D460:D483"/>
    <mergeCell ref="E460:E483"/>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86:G291"/>
    <mergeCell ref="G292:G297"/>
    <mergeCell ref="G298:G303"/>
    <mergeCell ref="G304:G309"/>
    <mergeCell ref="L10:L15"/>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K10:K15"/>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79"/>
    <mergeCell ref="C484:C513"/>
    <mergeCell ref="T562:T567"/>
    <mergeCell ref="T568:T573"/>
    <mergeCell ref="T574:T579"/>
    <mergeCell ref="T580:T585"/>
    <mergeCell ref="T586:T591"/>
    <mergeCell ref="T592:T597"/>
    <mergeCell ref="T598:T603"/>
    <mergeCell ref="T604:T609"/>
    <mergeCell ref="T502:T507"/>
    <mergeCell ref="T508:T513"/>
    <mergeCell ref="T514:T519"/>
    <mergeCell ref="T520:T525"/>
    <mergeCell ref="T526:T531"/>
    <mergeCell ref="T532:T537"/>
    <mergeCell ref="T538:T543"/>
    <mergeCell ref="T544:T549"/>
    <mergeCell ref="T550:T555"/>
    <mergeCell ref="T454:T459"/>
    <mergeCell ref="T460:T465"/>
    <mergeCell ref="T466:T471"/>
    <mergeCell ref="T472:T477"/>
    <mergeCell ref="T478:T483"/>
    <mergeCell ref="T484:T489"/>
    <mergeCell ref="T490:T495"/>
    <mergeCell ref="T496:T501"/>
    <mergeCell ref="T394:T399"/>
    <mergeCell ref="T400:T405"/>
    <mergeCell ref="T406:T411"/>
    <mergeCell ref="T412:T417"/>
    <mergeCell ref="T418:T423"/>
    <mergeCell ref="T424:T429"/>
    <mergeCell ref="T430:T435"/>
    <mergeCell ref="T436:T441"/>
    <mergeCell ref="T442:T447"/>
    <mergeCell ref="T280:T285"/>
    <mergeCell ref="T178:T183"/>
    <mergeCell ref="T184:T189"/>
    <mergeCell ref="T190:T195"/>
    <mergeCell ref="T196:T201"/>
    <mergeCell ref="T202:T207"/>
    <mergeCell ref="T208:T213"/>
    <mergeCell ref="T214:T219"/>
    <mergeCell ref="T220:T225"/>
    <mergeCell ref="T226:T231"/>
    <mergeCell ref="T340:T345"/>
    <mergeCell ref="T346:T351"/>
    <mergeCell ref="T352:T357"/>
    <mergeCell ref="T370:T375"/>
    <mergeCell ref="T376:T381"/>
    <mergeCell ref="T382:T387"/>
    <mergeCell ref="T286:T291"/>
    <mergeCell ref="T292:T297"/>
    <mergeCell ref="T298:T303"/>
    <mergeCell ref="T304:T309"/>
    <mergeCell ref="T310:T315"/>
    <mergeCell ref="T316:T321"/>
    <mergeCell ref="T322:T327"/>
    <mergeCell ref="T328:T333"/>
    <mergeCell ref="T334:T339"/>
    <mergeCell ref="T136:T141"/>
    <mergeCell ref="T142:T147"/>
    <mergeCell ref="T148:T153"/>
    <mergeCell ref="T154:T159"/>
    <mergeCell ref="T160:T165"/>
    <mergeCell ref="T166:T171"/>
    <mergeCell ref="T172:T177"/>
    <mergeCell ref="AE610:AE615"/>
    <mergeCell ref="AU610:AU615"/>
    <mergeCell ref="AV610:AV615"/>
    <mergeCell ref="AW610:AW615"/>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AA610:AA615"/>
    <mergeCell ref="AB610:AB615"/>
    <mergeCell ref="AC610:AC615"/>
    <mergeCell ref="AD610:AD615"/>
    <mergeCell ref="AE604:AE609"/>
    <mergeCell ref="AU604:AU609"/>
    <mergeCell ref="AV604:AV609"/>
    <mergeCell ref="AW604:AW609"/>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AE598:AE603"/>
    <mergeCell ref="AU598:AU603"/>
    <mergeCell ref="AV598:AV603"/>
    <mergeCell ref="AW598:AW603"/>
    <mergeCell ref="AX598:AX603"/>
    <mergeCell ref="BG598:BG603"/>
    <mergeCell ref="U604:U609"/>
    <mergeCell ref="V598:V603"/>
    <mergeCell ref="W598:W603"/>
    <mergeCell ref="X598:X603"/>
    <mergeCell ref="Y598:Y603"/>
    <mergeCell ref="Z598:Z603"/>
    <mergeCell ref="AA598:AA603"/>
    <mergeCell ref="AB598:AB603"/>
    <mergeCell ref="AC598:AC603"/>
    <mergeCell ref="AD598:AD603"/>
    <mergeCell ref="V610:V615"/>
    <mergeCell ref="W610:W615"/>
    <mergeCell ref="X610:X615"/>
    <mergeCell ref="Y610:Y615"/>
    <mergeCell ref="Z610:Z615"/>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I532:I537"/>
    <mergeCell ref="J532:J537"/>
    <mergeCell ref="K532:K537"/>
    <mergeCell ref="L532:L537"/>
    <mergeCell ref="M532:M537"/>
    <mergeCell ref="N532:N537"/>
    <mergeCell ref="O532:O537"/>
    <mergeCell ref="P532:P537"/>
    <mergeCell ref="Q532:Q537"/>
    <mergeCell ref="R532:R537"/>
    <mergeCell ref="S532:S537"/>
    <mergeCell ref="AA532:AA537"/>
    <mergeCell ref="AB532:AB537"/>
    <mergeCell ref="AC532:AC537"/>
    <mergeCell ref="AD532:AD537"/>
    <mergeCell ref="Z520:Z525"/>
    <mergeCell ref="AA520:AA525"/>
    <mergeCell ref="AB520:AB525"/>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W520:W525"/>
    <mergeCell ref="X520:X525"/>
    <mergeCell ref="Y520:Y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O316:O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BG310:BG315"/>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V244:AV249"/>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U244:AU249"/>
    <mergeCell ref="BF239:BF240"/>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BG232:BG237"/>
    <mergeCell ref="AC214:AC219"/>
    <mergeCell ref="AD214:AD219"/>
    <mergeCell ref="AE220:AE225"/>
    <mergeCell ref="AU220:AU225"/>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L214:L219"/>
    <mergeCell ref="M214:M219"/>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K214:K219"/>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AA142:AA147"/>
    <mergeCell ref="AB142:AB147"/>
    <mergeCell ref="AC142:AC147"/>
    <mergeCell ref="AD142:AD147"/>
    <mergeCell ref="AE148:AE153"/>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AW142:AW147"/>
    <mergeCell ref="AX142:AX147"/>
    <mergeCell ref="BG142:BG147"/>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BG106:BG111"/>
    <mergeCell ref="I118:I123"/>
    <mergeCell ref="J118:J123"/>
    <mergeCell ref="K118:K123"/>
    <mergeCell ref="L118:L123"/>
    <mergeCell ref="M118:M123"/>
    <mergeCell ref="N118:N123"/>
    <mergeCell ref="O118:O123"/>
    <mergeCell ref="P118:P123"/>
    <mergeCell ref="Q118:Q123"/>
    <mergeCell ref="R118:R123"/>
    <mergeCell ref="S118:S123"/>
    <mergeCell ref="U118:U123"/>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AZ246:AZ247"/>
    <mergeCell ref="BA246:BA247"/>
    <mergeCell ref="BB246:BB247"/>
    <mergeCell ref="BC246:BC247"/>
    <mergeCell ref="BD246:BD247"/>
    <mergeCell ref="BE246:BE247"/>
    <mergeCell ref="BF246:BF247"/>
    <mergeCell ref="AY244:AY245"/>
    <mergeCell ref="AY246:AY247"/>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AY256:AY258"/>
    <mergeCell ref="AZ256:AZ258"/>
    <mergeCell ref="BA256:BA258"/>
    <mergeCell ref="BB256:BB258"/>
    <mergeCell ref="BC256:BC258"/>
    <mergeCell ref="BD256:BD258"/>
    <mergeCell ref="BE256:BE258"/>
    <mergeCell ref="BF256:BF258"/>
    <mergeCell ref="AY262:AY265"/>
    <mergeCell ref="AZ262:AZ265"/>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274:AY276"/>
    <mergeCell ref="AZ274:AZ276"/>
    <mergeCell ref="BA274:BA276"/>
    <mergeCell ref="BB274:BB276"/>
    <mergeCell ref="BC274:BC276"/>
    <mergeCell ref="BD274:BD276"/>
    <mergeCell ref="BE274:BE276"/>
    <mergeCell ref="BF274:BF276"/>
    <mergeCell ref="AY310:AY311"/>
    <mergeCell ref="AZ310:AZ311"/>
    <mergeCell ref="BA310:BA311"/>
    <mergeCell ref="BB310:BB311"/>
    <mergeCell ref="BC310:BC311"/>
    <mergeCell ref="BD310:BD311"/>
    <mergeCell ref="BE310:BE311"/>
    <mergeCell ref="BF310:BF311"/>
    <mergeCell ref="AY340:AY341"/>
    <mergeCell ref="AZ340:AZ341"/>
    <mergeCell ref="BA340:BA341"/>
    <mergeCell ref="BB340:BB341"/>
    <mergeCell ref="BC340:BC341"/>
    <mergeCell ref="BD340:BD341"/>
    <mergeCell ref="BE340:BE341"/>
    <mergeCell ref="BF340:BF341"/>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310:G315"/>
    <mergeCell ref="G316:G321"/>
    <mergeCell ref="G322:G327"/>
    <mergeCell ref="G328:G333"/>
    <mergeCell ref="G334:G339"/>
    <mergeCell ref="G604:G609"/>
    <mergeCell ref="G610:G615"/>
    <mergeCell ref="G424:G429"/>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520:G525"/>
    <mergeCell ref="G418:G423"/>
    <mergeCell ref="G526:G531"/>
    <mergeCell ref="G532:G537"/>
    <mergeCell ref="G538:G543"/>
    <mergeCell ref="G544:G549"/>
    <mergeCell ref="G550:G555"/>
    <mergeCell ref="G556:G561"/>
    <mergeCell ref="G562:G567"/>
    <mergeCell ref="G568:G573"/>
    <mergeCell ref="G574:G579"/>
    <mergeCell ref="G580:G585"/>
    <mergeCell ref="G586:G591"/>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Z130:Z135"/>
    <mergeCell ref="AA130:AA135"/>
    <mergeCell ref="AB130:AB135"/>
    <mergeCell ref="AC130:AC135"/>
    <mergeCell ref="AD130:AD135"/>
    <mergeCell ref="AE130:AE135"/>
    <mergeCell ref="AU130:AU135"/>
    <mergeCell ref="AV130:AV135"/>
    <mergeCell ref="AW130:AW135"/>
    <mergeCell ref="AX130:AX135"/>
    <mergeCell ref="BG130:BG13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printOptions horizontalCentered="1"/>
  <pageMargins left="0.39370078740157483" right="0.39370078740157483" top="0.39370078740157483" bottom="0.39370078740157483" header="0" footer="0"/>
  <pageSetup paperSize="14" scale="14" fitToWidth="2" fitToHeight="0" orientation="landscape" r:id="rId1"/>
  <rowBreaks count="7" manualBreakCount="7">
    <brk id="75" max="67" man="1"/>
    <brk id="137" max="68" man="1"/>
    <brk id="225" max="67" man="1"/>
    <brk id="291" max="67" man="1"/>
    <brk id="369" max="67" man="1"/>
    <brk id="419" max="68" man="1"/>
    <brk id="511"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BO10:BO615 BH10:BH615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55" zoomScaleNormal="55" workbookViewId="0">
      <selection activeCell="D4" sqref="D4"/>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670" t="s">
        <v>426</v>
      </c>
      <c r="B1" s="670"/>
      <c r="C1" s="670"/>
      <c r="D1" s="176"/>
      <c r="E1" s="176"/>
      <c r="F1" s="176"/>
      <c r="G1" s="32"/>
      <c r="H1" s="32"/>
      <c r="I1" s="32"/>
      <c r="L1" s="668" t="s">
        <v>251</v>
      </c>
      <c r="M1" s="669"/>
      <c r="N1" s="665" t="s">
        <v>346</v>
      </c>
      <c r="O1" s="665"/>
      <c r="P1" s="665"/>
      <c r="Q1" s="665"/>
      <c r="R1" s="665"/>
      <c r="S1" s="665"/>
      <c r="T1" s="665"/>
      <c r="U1" s="666" t="s">
        <v>347</v>
      </c>
      <c r="V1" s="666"/>
      <c r="W1" s="666"/>
    </row>
    <row r="2" spans="1:52" ht="87">
      <c r="A2" s="14" t="s">
        <v>125</v>
      </c>
      <c r="B2" s="96" t="s">
        <v>126</v>
      </c>
      <c r="C2" s="97" t="s">
        <v>127</v>
      </c>
      <c r="D2" s="175" t="s">
        <v>888</v>
      </c>
      <c r="E2" s="180" t="s">
        <v>0</v>
      </c>
      <c r="F2" s="180" t="s">
        <v>848</v>
      </c>
      <c r="G2" s="157" t="s">
        <v>99</v>
      </c>
      <c r="H2" s="157" t="s">
        <v>834</v>
      </c>
      <c r="I2" s="98" t="s">
        <v>2</v>
      </c>
      <c r="J2" s="98" t="s">
        <v>334</v>
      </c>
      <c r="K2" s="98" t="s">
        <v>26</v>
      </c>
      <c r="L2" s="98" t="s">
        <v>98</v>
      </c>
      <c r="M2" s="101" t="s">
        <v>362</v>
      </c>
      <c r="N2" s="665" t="s">
        <v>294</v>
      </c>
      <c r="O2" s="665"/>
      <c r="P2" s="80" t="s">
        <v>30</v>
      </c>
      <c r="Q2" s="80" t="s">
        <v>252</v>
      </c>
      <c r="R2" s="80" t="s">
        <v>273</v>
      </c>
      <c r="S2" s="80" t="s">
        <v>274</v>
      </c>
      <c r="T2" s="80" t="s">
        <v>10</v>
      </c>
      <c r="U2" s="80" t="s">
        <v>78</v>
      </c>
      <c r="V2" s="80" t="s">
        <v>345</v>
      </c>
      <c r="W2" s="80" t="s">
        <v>10</v>
      </c>
      <c r="X2" s="99" t="s">
        <v>317</v>
      </c>
      <c r="Y2" s="80" t="s">
        <v>237</v>
      </c>
      <c r="Z2" s="80" t="s">
        <v>322</v>
      </c>
      <c r="AA2" s="80" t="s">
        <v>325</v>
      </c>
      <c r="AB2" s="80" t="s">
        <v>326</v>
      </c>
      <c r="AC2" s="80" t="s">
        <v>28</v>
      </c>
      <c r="AD2" s="80" t="s">
        <v>75</v>
      </c>
      <c r="AF2" s="45" t="s">
        <v>128</v>
      </c>
      <c r="AH2" s="42" t="s">
        <v>173</v>
      </c>
      <c r="AI2" s="402" t="s">
        <v>171</v>
      </c>
      <c r="AJ2" s="402"/>
      <c r="AK2" s="42" t="s">
        <v>172</v>
      </c>
      <c r="AM2" s="44" t="s">
        <v>129</v>
      </c>
    </row>
    <row r="3" spans="1:52" ht="102" customHeight="1" thickBot="1">
      <c r="A3" s="44" t="s">
        <v>130</v>
      </c>
      <c r="B3" s="134" t="s">
        <v>240</v>
      </c>
      <c r="C3" s="44" t="s">
        <v>131</v>
      </c>
      <c r="D3" s="259" t="s">
        <v>939</v>
      </c>
      <c r="E3" s="259" t="s">
        <v>977</v>
      </c>
      <c r="F3" s="259" t="s">
        <v>978</v>
      </c>
      <c r="G3" s="181" t="s">
        <v>965</v>
      </c>
      <c r="H3" s="181" t="s">
        <v>966</v>
      </c>
      <c r="I3" s="61" t="s">
        <v>242</v>
      </c>
      <c r="J3" s="44" t="s">
        <v>108</v>
      </c>
      <c r="K3" s="158" t="s">
        <v>836</v>
      </c>
      <c r="L3" s="44" t="s">
        <v>87</v>
      </c>
      <c r="M3" s="103" t="s">
        <v>363</v>
      </c>
      <c r="N3" s="32" t="s">
        <v>295</v>
      </c>
      <c r="O3" s="32" t="s">
        <v>295</v>
      </c>
      <c r="P3" s="91" t="s">
        <v>310</v>
      </c>
      <c r="Q3" s="81">
        <v>0.2</v>
      </c>
      <c r="R3" s="34" t="s">
        <v>300</v>
      </c>
      <c r="S3" s="62" t="s">
        <v>305</v>
      </c>
      <c r="T3" s="90" t="s">
        <v>279</v>
      </c>
      <c r="U3" s="70" t="s">
        <v>348</v>
      </c>
      <c r="V3" s="91" t="s">
        <v>384</v>
      </c>
      <c r="W3" s="86" t="s">
        <v>6</v>
      </c>
      <c r="X3" s="44" t="s">
        <v>314</v>
      </c>
      <c r="Y3" s="86" t="s">
        <v>320</v>
      </c>
      <c r="Z3" s="86" t="s">
        <v>323</v>
      </c>
      <c r="AA3" s="86" t="s">
        <v>327</v>
      </c>
      <c r="AB3" s="86" t="s">
        <v>330</v>
      </c>
      <c r="AC3" s="44" t="s">
        <v>337</v>
      </c>
      <c r="AD3" s="44" t="s">
        <v>113</v>
      </c>
      <c r="AF3" s="44" t="s">
        <v>138</v>
      </c>
      <c r="AH3" s="402" t="s">
        <v>174</v>
      </c>
      <c r="AI3" s="41" t="s">
        <v>162</v>
      </c>
      <c r="AJ3" s="41" t="s">
        <v>138</v>
      </c>
      <c r="AK3" s="41" t="s">
        <v>114</v>
      </c>
      <c r="AM3" s="44" t="s">
        <v>133</v>
      </c>
      <c r="AN3" s="664" t="s">
        <v>134</v>
      </c>
      <c r="AO3" s="664"/>
      <c r="AP3" s="667" t="s">
        <v>135</v>
      </c>
      <c r="AQ3" s="667"/>
      <c r="AR3" s="667"/>
    </row>
    <row r="4" spans="1:52" ht="69.650000000000006" customHeight="1" thickBot="1">
      <c r="A4" s="44" t="s">
        <v>136</v>
      </c>
      <c r="B4" s="134" t="s">
        <v>143</v>
      </c>
      <c r="C4" s="44" t="s">
        <v>137</v>
      </c>
      <c r="D4" s="259" t="s">
        <v>955</v>
      </c>
      <c r="E4" s="259" t="s">
        <v>979</v>
      </c>
      <c r="F4" s="259" t="s">
        <v>980</v>
      </c>
      <c r="G4" s="181" t="s">
        <v>967</v>
      </c>
      <c r="H4" s="181" t="s">
        <v>968</v>
      </c>
      <c r="I4" s="61" t="s">
        <v>243</v>
      </c>
      <c r="J4" s="44" t="s">
        <v>109</v>
      </c>
      <c r="K4" s="158" t="s">
        <v>246</v>
      </c>
      <c r="L4" s="44" t="s">
        <v>119</v>
      </c>
      <c r="M4" s="103" t="s">
        <v>364</v>
      </c>
      <c r="N4" s="32" t="s">
        <v>296</v>
      </c>
      <c r="O4" s="34" t="s">
        <v>300</v>
      </c>
      <c r="P4" s="92" t="s">
        <v>13</v>
      </c>
      <c r="Q4" s="82">
        <v>0.4</v>
      </c>
      <c r="R4" s="62" t="s">
        <v>301</v>
      </c>
      <c r="S4" s="62" t="s">
        <v>306</v>
      </c>
      <c r="T4" s="87" t="s">
        <v>281</v>
      </c>
      <c r="U4" s="71" t="s">
        <v>349</v>
      </c>
      <c r="V4" s="92" t="s">
        <v>353</v>
      </c>
      <c r="W4" s="86" t="s">
        <v>7</v>
      </c>
      <c r="X4" s="44" t="s">
        <v>315</v>
      </c>
      <c r="Y4" s="86" t="s">
        <v>319</v>
      </c>
      <c r="Z4" s="86" t="s">
        <v>324</v>
      </c>
      <c r="AA4" s="86" t="s">
        <v>328</v>
      </c>
      <c r="AB4" s="86" t="s">
        <v>329</v>
      </c>
      <c r="AC4" s="44" t="s">
        <v>338</v>
      </c>
      <c r="AD4" s="44" t="s">
        <v>114</v>
      </c>
      <c r="AF4" s="44" t="s">
        <v>12</v>
      </c>
      <c r="AH4" s="402"/>
      <c r="AI4" s="41" t="s">
        <v>163</v>
      </c>
      <c r="AJ4" s="41" t="s">
        <v>12</v>
      </c>
      <c r="AK4" s="41" t="s">
        <v>161</v>
      </c>
      <c r="AM4" s="44" t="s">
        <v>132</v>
      </c>
      <c r="AN4" s="44" t="s">
        <v>139</v>
      </c>
      <c r="AO4" s="44" t="s">
        <v>140</v>
      </c>
      <c r="AP4" s="44" t="s">
        <v>139</v>
      </c>
      <c r="AQ4" s="44" t="s">
        <v>141</v>
      </c>
      <c r="AR4" s="44" t="s">
        <v>140</v>
      </c>
    </row>
    <row r="5" spans="1:52" ht="108.65" customHeight="1" thickBot="1">
      <c r="A5" s="44" t="s">
        <v>142</v>
      </c>
      <c r="B5" s="134" t="s">
        <v>146</v>
      </c>
      <c r="C5" s="44" t="s">
        <v>144</v>
      </c>
      <c r="D5" s="259" t="s">
        <v>956</v>
      </c>
      <c r="E5" s="259" t="s">
        <v>981</v>
      </c>
      <c r="F5" s="259" t="s">
        <v>982</v>
      </c>
      <c r="G5" s="181" t="s">
        <v>969</v>
      </c>
      <c r="H5" s="181" t="s">
        <v>970</v>
      </c>
      <c r="I5" s="61" t="s">
        <v>244</v>
      </c>
      <c r="J5" s="34" t="s">
        <v>932</v>
      </c>
      <c r="K5" s="34" t="s">
        <v>247</v>
      </c>
      <c r="L5" s="44" t="s">
        <v>88</v>
      </c>
      <c r="M5" s="103" t="s">
        <v>365</v>
      </c>
      <c r="N5" s="32"/>
      <c r="O5" s="44" t="s">
        <v>301</v>
      </c>
      <c r="P5" s="93" t="s">
        <v>12</v>
      </c>
      <c r="Q5" s="83">
        <v>0.6</v>
      </c>
      <c r="R5" s="62" t="s">
        <v>302</v>
      </c>
      <c r="S5" s="62" t="s">
        <v>307</v>
      </c>
      <c r="T5" s="88" t="s">
        <v>12</v>
      </c>
      <c r="U5" s="72" t="s">
        <v>350</v>
      </c>
      <c r="V5" s="93" t="s">
        <v>12</v>
      </c>
      <c r="W5" s="86" t="s">
        <v>8</v>
      </c>
      <c r="X5" s="44" t="s">
        <v>316</v>
      </c>
      <c r="AC5" s="44" t="s">
        <v>335</v>
      </c>
      <c r="AD5" s="35"/>
      <c r="AE5" s="35"/>
      <c r="AF5" s="44" t="s">
        <v>148</v>
      </c>
      <c r="AH5" s="402"/>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145</v>
      </c>
      <c r="B6" s="134" t="s">
        <v>241</v>
      </c>
      <c r="C6" s="44" t="s">
        <v>147</v>
      </c>
      <c r="D6" s="260" t="s">
        <v>107</v>
      </c>
      <c r="E6" s="260" t="s">
        <v>987</v>
      </c>
      <c r="F6" s="260" t="s">
        <v>983</v>
      </c>
      <c r="G6" s="181" t="s">
        <v>971</v>
      </c>
      <c r="H6" s="181" t="s">
        <v>972</v>
      </c>
      <c r="J6" s="35"/>
      <c r="K6" s="34" t="s">
        <v>837</v>
      </c>
      <c r="L6" s="34" t="s">
        <v>154</v>
      </c>
      <c r="M6" s="34" t="s">
        <v>366</v>
      </c>
      <c r="N6" s="79" t="s">
        <v>298</v>
      </c>
      <c r="O6" s="44" t="s">
        <v>302</v>
      </c>
      <c r="P6" s="94" t="s">
        <v>11</v>
      </c>
      <c r="Q6" s="84">
        <v>0.8</v>
      </c>
      <c r="R6" s="62" t="s">
        <v>303</v>
      </c>
      <c r="S6" s="62" t="s">
        <v>308</v>
      </c>
      <c r="T6" s="89" t="s">
        <v>284</v>
      </c>
      <c r="U6" s="73" t="s">
        <v>351</v>
      </c>
      <c r="V6" s="94" t="s">
        <v>11</v>
      </c>
      <c r="W6" s="86" t="s">
        <v>9</v>
      </c>
      <c r="AC6" s="44" t="s">
        <v>336</v>
      </c>
      <c r="AD6" s="35"/>
      <c r="AE6" s="35"/>
      <c r="AF6" s="35"/>
      <c r="AG6" s="35"/>
      <c r="AH6" s="437" t="s">
        <v>175</v>
      </c>
      <c r="AI6" s="41" t="s">
        <v>165</v>
      </c>
      <c r="AJ6" s="41" t="s">
        <v>12</v>
      </c>
      <c r="AK6" s="41" t="s">
        <v>161</v>
      </c>
      <c r="AL6" s="35"/>
      <c r="AN6" s="43" t="s">
        <v>149</v>
      </c>
      <c r="AP6" s="46" t="s">
        <v>150</v>
      </c>
      <c r="AS6" s="35"/>
      <c r="AT6" s="35"/>
      <c r="AU6" s="35"/>
      <c r="AV6" s="35"/>
      <c r="AW6" s="35"/>
      <c r="AX6" s="35"/>
      <c r="AY6" s="35"/>
      <c r="AZ6" s="35"/>
    </row>
    <row r="7" spans="1:52" ht="109" customHeight="1">
      <c r="A7" s="44" t="s">
        <v>151</v>
      </c>
      <c r="B7" s="61" t="s">
        <v>111</v>
      </c>
      <c r="C7" s="44" t="s">
        <v>152</v>
      </c>
      <c r="D7" s="260" t="s">
        <v>957</v>
      </c>
      <c r="E7" s="260" t="s">
        <v>985</v>
      </c>
      <c r="F7" s="260" t="s">
        <v>984</v>
      </c>
      <c r="G7" s="181"/>
      <c r="H7" s="181" t="s">
        <v>973</v>
      </c>
      <c r="J7" s="35"/>
      <c r="K7" s="34" t="s">
        <v>249</v>
      </c>
      <c r="L7" s="34" t="s">
        <v>89</v>
      </c>
      <c r="M7" s="34" t="s">
        <v>367</v>
      </c>
      <c r="N7" s="79" t="s">
        <v>299</v>
      </c>
      <c r="O7" s="44" t="s">
        <v>303</v>
      </c>
      <c r="P7" s="95" t="s">
        <v>38</v>
      </c>
      <c r="Q7" s="85">
        <v>1</v>
      </c>
      <c r="R7" s="34" t="s">
        <v>304</v>
      </c>
      <c r="S7" s="62" t="s">
        <v>309</v>
      </c>
      <c r="T7" s="35"/>
      <c r="U7" s="74" t="s">
        <v>352</v>
      </c>
      <c r="V7" s="95" t="s">
        <v>38</v>
      </c>
      <c r="W7" s="32"/>
      <c r="X7" s="35"/>
      <c r="Y7" s="35"/>
      <c r="Z7" s="35"/>
      <c r="AA7" s="35"/>
      <c r="AB7" s="35"/>
      <c r="AD7" s="35"/>
      <c r="AE7" s="35"/>
      <c r="AF7" s="35"/>
      <c r="AG7" s="35"/>
      <c r="AH7" s="437"/>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60" t="s">
        <v>958</v>
      </c>
      <c r="E8" s="260" t="s">
        <v>988</v>
      </c>
      <c r="F8" s="260" t="s">
        <v>996</v>
      </c>
      <c r="G8" s="181"/>
      <c r="H8" s="181" t="s">
        <v>974</v>
      </c>
      <c r="J8" s="35"/>
      <c r="K8" s="34" t="s">
        <v>838</v>
      </c>
      <c r="L8" s="34" t="s">
        <v>90</v>
      </c>
      <c r="M8" s="34" t="s">
        <v>368</v>
      </c>
      <c r="N8" s="32"/>
      <c r="O8" s="34" t="s">
        <v>304</v>
      </c>
      <c r="P8" s="34"/>
      <c r="Q8" s="34"/>
      <c r="R8" s="34"/>
      <c r="S8" s="34"/>
      <c r="T8" s="35"/>
      <c r="V8" s="32"/>
      <c r="W8" s="32"/>
      <c r="X8" s="35"/>
      <c r="Y8" s="35"/>
      <c r="Z8" s="35"/>
      <c r="AA8" s="35"/>
      <c r="AB8" s="35"/>
      <c r="AC8" s="35"/>
      <c r="AD8" s="35"/>
      <c r="AE8" s="35"/>
      <c r="AF8" s="35"/>
      <c r="AG8" s="35"/>
      <c r="AH8" s="437"/>
      <c r="AI8" s="41" t="s">
        <v>167</v>
      </c>
      <c r="AJ8" s="41" t="s">
        <v>148</v>
      </c>
      <c r="AK8" s="41" t="s">
        <v>161</v>
      </c>
      <c r="AL8" s="35"/>
      <c r="AN8" s="44" t="s">
        <v>158</v>
      </c>
      <c r="AO8" s="44">
        <v>1</v>
      </c>
      <c r="AP8" s="44" t="s">
        <v>159</v>
      </c>
      <c r="AQ8" s="44">
        <v>1</v>
      </c>
      <c r="AS8" s="35"/>
      <c r="AT8" s="35"/>
      <c r="AU8" s="35"/>
      <c r="AV8" s="35"/>
      <c r="AW8" s="35"/>
      <c r="AX8" s="35"/>
      <c r="AY8" s="35"/>
      <c r="AZ8" s="35"/>
    </row>
    <row r="9" spans="1:52" ht="131.5" customHeight="1">
      <c r="B9" s="44" t="s">
        <v>156</v>
      </c>
      <c r="C9" s="44" t="s">
        <v>160</v>
      </c>
      <c r="D9" s="261" t="s">
        <v>959</v>
      </c>
      <c r="E9" s="261" t="s">
        <v>989</v>
      </c>
      <c r="F9" s="261" t="s">
        <v>997</v>
      </c>
      <c r="G9" s="181"/>
      <c r="H9" s="181" t="s">
        <v>975</v>
      </c>
      <c r="K9" s="158" t="s">
        <v>839</v>
      </c>
      <c r="L9" s="34" t="s">
        <v>91</v>
      </c>
      <c r="M9" s="34"/>
      <c r="N9" s="32"/>
      <c r="O9" s="32" t="s">
        <v>296</v>
      </c>
      <c r="P9" s="32"/>
      <c r="Q9" s="32"/>
      <c r="R9" s="32"/>
      <c r="S9" s="32"/>
      <c r="AH9" s="402" t="s">
        <v>176</v>
      </c>
      <c r="AI9" s="41" t="s">
        <v>168</v>
      </c>
      <c r="AJ9" s="41" t="s">
        <v>148</v>
      </c>
      <c r="AK9" s="41" t="s">
        <v>161</v>
      </c>
      <c r="AP9" s="44" t="s">
        <v>158</v>
      </c>
      <c r="AQ9" s="44">
        <v>1</v>
      </c>
    </row>
    <row r="10" spans="1:52" ht="117.65" customHeight="1">
      <c r="D10" s="261" t="s">
        <v>889</v>
      </c>
      <c r="E10" s="261" t="s">
        <v>994</v>
      </c>
      <c r="F10" s="261" t="s">
        <v>998</v>
      </c>
      <c r="G10" s="181"/>
      <c r="H10" s="181" t="s">
        <v>976</v>
      </c>
      <c r="K10" s="63"/>
      <c r="N10" s="32"/>
      <c r="O10" s="62" t="s">
        <v>305</v>
      </c>
      <c r="AH10" s="402"/>
      <c r="AI10" s="41" t="s">
        <v>169</v>
      </c>
      <c r="AJ10" s="41" t="s">
        <v>148</v>
      </c>
      <c r="AK10" s="41" t="s">
        <v>161</v>
      </c>
    </row>
    <row r="11" spans="1:52" ht="135" customHeight="1">
      <c r="D11" s="261" t="s">
        <v>960</v>
      </c>
      <c r="E11" s="261" t="s">
        <v>990</v>
      </c>
      <c r="F11" s="261" t="s">
        <v>999</v>
      </c>
      <c r="G11" s="181"/>
      <c r="H11" s="181"/>
      <c r="K11" s="63"/>
      <c r="N11" s="32"/>
      <c r="O11" s="62" t="s">
        <v>306</v>
      </c>
      <c r="AH11" s="402"/>
      <c r="AI11" s="41" t="s">
        <v>170</v>
      </c>
      <c r="AJ11" s="41" t="s">
        <v>148</v>
      </c>
      <c r="AK11" s="41" t="s">
        <v>161</v>
      </c>
    </row>
    <row r="12" spans="1:52" ht="121.5" customHeight="1">
      <c r="D12" s="261" t="s">
        <v>961</v>
      </c>
      <c r="E12" s="261" t="s">
        <v>991</v>
      </c>
      <c r="F12" s="261" t="s">
        <v>1000</v>
      </c>
      <c r="G12" s="181"/>
      <c r="H12" s="181"/>
      <c r="N12" s="32"/>
      <c r="O12" s="62" t="s">
        <v>307</v>
      </c>
    </row>
    <row r="13" spans="1:52" ht="117" customHeight="1">
      <c r="D13" s="261" t="s">
        <v>890</v>
      </c>
      <c r="E13" s="261" t="s">
        <v>992</v>
      </c>
      <c r="F13" s="261" t="s">
        <v>1001</v>
      </c>
      <c r="G13" s="181"/>
      <c r="H13" s="181"/>
      <c r="J13" s="32"/>
      <c r="K13" s="60"/>
      <c r="L13" s="32"/>
      <c r="M13" s="32"/>
      <c r="N13" s="32"/>
      <c r="O13" s="62" t="s">
        <v>308</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2" t="s">
        <v>963</v>
      </c>
      <c r="E14" s="262" t="s">
        <v>993</v>
      </c>
      <c r="F14" s="262" t="s">
        <v>1002</v>
      </c>
      <c r="G14" s="181"/>
      <c r="H14" s="181"/>
      <c r="J14" s="32"/>
      <c r="K14" s="32"/>
      <c r="L14" s="32"/>
      <c r="M14" s="32"/>
      <c r="O14" s="62" t="s">
        <v>309</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2" t="s">
        <v>964</v>
      </c>
      <c r="E15" s="262" t="s">
        <v>986</v>
      </c>
      <c r="F15" s="262" t="s">
        <v>1003</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2" t="s">
        <v>962</v>
      </c>
      <c r="E16" s="262" t="s">
        <v>995</v>
      </c>
      <c r="F16" s="262" t="s">
        <v>1004</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40"/>
      <c r="E17" s="240"/>
      <c r="F17" s="240"/>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40"/>
      <c r="E18" s="240"/>
      <c r="F18" s="240"/>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7" zoomScale="25" zoomScaleNormal="55" zoomScaleSheetLayoutView="25" workbookViewId="0">
      <selection activeCell="AS31" sqref="AS31"/>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 customHeight="1">
      <c r="B2" s="671" t="s">
        <v>277</v>
      </c>
      <c r="C2" s="671"/>
      <c r="D2" s="671"/>
      <c r="E2" s="671"/>
      <c r="F2" s="671"/>
      <c r="G2" s="671"/>
      <c r="H2" s="671"/>
      <c r="I2" s="671"/>
      <c r="J2" s="672" t="s">
        <v>2</v>
      </c>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
      <c r="BI2" s="67"/>
      <c r="BJ2" s="67"/>
      <c r="BK2" s="67"/>
      <c r="BL2" s="67"/>
      <c r="BM2" s="67"/>
      <c r="BN2" s="67"/>
    </row>
    <row r="3" spans="1:66" ht="17" customHeight="1">
      <c r="B3" s="671"/>
      <c r="C3" s="671"/>
      <c r="D3" s="671"/>
      <c r="E3" s="671"/>
      <c r="F3" s="671"/>
      <c r="G3" s="671"/>
      <c r="H3" s="671"/>
      <c r="I3" s="671"/>
      <c r="J3" s="672"/>
      <c r="K3" s="672"/>
      <c r="L3" s="672"/>
      <c r="M3" s="672"/>
      <c r="N3" s="672"/>
      <c r="O3" s="672"/>
      <c r="P3" s="672"/>
      <c r="Q3" s="672"/>
      <c r="R3" s="672"/>
      <c r="S3" s="672"/>
      <c r="T3" s="672"/>
      <c r="U3" s="672"/>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c r="AT3" s="672"/>
      <c r="AU3" s="672"/>
      <c r="AV3" s="672"/>
      <c r="AW3" s="672"/>
      <c r="AX3" s="672"/>
      <c r="AY3" s="672"/>
      <c r="AZ3" s="672"/>
      <c r="BA3" s="672"/>
      <c r="BB3" s="672"/>
      <c r="BC3" s="672"/>
      <c r="BD3" s="672"/>
      <c r="BE3" s="672"/>
      <c r="BF3" s="672"/>
      <c r="BG3" s="672"/>
      <c r="BH3" s="67"/>
      <c r="BI3" s="67"/>
      <c r="BJ3" s="67"/>
      <c r="BK3" s="67"/>
      <c r="BL3" s="67"/>
      <c r="BM3" s="67"/>
      <c r="BN3" s="67"/>
    </row>
    <row r="4" spans="1:66" ht="17" customHeight="1">
      <c r="B4" s="671"/>
      <c r="C4" s="671"/>
      <c r="D4" s="671"/>
      <c r="E4" s="671"/>
      <c r="F4" s="671"/>
      <c r="G4" s="671"/>
      <c r="H4" s="671"/>
      <c r="I4" s="671"/>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72"/>
      <c r="AW4" s="672"/>
      <c r="AX4" s="672"/>
      <c r="AY4" s="672"/>
      <c r="AZ4" s="672"/>
      <c r="BA4" s="672"/>
      <c r="BB4" s="672"/>
      <c r="BC4" s="672"/>
      <c r="BD4" s="672"/>
      <c r="BE4" s="672"/>
      <c r="BF4" s="672"/>
      <c r="BG4" s="672"/>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673" t="s">
        <v>1</v>
      </c>
      <c r="C6" s="673"/>
      <c r="D6" s="674"/>
      <c r="E6" s="675" t="s">
        <v>278</v>
      </c>
      <c r="F6" s="676"/>
      <c r="G6" s="676"/>
      <c r="H6" s="676"/>
      <c r="I6" s="677"/>
      <c r="J6" s="299" t="str">
        <f>IF(AND('MAPA DE RIESGOS'!$V$10="Muy Alta",'MAPA DE RIESGOS'!$Z$10="Leve"),CONCATENATE("R",'MAPA DE RIESGOS'!$H$10),"")</f>
        <v/>
      </c>
      <c r="K6" s="300" t="str">
        <f>IF(AND('MAPA DE RIESGOS'!$V$16="Muy Alta",'MAPA DE RIESGOS'!$Z$16="Leve"),CONCATENATE("R",'MAPA DE RIESGOS'!$H$16),"")</f>
        <v/>
      </c>
      <c r="L6" s="300" t="str">
        <f>IF(AND('MAPA DE RIESGOS'!$V$22="Muy Alta",'MAPA DE RIESGOS'!$Z$22="Leve"),CONCATENATE("R",'MAPA DE RIESGOS'!$H$22),"")</f>
        <v/>
      </c>
      <c r="M6" s="300" t="str">
        <f>IF(AND('MAPA DE RIESGOS'!$V$28="Muy Alta",'MAPA DE RIESGOS'!$Z$28="Leve"),CONCATENATE("R",'MAPA DE RIESGOS'!$H$28),"")</f>
        <v/>
      </c>
      <c r="N6" s="300" t="str">
        <f>IF(AND('MAPA DE RIESGOS'!$V$34="Muy Alta",'MAPA DE RIESGOS'!$Z$34="Leve"),CONCATENATE("R",'MAPA DE RIESGOS'!$H$34),"")</f>
        <v/>
      </c>
      <c r="O6" s="300" t="str">
        <f>IF(AND('MAPA DE RIESGOS'!$V$40="Muy Alta",'MAPA DE RIESGOS'!$Z$40="Leve"),CONCATENATE("R",'MAPA DE RIESGOS'!$H$40),"")</f>
        <v/>
      </c>
      <c r="P6" s="300" t="str">
        <f>IF(AND('MAPA DE RIESGOS'!$V$46="Muy Alta",'MAPA DE RIESGOS'!$Z$46="Leve"),CONCATENATE("R",'MAPA DE RIESGOS'!$H$46),"")</f>
        <v/>
      </c>
      <c r="Q6" s="300" t="str">
        <f>IF(AND('MAPA DE RIESGOS'!$V$52="Muy Alta",'MAPA DE RIESGOS'!$Z$52="Leve"),CONCATENATE("R",'MAPA DE RIESGOS'!$H$52),"")</f>
        <v/>
      </c>
      <c r="R6" s="300" t="str">
        <f>IF(AND('MAPA DE RIESGOS'!$V$58="Muy Alta",'MAPA DE RIESGOS'!$Z$58="Leve"),CONCATENATE("R",'MAPA DE RIESGOS'!$H$58),"")</f>
        <v/>
      </c>
      <c r="S6" s="300" t="str">
        <f>IF(AND('MAPA DE RIESGOS'!$V$64="Muy Alta",'MAPA DE RIESGOS'!$Z$64="Leve"),CONCATENATE("R",'MAPA DE RIESGOS'!$H$64),"")</f>
        <v/>
      </c>
      <c r="T6" s="299" t="str">
        <f>IF(AND('MAPA DE RIESGOS'!$V$10="Muy Alta",'MAPA DE RIESGOS'!$Z$10="Menor"),CONCATENATE("R",'MAPA DE RIESGOS'!$H$10),"")</f>
        <v/>
      </c>
      <c r="U6" s="300" t="str">
        <f>IF(AND('MAPA DE RIESGOS'!$V$16="Muy Alta",'MAPA DE RIESGOS'!$Z$16="Menor"),CONCATENATE("R",'MAPA DE RIESGOS'!$H$16),"")</f>
        <v/>
      </c>
      <c r="V6" s="300" t="str">
        <f>IF(AND('MAPA DE RIESGOS'!$V$22="Muy Alta",'MAPA DE RIESGOS'!$Z$22="Menor"),CONCATENATE("R",'MAPA DE RIESGOS'!$H$22),"")</f>
        <v/>
      </c>
      <c r="W6" s="300" t="str">
        <f>IF(AND('MAPA DE RIESGOS'!$V$28="Muy Alta",'MAPA DE RIESGOS'!$Z$28="Menor"),CONCATENATE("R",'MAPA DE RIESGOS'!$H$28),"")</f>
        <v/>
      </c>
      <c r="X6" s="300" t="str">
        <f>IF(AND('MAPA DE RIESGOS'!$V$34="Muy Alta",'MAPA DE RIESGOS'!$Z$34="Menor"),CONCATENATE("R",'MAPA DE RIESGOS'!$H$34),"")</f>
        <v/>
      </c>
      <c r="Y6" s="300" t="str">
        <f>IF(AND('MAPA DE RIESGOS'!$V$40="Muy Alta",'MAPA DE RIESGOS'!$Z$40="Menor"),CONCATENATE("R",'MAPA DE RIESGOS'!$H$40),"")</f>
        <v/>
      </c>
      <c r="Z6" s="300" t="str">
        <f>IF(AND('MAPA DE RIESGOS'!$V$46="Muy Alta",'MAPA DE RIESGOS'!$Z$46="Menor"),CONCATENATE("R",'MAPA DE RIESGOS'!$H$46),"")</f>
        <v/>
      </c>
      <c r="AA6" s="300" t="str">
        <f>IF(AND('MAPA DE RIESGOS'!$V$52="Muy Alta",'MAPA DE RIESGOS'!$Z$52="Menor"),CONCATENATE("R",'MAPA DE RIESGOS'!$H$52),"")</f>
        <v/>
      </c>
      <c r="AB6" s="300" t="str">
        <f>IF(AND('MAPA DE RIESGOS'!$V$58="Muy Alta",'MAPA DE RIESGOS'!$Z$58="Menor"),CONCATENATE("R",'MAPA DE RIESGOS'!$H$58),"")</f>
        <v/>
      </c>
      <c r="AC6" s="303" t="str">
        <f>IF(AND('MAPA DE RIESGOS'!$V$64="Muy Alta",'MAPA DE RIESGOS'!$Z$64="Menor"),CONCATENATE("R",'MAPA DE RIESGOS'!$H$64),"")</f>
        <v/>
      </c>
      <c r="AD6" s="299" t="str">
        <f>IF(AND('MAPA DE RIESGOS'!$V$10="Muy Alta",'MAPA DE RIESGOS'!$Z$10="Moderado"),CONCATENATE("R",'MAPA DE RIESGOS'!$H$10),"")</f>
        <v/>
      </c>
      <c r="AE6" s="300" t="str">
        <f>IF(AND('MAPA DE RIESGOS'!$V$16="Muy Alta",'MAPA DE RIESGOS'!$Z$16="Moderado"),CONCATENATE("R",'MAPA DE RIESGOS'!$H$16),"")</f>
        <v/>
      </c>
      <c r="AF6" s="300" t="str">
        <f>IF(AND('MAPA DE RIESGOS'!$V$22="Muy Alta",'MAPA DE RIESGOS'!$Z$22="Moderado"),CONCATENATE("R",'MAPA DE RIESGOS'!$H$22),"")</f>
        <v/>
      </c>
      <c r="AG6" s="300" t="str">
        <f>IF(AND('MAPA DE RIESGOS'!$V$28="Muy Alta",'MAPA DE RIESGOS'!$Z$28="Moderado"),CONCATENATE("R",'MAPA DE RIESGOS'!$H$28),"")</f>
        <v/>
      </c>
      <c r="AH6" s="300" t="str">
        <f>IF(AND('MAPA DE RIESGOS'!$V$34="Muy Alta",'MAPA DE RIESGOS'!$Z$34="Moderado"),CONCATENATE("R",'MAPA DE RIESGOS'!$H$34),"")</f>
        <v/>
      </c>
      <c r="AI6" s="300" t="str">
        <f>IF(AND('MAPA DE RIESGOS'!$V$40="Muy Alta",'MAPA DE RIESGOS'!$Z$40="Moderado"),CONCATENATE("R",'MAPA DE RIESGOS'!$H$40),"")</f>
        <v/>
      </c>
      <c r="AJ6" s="300" t="str">
        <f>IF(AND('MAPA DE RIESGOS'!$V$46="Muy Alta",'MAPA DE RIESGOS'!$Z$46="Moderado"),CONCATENATE("R",'MAPA DE RIESGOS'!$H$46),"")</f>
        <v/>
      </c>
      <c r="AK6" s="300" t="str">
        <f>IF(AND('MAPA DE RIESGOS'!$V$52="Muy Alta",'MAPA DE RIESGOS'!$Z$52="Moderado"),CONCATENATE("R",'MAPA DE RIESGOS'!$H$52),"")</f>
        <v/>
      </c>
      <c r="AL6" s="300" t="str">
        <f>IF(AND('MAPA DE RIESGOS'!$V$58="Muy Alta",'MAPA DE RIESGOS'!$Z$58="Moderado"),CONCATENATE("R",'MAPA DE RIESGOS'!$H$58),"")</f>
        <v/>
      </c>
      <c r="AM6" s="303" t="str">
        <f>IF(AND('MAPA DE RIESGOS'!$V$64="Muy Alta",'MAPA DE RIESGOS'!$Z$64="Moderado"),CONCATENATE("R",'MAPA DE RIESGOS'!$H$64),"")</f>
        <v/>
      </c>
      <c r="AN6" s="299" t="str">
        <f>IF(AND('MAPA DE RIESGOS'!$V$10="Muy Alta",'MAPA DE RIESGOS'!$Z$10="Mayor"),CONCATENATE("R",'MAPA DE RIESGOS'!$H$10),"")</f>
        <v/>
      </c>
      <c r="AO6" s="300" t="str">
        <f>IF(AND('MAPA DE RIESGOS'!$V$16="Muy Alta",'MAPA DE RIESGOS'!$Z$16="Mayor"),CONCATENATE("R",'MAPA DE RIESGOS'!$H$16),"")</f>
        <v/>
      </c>
      <c r="AP6" s="300" t="str">
        <f>IF(AND('MAPA DE RIESGOS'!$V$22="Muy Alta",'MAPA DE RIESGOS'!$Z$22="Mayor"),CONCATENATE("R",'MAPA DE RIESGOS'!$H$22),"")</f>
        <v/>
      </c>
      <c r="AQ6" s="300" t="str">
        <f>IF(AND('MAPA DE RIESGOS'!$V$28="Muy Alta",'MAPA DE RIESGOS'!$Z$28="Mayor"),CONCATENATE("R",'MAPA DE RIESGOS'!$H$28),"")</f>
        <v/>
      </c>
      <c r="AR6" s="300" t="str">
        <f>IF(AND('MAPA DE RIESGOS'!$V$34="Muy Alta",'MAPA DE RIESGOS'!$Z$34="Mayor"),CONCATENATE("R",'MAPA DE RIESGOS'!$H$34),"")</f>
        <v/>
      </c>
      <c r="AS6" s="300" t="str">
        <f>IF(AND('MAPA DE RIESGOS'!$V$40="Muy Alta",'MAPA DE RIESGOS'!$Z$40="Mayor"),CONCATENATE("R",'MAPA DE RIESGOS'!$H$40),"")</f>
        <v/>
      </c>
      <c r="AT6" s="300" t="str">
        <f>IF(AND('MAPA DE RIESGOS'!$V$46="Muy Alta",'MAPA DE RIESGOS'!$Z$46="Mayor"),CONCATENATE("R",'MAPA DE RIESGOS'!$H$46),"")</f>
        <v/>
      </c>
      <c r="AU6" s="300" t="str">
        <f>IF(AND('MAPA DE RIESGOS'!$V$52="Muy Alta",'MAPA DE RIESGOS'!$Z$52="Mayor"),CONCATENATE("R",'MAPA DE RIESGOS'!$H$52),"")</f>
        <v/>
      </c>
      <c r="AV6" s="300" t="str">
        <f>IF(AND('MAPA DE RIESGOS'!$V$58="Muy Alta",'MAPA DE RIESGOS'!$Z$58="Mayor"),CONCATENATE("R",'MAPA DE RIESGOS'!$H$58),"")</f>
        <v/>
      </c>
      <c r="AW6" s="303" t="str">
        <f>IF(AND('MAPA DE RIESGOS'!$V$64="Muy Alta",'MAPA DE RIESGOS'!$Z$64="Mayor"),CONCATENATE("R",'MAPA DE RIESGOS'!$H$64),"")</f>
        <v/>
      </c>
      <c r="AX6" s="305" t="str">
        <f>IF(AND('MAPA DE RIESGOS'!$V$10="Muy Alta",'MAPA DE RIESGOS'!$Z$10="Catastrófico"),CONCATENATE("R",'MAPA DE RIESGOS'!$H$10),"")</f>
        <v/>
      </c>
      <c r="AY6" s="306" t="str">
        <f>IF(AND('MAPA DE RIESGOS'!$V$16="Muy Alta",'MAPA DE RIESGOS'!$Z$16="Catastrófico"),CONCATENATE("R",'MAPA DE RIESGOS'!$H$16),"")</f>
        <v/>
      </c>
      <c r="AZ6" s="306" t="str">
        <f>IF(AND('MAPA DE RIESGOS'!$V$22="Muy Alta",'MAPA DE RIESGOS'!$Z$22="Catastrófico"),CONCATENATE("R",'MAPA DE RIESGOS'!$H$22),"")</f>
        <v/>
      </c>
      <c r="BA6" s="306" t="str">
        <f>IF(AND('MAPA DE RIESGOS'!$V$28="Muy Alta",'MAPA DE RIESGOS'!$Z$28="Catastrófico"),CONCATENATE("R",'MAPA DE RIESGOS'!$H$28),"")</f>
        <v/>
      </c>
      <c r="BB6" s="306" t="str">
        <f>IF(AND('MAPA DE RIESGOS'!$V$34="Muy Alta",'MAPA DE RIESGOS'!$Z$34="Catastrófico"),CONCATENATE("R",'MAPA DE RIESGOS'!$H$34),"")</f>
        <v/>
      </c>
      <c r="BC6" s="306" t="str">
        <f>IF(AND('MAPA DE RIESGOS'!$V$40="Muy Alta",'MAPA DE RIESGOS'!$Z$40="Catastrófico"),CONCATENATE("R",'MAPA DE RIESGOS'!$H$40),"")</f>
        <v/>
      </c>
      <c r="BD6" s="306" t="str">
        <f>IF(AND('MAPA DE RIESGOS'!$V$46="Muy Alta",'MAPA DE RIESGOS'!$Z$46="Catastrófico"),CONCATENATE("R",'MAPA DE RIESGOS'!$H$46),"")</f>
        <v/>
      </c>
      <c r="BE6" s="306" t="str">
        <f>IF(AND('MAPA DE RIESGOS'!$V$52="Muy Alta",'MAPA DE RIESGOS'!$Z$52="Catastrófico"),CONCATENATE("R",'MAPA DE RIESGOS'!$H$52),"")</f>
        <v/>
      </c>
      <c r="BF6" s="306" t="str">
        <f>IF(AND('MAPA DE RIESGOS'!$V$58="Muy Alta",'MAPA DE RIESGOS'!$Z$58="Catastrófico"),CONCATENATE("R",'MAPA DE RIESGOS'!$H$58),"")</f>
        <v/>
      </c>
      <c r="BG6" s="309" t="str">
        <f>IF(AND('MAPA DE RIESGOS'!$V$64="Muy Alta",'MAPA DE RIESGOS'!$Z$64="Catastrófico"),CONCATENATE("R",'MAPA DE RIESGOS'!$H$64),"")</f>
        <v/>
      </c>
      <c r="BH6" s="68"/>
      <c r="BI6" s="684" t="s">
        <v>279</v>
      </c>
      <c r="BJ6" s="685"/>
      <c r="BK6" s="685"/>
      <c r="BL6" s="685"/>
      <c r="BM6" s="685"/>
      <c r="BN6" s="686"/>
    </row>
    <row r="7" spans="1:66" ht="34.5" customHeight="1">
      <c r="B7" s="673"/>
      <c r="C7" s="673"/>
      <c r="D7" s="674"/>
      <c r="E7" s="678"/>
      <c r="F7" s="679"/>
      <c r="G7" s="679"/>
      <c r="H7" s="679"/>
      <c r="I7" s="680"/>
      <c r="J7" s="301" t="str">
        <f>IF(AND('MAPA DE RIESGOS'!$V$70="Muy Alta",'MAPA DE RIESGOS'!$Z$70="Leve"),CONCATENATE("R",'MAPA DE RIESGOS'!$H$70),"")</f>
        <v/>
      </c>
      <c r="K7" s="311" t="str">
        <f>IF(AND('MAPA DE RIESGOS'!$V$76="Muy Alta",'MAPA DE RIESGOS'!$Z$76="Leve"),CONCATENATE("R",'MAPA DE RIESGOS'!$H$76),"")</f>
        <v/>
      </c>
      <c r="L7" s="311" t="str">
        <f>IF(AND('MAPA DE RIESGOS'!$V$82="Muy Alta",'MAPA DE RIESGOS'!$Z$82="Leve"),CONCATENATE("R",'MAPA DE RIESGOS'!$H$82),"")</f>
        <v/>
      </c>
      <c r="M7" s="311" t="str">
        <f>IF(AND('MAPA DE RIESGOS'!$V$88="Muy Alta",'MAPA DE RIESGOS'!$Z$88="Leve"),CONCATENATE("R",'MAPA DE RIESGOS'!$H$88),"")</f>
        <v/>
      </c>
      <c r="N7" s="311" t="str">
        <f>IF(AND('MAPA DE RIESGOS'!$V$94="Muy Alta",'MAPA DE RIESGOS'!$Z$94="Leve"),CONCATENATE("R",'MAPA DE RIESGOS'!$H$94),"")</f>
        <v/>
      </c>
      <c r="O7" s="311" t="str">
        <f>IF(AND('MAPA DE RIESGOS'!$V$100="Muy Alta",'MAPA DE RIESGOS'!$Z$100="Leve"),CONCATENATE("R",'MAPA DE RIESGOS'!$H$100),"")</f>
        <v/>
      </c>
      <c r="P7" s="311" t="str">
        <f>IF(AND('MAPA DE RIESGOS'!$V$106="Muy Alta",'MAPA DE RIESGOS'!$Z$106="Leve"),CONCATENATE("R",'MAPA DE RIESGOS'!$H$106),"")</f>
        <v/>
      </c>
      <c r="Q7" s="311" t="str">
        <f>IF(AND('MAPA DE RIESGOS'!$V$112="Muy Alta",'MAPA DE RIESGOS'!$Z$112="Leve"),CONCATENATE("R",'MAPA DE RIESGOS'!$H$112),"")</f>
        <v/>
      </c>
      <c r="R7" s="311" t="str">
        <f>IF(AND('MAPA DE RIESGOS'!$V$118="Muy Alta",'MAPA DE RIESGOS'!$Z$118="Leve"),CONCATENATE("R",'MAPA DE RIESGOS'!$H$118),"")</f>
        <v/>
      </c>
      <c r="S7" s="304" t="str">
        <f>IF(AND('MAPA DE RIESGOS'!$V$124="Muy Alta",'MAPA DE RIESGOS'!$Z$124="Leve"),CONCATENATE("R",'MAPA DE RIESGOS'!$H$124),"")</f>
        <v/>
      </c>
      <c r="T7" s="301" t="str">
        <f>IF(AND('MAPA DE RIESGOS'!$V$70="Muy Alta",'MAPA DE RIESGOS'!$Z$70="Menor"),CONCATENATE("R",'MAPA DE RIESGOS'!$H$70),"")</f>
        <v/>
      </c>
      <c r="U7" s="311" t="str">
        <f>IF(AND('MAPA DE RIESGOS'!$V$76="Muy Alta",'MAPA DE RIESGOS'!$Z$76="Menor"),CONCATENATE("R",'MAPA DE RIESGOS'!$H$76),"")</f>
        <v/>
      </c>
      <c r="V7" s="311" t="str">
        <f>IF(AND('MAPA DE RIESGOS'!$V$82="Muy Alta",'MAPA DE RIESGOS'!$Z$82="Menor"),CONCATENATE("R",'MAPA DE RIESGOS'!$H$82),"")</f>
        <v/>
      </c>
      <c r="W7" s="311" t="str">
        <f>IF(AND('MAPA DE RIESGOS'!$V$88="Muy Alta",'MAPA DE RIESGOS'!$Z$88="Menor"),CONCATENATE("R",'MAPA DE RIESGOS'!$H$88),"")</f>
        <v/>
      </c>
      <c r="X7" s="311" t="str">
        <f>IF(AND('MAPA DE RIESGOS'!$V$94="Muy Alta",'MAPA DE RIESGOS'!$Z$94="Menor"),CONCATENATE("R",'MAPA DE RIESGOS'!$H$94),"")</f>
        <v/>
      </c>
      <c r="Y7" s="311" t="str">
        <f>IF(AND('MAPA DE RIESGOS'!$V$100="Muy Alta",'MAPA DE RIESGOS'!$Z$100="Menor"),CONCATENATE("R",'MAPA DE RIESGOS'!$H$100),"")</f>
        <v/>
      </c>
      <c r="Z7" s="311" t="str">
        <f>IF(AND('MAPA DE RIESGOS'!$V$106="Muy Alta",'MAPA DE RIESGOS'!$Z$106="Menor"),CONCATENATE("R",'MAPA DE RIESGOS'!$H$106),"")</f>
        <v/>
      </c>
      <c r="AA7" s="311" t="str">
        <f>IF(AND('MAPA DE RIESGOS'!$V$112="Muy Alta",'MAPA DE RIESGOS'!$Z$112="Menor"),CONCATENATE("R",'MAPA DE RIESGOS'!$H$112),"")</f>
        <v/>
      </c>
      <c r="AB7" s="311" t="str">
        <f>IF(AND('MAPA DE RIESGOS'!$V$118="Muy Alta",'MAPA DE RIESGOS'!$Z$118="Menor"),CONCATENATE("R",'MAPA DE RIESGOS'!$H$118),"")</f>
        <v/>
      </c>
      <c r="AC7" s="304" t="str">
        <f>IF(AND('MAPA DE RIESGOS'!$V$124="Muy Alta",'MAPA DE RIESGOS'!$Z$124="Menor"),CONCATENATE("R",'MAPA DE RIESGOS'!$H$124),"")</f>
        <v/>
      </c>
      <c r="AD7" s="301" t="str">
        <f>IF(AND('MAPA DE RIESGOS'!$V$70="Muy Alta",'MAPA DE RIESGOS'!$Z$70="Moderado"),CONCATENATE("R",'MAPA DE RIESGOS'!$H$70),"")</f>
        <v/>
      </c>
      <c r="AE7" s="311" t="str">
        <f>IF(AND('MAPA DE RIESGOS'!$V$76="Muy Alta",'MAPA DE RIESGOS'!$Z$76="Moderado"),CONCATENATE("R",'MAPA DE RIESGOS'!$H$76),"")</f>
        <v/>
      </c>
      <c r="AF7" s="311" t="str">
        <f>IF(AND('MAPA DE RIESGOS'!$V$82="Muy Alta",'MAPA DE RIESGOS'!$Z$82="Moderado"),CONCATENATE("R",'MAPA DE RIESGOS'!$H$82),"")</f>
        <v/>
      </c>
      <c r="AG7" s="311" t="str">
        <f>IF(AND('MAPA DE RIESGOS'!$V$88="Muy Alta",'MAPA DE RIESGOS'!$Z$88="Moderado"),CONCATENATE("R",'MAPA DE RIESGOS'!$H$88),"")</f>
        <v/>
      </c>
      <c r="AH7" s="311" t="str">
        <f>IF(AND('MAPA DE RIESGOS'!$V$94="Muy Alta",'MAPA DE RIESGOS'!$Z$94="Moderado"),CONCATENATE("R",'MAPA DE RIESGOS'!$H$94),"")</f>
        <v/>
      </c>
      <c r="AI7" s="311" t="str">
        <f>IF(AND('MAPA DE RIESGOS'!$V$100="Muy Alta",'MAPA DE RIESGOS'!$Z$100="Moderado"),CONCATENATE("R",'MAPA DE RIESGOS'!$H$100),"")</f>
        <v/>
      </c>
      <c r="AJ7" s="311" t="str">
        <f>IF(AND('MAPA DE RIESGOS'!$V$106="Muy Alta",'MAPA DE RIESGOS'!$Z$106="Moderado"),CONCATENATE("R",'MAPA DE RIESGOS'!$H$106),"")</f>
        <v/>
      </c>
      <c r="AK7" s="311" t="str">
        <f>IF(AND('MAPA DE RIESGOS'!$V$112="Muy Alta",'MAPA DE RIESGOS'!$Z$112="Moderado"),CONCATENATE("R",'MAPA DE RIESGOS'!$H$112),"")</f>
        <v/>
      </c>
      <c r="AL7" s="311" t="str">
        <f>IF(AND('MAPA DE RIESGOS'!$V$118="Muy Alta",'MAPA DE RIESGOS'!$Z$118="Moderado"),CONCATENATE("R",'MAPA DE RIESGOS'!$H$118),"")</f>
        <v/>
      </c>
      <c r="AM7" s="304" t="str">
        <f>IF(AND('MAPA DE RIESGOS'!$V$124="Muy Alta",'MAPA DE RIESGOS'!$Z$124="Moderado"),CONCATENATE("R",'MAPA DE RIESGOS'!$H$124),"")</f>
        <v/>
      </c>
      <c r="AN7" s="301" t="str">
        <f>IF(AND('MAPA DE RIESGOS'!$V$70="Muy Alta",'MAPA DE RIESGOS'!$Z$70="Mayor"),CONCATENATE("R",'MAPA DE RIESGOS'!$H$70),"")</f>
        <v/>
      </c>
      <c r="AO7" s="311" t="str">
        <f>IF(AND('MAPA DE RIESGOS'!$V$76="Muy Alta",'MAPA DE RIESGOS'!$Z$76="Mayor"),CONCATENATE("R",'MAPA DE RIESGOS'!$H$76),"")</f>
        <v/>
      </c>
      <c r="AP7" s="311" t="str">
        <f>IF(AND('MAPA DE RIESGOS'!$V$82="Muy Alta",'MAPA DE RIESGOS'!$Z$82="Mayor"),CONCATENATE("R",'MAPA DE RIESGOS'!$H$82),"")</f>
        <v/>
      </c>
      <c r="AQ7" s="311" t="str">
        <f>IF(AND('MAPA DE RIESGOS'!$V$88="Muy Alta",'MAPA DE RIESGOS'!$Z$88="Mayor"),CONCATENATE("R",'MAPA DE RIESGOS'!$H$88),"")</f>
        <v/>
      </c>
      <c r="AR7" s="311" t="str">
        <f>IF(AND('MAPA DE RIESGOS'!$V$94="Muy Alta",'MAPA DE RIESGOS'!$Z$94="Mayor"),CONCATENATE("R",'MAPA DE RIESGOS'!$H$94),"")</f>
        <v/>
      </c>
      <c r="AS7" s="311" t="str">
        <f>IF(AND('MAPA DE RIESGOS'!$V$100="Muy Alta",'MAPA DE RIESGOS'!$Z$100="Mayor"),CONCATENATE("R",'MAPA DE RIESGOS'!$H$100),"")</f>
        <v/>
      </c>
      <c r="AT7" s="311" t="str">
        <f>IF(AND('MAPA DE RIESGOS'!$V$106="Muy Alta",'MAPA DE RIESGOS'!$Z$106="Mayor"),CONCATENATE("R",'MAPA DE RIESGOS'!$H$106),"")</f>
        <v/>
      </c>
      <c r="AU7" s="311" t="str">
        <f>IF(AND('MAPA DE RIESGOS'!$V$112="Muy Alta",'MAPA DE RIESGOS'!$Z$112="Mayor"),CONCATENATE("R",'MAPA DE RIESGOS'!$H$112),"")</f>
        <v/>
      </c>
      <c r="AV7" s="311" t="str">
        <f>IF(AND('MAPA DE RIESGOS'!$V$118="Muy Alta",'MAPA DE RIESGOS'!$Z$118="Mayor"),CONCATENATE("R",'MAPA DE RIESGOS'!$H$118),"")</f>
        <v/>
      </c>
      <c r="AW7" s="304" t="str">
        <f>IF(AND('MAPA DE RIESGOS'!$V$124="Muy Alta",'MAPA DE RIESGOS'!$Z$124="Mayor"),CONCATENATE("R",'MAPA DE RIESGOS'!$H$124),"")</f>
        <v/>
      </c>
      <c r="AX7" s="307" t="str">
        <f>IF(AND('MAPA DE RIESGOS'!$V$70="Muy Alta",'MAPA DE RIESGOS'!$Z$70="Catastrófico"),CONCATENATE("R",'MAPA DE RIESGOS'!$H$70),"")</f>
        <v/>
      </c>
      <c r="AY7" s="312" t="str">
        <f>IF(AND('MAPA DE RIESGOS'!$V$76="Muy Alta",'MAPA DE RIESGOS'!$Z$76="Catastrófico"),CONCATENATE("R",'MAPA DE RIESGOS'!$H$76),"")</f>
        <v/>
      </c>
      <c r="AZ7" s="312" t="str">
        <f>IF(AND('MAPA DE RIESGOS'!$V$82="Muy Alta",'MAPA DE RIESGOS'!$Z$82="Catastrófico"),CONCATENATE("R",'MAPA DE RIESGOS'!$H$82),"")</f>
        <v/>
      </c>
      <c r="BA7" s="312" t="str">
        <f>IF(AND('MAPA DE RIESGOS'!$V$88="Muy Alta",'MAPA DE RIESGOS'!$Z$88="Catastrófico"),CONCATENATE("R",'MAPA DE RIESGOS'!$H$88),"")</f>
        <v/>
      </c>
      <c r="BB7" s="312" t="str">
        <f>IF(AND('MAPA DE RIESGOS'!$V$94="Muy Alta",'MAPA DE RIESGOS'!$Z$94="Catastrófico"),CONCATENATE("R",'MAPA DE RIESGOS'!$H$94),"")</f>
        <v/>
      </c>
      <c r="BC7" s="312" t="str">
        <f>IF(AND('MAPA DE RIESGOS'!$V$100="Muy Alta",'MAPA DE RIESGOS'!$Z$100="Catastrófico"),CONCATENATE("R",'MAPA DE RIESGOS'!$H$100),"")</f>
        <v/>
      </c>
      <c r="BD7" s="312" t="str">
        <f>IF(AND('MAPA DE RIESGOS'!$V$106="Muy Alta",'MAPA DE RIESGOS'!$Z$106="Catastrófico"),CONCATENATE("R",'MAPA DE RIESGOS'!$H$106),"")</f>
        <v/>
      </c>
      <c r="BE7" s="312" t="str">
        <f>IF(AND('MAPA DE RIESGOS'!$V$112="Muy Alta",'MAPA DE RIESGOS'!$Z$112="Catastrófico"),CONCATENATE("R",'MAPA DE RIESGOS'!$H$112),"")</f>
        <v/>
      </c>
      <c r="BF7" s="312" t="str">
        <f>IF(AND('MAPA DE RIESGOS'!$V$118="Muy Alta",'MAPA DE RIESGOS'!$Z$118="Catastrófico"),CONCATENATE("R",'MAPA DE RIESGOS'!$H$118),"")</f>
        <v/>
      </c>
      <c r="BG7" s="310" t="str">
        <f>IF(AND('MAPA DE RIESGOS'!$V$124="Muy Alta",'MAPA DE RIESGOS'!$Z$124="Catastrófico"),CONCATENATE("R",'MAPA DE RIESGOS'!$H$124),"")</f>
        <v/>
      </c>
      <c r="BH7" s="67"/>
      <c r="BI7" s="687"/>
      <c r="BJ7" s="688"/>
      <c r="BK7" s="688"/>
      <c r="BL7" s="688"/>
      <c r="BM7" s="688"/>
      <c r="BN7" s="689"/>
    </row>
    <row r="8" spans="1:66" ht="34.5" customHeight="1">
      <c r="B8" s="673"/>
      <c r="C8" s="673"/>
      <c r="D8" s="674"/>
      <c r="E8" s="678"/>
      <c r="F8" s="679"/>
      <c r="G8" s="679"/>
      <c r="H8" s="679"/>
      <c r="I8" s="680"/>
      <c r="J8" s="301" t="str">
        <f>IF(AND('MAPA DE RIESGOS'!$V$136="Muy Alta",'MAPA DE RIESGOS'!$Z$136="Leve"),CONCATENATE("R",'MAPA DE RIESGOS'!$H$136),"")</f>
        <v/>
      </c>
      <c r="K8" s="311" t="str">
        <f>IF(AND('MAPA DE RIESGOS'!$V$142="Muy Alta",'MAPA DE RIESGOS'!$Z$142="Leve"),CONCATENATE("R",'MAPA DE RIESGOS'!$H$142),"")</f>
        <v/>
      </c>
      <c r="L8" s="311" t="str">
        <f>IF(AND('MAPA DE RIESGOS'!$V$148="Muy Alta",'MAPA DE RIESGOS'!$Z$148="Leve"),CONCATENATE("R",'MAPA DE RIESGOS'!$H$148),"")</f>
        <v/>
      </c>
      <c r="M8" s="311" t="str">
        <f>IF(AND('MAPA DE RIESGOS'!$V$154="Muy Alta",'MAPA DE RIESGOS'!$Z$154="Leve"),CONCATENATE("R",'MAPA DE RIESGOS'!$H$154),"")</f>
        <v/>
      </c>
      <c r="N8" s="311" t="str">
        <f>IF(AND('MAPA DE RIESGOS'!$V$160="Muy Alta",'MAPA DE RIESGOS'!$Z$160="Leve"),CONCATENATE("R",'MAPA DE RIESGOS'!$H$160),"")</f>
        <v/>
      </c>
      <c r="O8" s="311" t="str">
        <f>IF(AND('MAPA DE RIESGOS'!$V$166="Muy Alta",'MAPA DE RIESGOS'!$Z$166="Leve"),CONCATENATE("R",'MAPA DE RIESGOS'!$H$166),"")</f>
        <v/>
      </c>
      <c r="P8" s="311" t="str">
        <f>IF(AND('MAPA DE RIESGOS'!$V$172="Muy Alta",'MAPA DE RIESGOS'!$Z$172="Leve"),CONCATENATE("R",'MAPA DE RIESGOS'!$H$172),"")</f>
        <v/>
      </c>
      <c r="Q8" s="311" t="str">
        <f>IF(AND('MAPA DE RIESGOS'!$V$178="Muy Alta",'MAPA DE RIESGOS'!$Z$178="Leve"),CONCATENATE("R",'MAPA DE RIESGOS'!$H$178),"")</f>
        <v/>
      </c>
      <c r="R8" s="311" t="str">
        <f>IF(AND('MAPA DE RIESGOS'!$V$184="Muy Alta",'MAPA DE RIESGOS'!$Z$184="Leve"),CONCATENATE("R",'MAPA DE RIESGOS'!$H$184),"")</f>
        <v/>
      </c>
      <c r="S8" s="304" t="str">
        <f>IF(AND('MAPA DE RIESGOS'!$V$190="Muy Alta",'MAPA DE RIESGOS'!$Z$190="Leve"),CONCATENATE("R",'MAPA DE RIESGOS'!$H$190),"")</f>
        <v/>
      </c>
      <c r="T8" s="301" t="str">
        <f>IF(AND('MAPA DE RIESGOS'!$V$136="Muy Alta",'MAPA DE RIESGOS'!$Z$136="Menor"),CONCATENATE("R",'MAPA DE RIESGOS'!$H$136),"")</f>
        <v/>
      </c>
      <c r="U8" s="311" t="str">
        <f>IF(AND('MAPA DE RIESGOS'!$V$142="Muy Alta",'MAPA DE RIESGOS'!$Z$142="Menor"),CONCATENATE("R",'MAPA DE RIESGOS'!$H$142),"")</f>
        <v/>
      </c>
      <c r="V8" s="311" t="str">
        <f>IF(AND('MAPA DE RIESGOS'!$V$148="Muy Alta",'MAPA DE RIESGOS'!$Z$148="Menor"),CONCATENATE("R",'MAPA DE RIESGOS'!$H$148),"")</f>
        <v/>
      </c>
      <c r="W8" s="311" t="str">
        <f>IF(AND('MAPA DE RIESGOS'!$V$154="Muy Alta",'MAPA DE RIESGOS'!$Z$154="Menor"),CONCATENATE("R",'MAPA DE RIESGOS'!$H$154),"")</f>
        <v/>
      </c>
      <c r="X8" s="311" t="str">
        <f>IF(AND('MAPA DE RIESGOS'!$V$160="Muy Alta",'MAPA DE RIESGOS'!$Z$160="Menor"),CONCATENATE("R",'MAPA DE RIESGOS'!$H$160),"")</f>
        <v/>
      </c>
      <c r="Y8" s="311" t="str">
        <f>IF(AND('MAPA DE RIESGOS'!$V$166="Muy Alta",'MAPA DE RIESGOS'!$Z$166="Menor"),CONCATENATE("R",'MAPA DE RIESGOS'!$H$166),"")</f>
        <v/>
      </c>
      <c r="Z8" s="311" t="str">
        <f>IF(AND('MAPA DE RIESGOS'!$V$172="Muy Alta",'MAPA DE RIESGOS'!$Z$172="Menor"),CONCATENATE("R",'MAPA DE RIESGOS'!$H$172),"")</f>
        <v/>
      </c>
      <c r="AA8" s="311" t="str">
        <f>IF(AND('MAPA DE RIESGOS'!$V$178="Muy Alta",'MAPA DE RIESGOS'!$Z$178="Menor"),CONCATENATE("R",'MAPA DE RIESGOS'!$H$178),"")</f>
        <v/>
      </c>
      <c r="AB8" s="311" t="str">
        <f>IF(AND('MAPA DE RIESGOS'!$V$184="Muy Alta",'MAPA DE RIESGOS'!$Z$184="Menor"),CONCATENATE("R",'MAPA DE RIESGOS'!$H$184),"")</f>
        <v/>
      </c>
      <c r="AC8" s="304" t="str">
        <f>IF(AND('MAPA DE RIESGOS'!$V$190="Muy Alta",'MAPA DE RIESGOS'!$Z$190="Menor"),CONCATENATE("R",'MAPA DE RIESGOS'!$H$190),"")</f>
        <v/>
      </c>
      <c r="AD8" s="301" t="str">
        <f>IF(AND('MAPA DE RIESGOS'!$V$136="Muy Alta",'MAPA DE RIESGOS'!$Z$136="Moderado"),CONCATENATE("R",'MAPA DE RIESGOS'!$H$136),"")</f>
        <v/>
      </c>
      <c r="AE8" s="311" t="str">
        <f>IF(AND('MAPA DE RIESGOS'!$V$142="Muy Alta",'MAPA DE RIESGOS'!$Z$142="Moderado"),CONCATENATE("R",'MAPA DE RIESGOS'!$H$142),"")</f>
        <v/>
      </c>
      <c r="AF8" s="311" t="str">
        <f>IF(AND('MAPA DE RIESGOS'!$V$148="Muy Alta",'MAPA DE RIESGOS'!$Z$148="Moderado"),CONCATENATE("R",'MAPA DE RIESGOS'!$H$148),"")</f>
        <v/>
      </c>
      <c r="AG8" s="311" t="str">
        <f>IF(AND('MAPA DE RIESGOS'!$V$154="Muy Alta",'MAPA DE RIESGOS'!$Z$154="Moderado"),CONCATENATE("R",'MAPA DE RIESGOS'!$H$154),"")</f>
        <v/>
      </c>
      <c r="AH8" s="311" t="str">
        <f>IF(AND('MAPA DE RIESGOS'!$V$160="Muy Alta",'MAPA DE RIESGOS'!$Z$160="Moderado"),CONCATENATE("R",'MAPA DE RIESGOS'!$H$160),"")</f>
        <v/>
      </c>
      <c r="AI8" s="311" t="str">
        <f>IF(AND('MAPA DE RIESGOS'!$V$166="Muy Alta",'MAPA DE RIESGOS'!$Z$166="Moderado"),CONCATENATE("R",'MAPA DE RIESGOS'!$H$166),"")</f>
        <v/>
      </c>
      <c r="AJ8" s="311" t="str">
        <f>IF(AND('MAPA DE RIESGOS'!$V$172="Muy Alta",'MAPA DE RIESGOS'!$Z$172="Moderado"),CONCATENATE("R",'MAPA DE RIESGOS'!$H$172),"")</f>
        <v/>
      </c>
      <c r="AK8" s="311" t="str">
        <f>IF(AND('MAPA DE RIESGOS'!$V$178="Muy Alta",'MAPA DE RIESGOS'!$Z$178="Moderado"),CONCATENATE("R",'MAPA DE RIESGOS'!$H$178),"")</f>
        <v/>
      </c>
      <c r="AL8" s="311" t="str">
        <f>IF(AND('MAPA DE RIESGOS'!$V$184="Muy Alta",'MAPA DE RIESGOS'!$Z$184="Moderado"),CONCATENATE("R",'MAPA DE RIESGOS'!$H$184),"")</f>
        <v/>
      </c>
      <c r="AM8" s="304" t="str">
        <f>IF(AND('MAPA DE RIESGOS'!$V$190="Muy Alta",'MAPA DE RIESGOS'!$Z$190="Moderado"),CONCATENATE("R",'MAPA DE RIESGOS'!$H$190),"")</f>
        <v/>
      </c>
      <c r="AN8" s="301" t="str">
        <f>IF(AND('MAPA DE RIESGOS'!$V$136="Muy Alta",'MAPA DE RIESGOS'!$Z$136="Mayor"),CONCATENATE("R",'MAPA DE RIESGOS'!$H$136),"")</f>
        <v/>
      </c>
      <c r="AO8" s="311" t="str">
        <f>IF(AND('MAPA DE RIESGOS'!$V$142="Muy Alta",'MAPA DE RIESGOS'!$Z$142="Mayor"),CONCATENATE("R",'MAPA DE RIESGOS'!$H$142),"")</f>
        <v/>
      </c>
      <c r="AP8" s="311" t="str">
        <f>IF(AND('MAPA DE RIESGOS'!$V$148="Muy Alta",'MAPA DE RIESGOS'!$Z$148="Mayor"),CONCATENATE("R",'MAPA DE RIESGOS'!$H$148),"")</f>
        <v/>
      </c>
      <c r="AQ8" s="311" t="str">
        <f>IF(AND('MAPA DE RIESGOS'!$V$154="Muy Alta",'MAPA DE RIESGOS'!$Z$154="Mayor"),CONCATENATE("R",'MAPA DE RIESGOS'!$H$154),"")</f>
        <v/>
      </c>
      <c r="AR8" s="311" t="str">
        <f>IF(AND('MAPA DE RIESGOS'!$V$160="Muy Alta",'MAPA DE RIESGOS'!$Z$160="Mayor"),CONCATENATE("R",'MAPA DE RIESGOS'!$H$160),"")</f>
        <v/>
      </c>
      <c r="AS8" s="311" t="str">
        <f>IF(AND('MAPA DE RIESGOS'!$V$166="Muy Alta",'MAPA DE RIESGOS'!$Z$166="Mayor"),CONCATENATE("R",'MAPA DE RIESGOS'!$H$166),"")</f>
        <v/>
      </c>
      <c r="AT8" s="311" t="str">
        <f>IF(AND('MAPA DE RIESGOS'!$V$172="Muy Alta",'MAPA DE RIESGOS'!$Z$172="Mayor"),CONCATENATE("R",'MAPA DE RIESGOS'!$H$172),"")</f>
        <v/>
      </c>
      <c r="AU8" s="311" t="str">
        <f>IF(AND('MAPA DE RIESGOS'!$V$178="Muy Alta",'MAPA DE RIESGOS'!$Z$178="Mayor"),CONCATENATE("R",'MAPA DE RIESGOS'!$H$178),"")</f>
        <v/>
      </c>
      <c r="AV8" s="311" t="str">
        <f>IF(AND('MAPA DE RIESGOS'!$V$184="Muy Alta",'MAPA DE RIESGOS'!$Z$184="Mayor"),CONCATENATE("R",'MAPA DE RIESGOS'!$H$184),"")</f>
        <v/>
      </c>
      <c r="AW8" s="304" t="str">
        <f>IF(AND('MAPA DE RIESGOS'!$V$190="Muy Alta",'MAPA DE RIESGOS'!$Z$190="Mayor"),CONCATENATE("R",'MAPA DE RIESGOS'!$H$190),"")</f>
        <v/>
      </c>
      <c r="AX8" s="307" t="str">
        <f>IF(AND('MAPA DE RIESGOS'!$V$136="Muy Alta",'MAPA DE RIESGOS'!$Z$136="Catastrófico"),CONCATENATE("R",'MAPA DE RIESGOS'!$H$136),"")</f>
        <v/>
      </c>
      <c r="AY8" s="312" t="str">
        <f>IF(AND('MAPA DE RIESGOS'!$V$142="Muy Alta",'MAPA DE RIESGOS'!$Z$142="Catastrófico"),CONCATENATE("R",'MAPA DE RIESGOS'!$H$142),"")</f>
        <v/>
      </c>
      <c r="AZ8" s="312" t="str">
        <f>IF(AND('MAPA DE RIESGOS'!$V$148="Muy Alta",'MAPA DE RIESGOS'!$Z$148="Catastrófico"),CONCATENATE("R",'MAPA DE RIESGOS'!$H$148),"")</f>
        <v/>
      </c>
      <c r="BA8" s="312" t="str">
        <f>IF(AND('MAPA DE RIESGOS'!$V$154="Muy Alta",'MAPA DE RIESGOS'!$Z$154="Catastrófico"),CONCATENATE("R",'MAPA DE RIESGOS'!$H$154),"")</f>
        <v/>
      </c>
      <c r="BB8" s="312" t="str">
        <f>IF(AND('MAPA DE RIESGOS'!$V$160="Muy Alta",'MAPA DE RIESGOS'!$Z$160="Catastrófico"),CONCATENATE("R",'MAPA DE RIESGOS'!$H$160),"")</f>
        <v/>
      </c>
      <c r="BC8" s="312" t="str">
        <f>IF(AND('MAPA DE RIESGOS'!$V$166="Muy Alta",'MAPA DE RIESGOS'!$Z$166="Catastrófico"),CONCATENATE("R",'MAPA DE RIESGOS'!$H$166),"")</f>
        <v/>
      </c>
      <c r="BD8" s="312" t="str">
        <f>IF(AND('MAPA DE RIESGOS'!$V$172="Muy Alta",'MAPA DE RIESGOS'!$Z$172="Catastrófico"),CONCATENATE("R",'MAPA DE RIESGOS'!$H$172),"")</f>
        <v/>
      </c>
      <c r="BE8" s="312" t="str">
        <f>IF(AND('MAPA DE RIESGOS'!$V$178="Muy Alta",'MAPA DE RIESGOS'!$Z$178="Catastrófico"),CONCATENATE("R",'MAPA DE RIESGOS'!$H$178),"")</f>
        <v/>
      </c>
      <c r="BF8" s="312" t="str">
        <f>IF(AND('MAPA DE RIESGOS'!$V$184="Muy Alta",'MAPA DE RIESGOS'!$Z$184="Catastrófico"),CONCATENATE("R",'MAPA DE RIESGOS'!$H$184),"")</f>
        <v/>
      </c>
      <c r="BG8" s="310" t="str">
        <f>IF(AND('MAPA DE RIESGOS'!$V$190="Muy Alta",'MAPA DE RIESGOS'!$Z$190="Catastrófico"),CONCATENATE("R",'MAPA DE RIESGOS'!$H$190),"")</f>
        <v/>
      </c>
      <c r="BH8" s="67"/>
      <c r="BI8" s="687"/>
      <c r="BJ8" s="688"/>
      <c r="BK8" s="688"/>
      <c r="BL8" s="688"/>
      <c r="BM8" s="688"/>
      <c r="BN8" s="689"/>
    </row>
    <row r="9" spans="1:66" ht="34.5" customHeight="1">
      <c r="B9" s="673"/>
      <c r="C9" s="673"/>
      <c r="D9" s="674"/>
      <c r="E9" s="678"/>
      <c r="F9" s="679"/>
      <c r="G9" s="679"/>
      <c r="H9" s="679"/>
      <c r="I9" s="680"/>
      <c r="J9" s="301" t="str">
        <f>IF(AND('MAPA DE RIESGOS'!$V$196="Muy Alta",'MAPA DE RIESGOS'!$Z$196="Leve"),CONCATENATE("R",'MAPA DE RIESGOS'!$H$196),"")</f>
        <v/>
      </c>
      <c r="K9" s="311" t="str">
        <f>IF(AND('MAPA DE RIESGOS'!$V$202="Muy Alta",'MAPA DE RIESGOS'!$Z$202="Leve"),CONCATENATE("R",'MAPA DE RIESGOS'!$H$202),"")</f>
        <v/>
      </c>
      <c r="L9" s="311" t="str">
        <f>IF(AND('MAPA DE RIESGOS'!$V$208="Muy Alta",'MAPA DE RIESGOS'!$Z$208="Leve"),CONCATENATE("R",'MAPA DE RIESGOS'!$H$208),"")</f>
        <v/>
      </c>
      <c r="M9" s="311" t="str">
        <f>IF(AND('MAPA DE RIESGOS'!$V$214="Muy Alta",'MAPA DE RIESGOS'!$Z$214="Leve"),CONCATENATE("R",'MAPA DE RIESGOS'!$H$214),"")</f>
        <v/>
      </c>
      <c r="N9" s="311" t="str">
        <f>IF(AND('MAPA DE RIESGOS'!$V$220="Muy Alta",'MAPA DE RIESGOS'!$Z$220="Leve"),CONCATENATE("R",'MAPA DE RIESGOS'!$H$220),"")</f>
        <v/>
      </c>
      <c r="O9" s="311" t="str">
        <f>IF(AND('MAPA DE RIESGOS'!$V$226="Muy Alta",'MAPA DE RIESGOS'!$Z$226="Leve"),CONCATENATE("R",'MAPA DE RIESGOS'!$H$226),"")</f>
        <v/>
      </c>
      <c r="P9" s="311" t="str">
        <f>IF(AND('MAPA DE RIESGOS'!$V$232="Muy Alta",'MAPA DE RIESGOS'!$Z$232="Leve"),CONCATENATE("R",'MAPA DE RIESGOS'!$H$232),"")</f>
        <v/>
      </c>
      <c r="Q9" s="311" t="str">
        <f>IF(AND('MAPA DE RIESGOS'!$V$238="Muy Alta",'MAPA DE RIESGOS'!$Z$238="Leve"),CONCATENATE("R",'MAPA DE RIESGOS'!$H$238),"")</f>
        <v/>
      </c>
      <c r="R9" s="311" t="str">
        <f>IF(AND('MAPA DE RIESGOS'!$V$244="Muy Alta",'MAPA DE RIESGOS'!$Z$244="Leve"),CONCATENATE("R",'MAPA DE RIESGOS'!$H$244),"")</f>
        <v/>
      </c>
      <c r="S9" s="304" t="str">
        <f>IF(AND('MAPA DE RIESGOS'!$V$250="Muy Alta",'MAPA DE RIESGOS'!$Z$250="Leve"),CONCATENATE("R",'MAPA DE RIESGOS'!$H$250),"")</f>
        <v/>
      </c>
      <c r="T9" s="301" t="str">
        <f>IF(AND('MAPA DE RIESGOS'!$V$196="Muy Alta",'MAPA DE RIESGOS'!$Z$196="Menor"),CONCATENATE("R",'MAPA DE RIESGOS'!$H$196),"")</f>
        <v/>
      </c>
      <c r="U9" s="311" t="str">
        <f>IF(AND('MAPA DE RIESGOS'!$V$202="Muy Alta",'MAPA DE RIESGOS'!$Z$202="Menor"),CONCATENATE("R",'MAPA DE RIESGOS'!$H$202),"")</f>
        <v/>
      </c>
      <c r="V9" s="311" t="str">
        <f>IF(AND('MAPA DE RIESGOS'!$V$208="Muy Alta",'MAPA DE RIESGOS'!$Z$208="Menor"),CONCATENATE("R",'MAPA DE RIESGOS'!$H$208),"")</f>
        <v/>
      </c>
      <c r="W9" s="311" t="str">
        <f>IF(AND('MAPA DE RIESGOS'!$V$214="Muy Alta",'MAPA DE RIESGOS'!$Z$214="Menor"),CONCATENATE("R",'MAPA DE RIESGOS'!$H$214),"")</f>
        <v/>
      </c>
      <c r="X9" s="311" t="str">
        <f>IF(AND('MAPA DE RIESGOS'!$V$220="Muy Alta",'MAPA DE RIESGOS'!$Z$220="Menor"),CONCATENATE("R",'MAPA DE RIESGOS'!$H$220),"")</f>
        <v/>
      </c>
      <c r="Y9" s="311" t="str">
        <f>IF(AND('MAPA DE RIESGOS'!$V$226="Muy Alta",'MAPA DE RIESGOS'!$Z$226="Menor"),CONCATENATE("R",'MAPA DE RIESGOS'!$H$226),"")</f>
        <v/>
      </c>
      <c r="Z9" s="311" t="str">
        <f>IF(AND('MAPA DE RIESGOS'!$V$232="Muy Alta",'MAPA DE RIESGOS'!$Z$232="Menor"),CONCATENATE("R",'MAPA DE RIESGOS'!$H$232),"")</f>
        <v/>
      </c>
      <c r="AA9" s="311" t="str">
        <f>IF(AND('MAPA DE RIESGOS'!$V$238="Muy Alta",'MAPA DE RIESGOS'!$Z$238="Menor"),CONCATENATE("R",'MAPA DE RIESGOS'!$H$238),"")</f>
        <v/>
      </c>
      <c r="AB9" s="311" t="str">
        <f>IF(AND('MAPA DE RIESGOS'!$V$244="Muy Alta",'MAPA DE RIESGOS'!$Z$244="Menor"),CONCATENATE("R",'MAPA DE RIESGOS'!$H$244),"")</f>
        <v/>
      </c>
      <c r="AC9" s="304" t="str">
        <f>IF(AND('MAPA DE RIESGOS'!$V$250="Muy Alta",'MAPA DE RIESGOS'!$Z$250="Menor"),CONCATENATE("R",'MAPA DE RIESGOS'!$H$250),"")</f>
        <v/>
      </c>
      <c r="AD9" s="301" t="str">
        <f>IF(AND('MAPA DE RIESGOS'!$V$196="Muy Alta",'MAPA DE RIESGOS'!$Z$196="Moderado"),CONCATENATE("R",'MAPA DE RIESGOS'!$H$196),"")</f>
        <v/>
      </c>
      <c r="AE9" s="311" t="str">
        <f>IF(AND('MAPA DE RIESGOS'!$V$202="Muy Alta",'MAPA DE RIESGOS'!$Z$202="Moderado"),CONCATENATE("R",'MAPA DE RIESGOS'!$H$202),"")</f>
        <v/>
      </c>
      <c r="AF9" s="311" t="str">
        <f>IF(AND('MAPA DE RIESGOS'!$V$208="Muy Alta",'MAPA DE RIESGOS'!$Z$208="Moderado"),CONCATENATE("R",'MAPA DE RIESGOS'!$H$208),"")</f>
        <v/>
      </c>
      <c r="AG9" s="311" t="str">
        <f>IF(AND('MAPA DE RIESGOS'!$V$214="Muy Alta",'MAPA DE RIESGOS'!$Z$214="Moderado"),CONCATENATE("R",'MAPA DE RIESGOS'!$H$214),"")</f>
        <v/>
      </c>
      <c r="AH9" s="311" t="str">
        <f>IF(AND('MAPA DE RIESGOS'!$V$220="Muy Alta",'MAPA DE RIESGOS'!$Z$220="Moderado"),CONCATENATE("R",'MAPA DE RIESGOS'!$H$220),"")</f>
        <v/>
      </c>
      <c r="AI9" s="311" t="str">
        <f>IF(AND('MAPA DE RIESGOS'!$V$226="Muy Alta",'MAPA DE RIESGOS'!$Z$226="Moderado"),CONCATENATE("R",'MAPA DE RIESGOS'!$H$226),"")</f>
        <v/>
      </c>
      <c r="AJ9" s="311" t="str">
        <f>IF(AND('MAPA DE RIESGOS'!$V$232="Muy Alta",'MAPA DE RIESGOS'!$Z$232="Moderado"),CONCATENATE("R",'MAPA DE RIESGOS'!$H$232),"")</f>
        <v/>
      </c>
      <c r="AK9" s="311" t="str">
        <f>IF(AND('MAPA DE RIESGOS'!$V$238="Muy Alta",'MAPA DE RIESGOS'!$Z$238="Moderado"),CONCATENATE("R",'MAPA DE RIESGOS'!$H$238),"")</f>
        <v/>
      </c>
      <c r="AL9" s="311" t="str">
        <f>IF(AND('MAPA DE RIESGOS'!$V$244="Muy Alta",'MAPA DE RIESGOS'!$Z$244="Moderado"),CONCATENATE("R",'MAPA DE RIESGOS'!$H$244),"")</f>
        <v/>
      </c>
      <c r="AM9" s="304" t="str">
        <f>IF(AND('MAPA DE RIESGOS'!$V$250="Muy Alta",'MAPA DE RIESGOS'!$Z$250="Moderado"),CONCATENATE("R",'MAPA DE RIESGOS'!$H$250),"")</f>
        <v/>
      </c>
      <c r="AN9" s="301" t="str">
        <f>IF(AND('MAPA DE RIESGOS'!$V$196="Muy Alta",'MAPA DE RIESGOS'!$Z$196="Mayor"),CONCATENATE("R",'MAPA DE RIESGOS'!$H$196),"")</f>
        <v/>
      </c>
      <c r="AO9" s="311" t="str">
        <f>IF(AND('MAPA DE RIESGOS'!$V$202="Muy Alta",'MAPA DE RIESGOS'!$Z$202="Mayor"),CONCATENATE("R",'MAPA DE RIESGOS'!$H$202),"")</f>
        <v/>
      </c>
      <c r="AP9" s="311" t="str">
        <f>IF(AND('MAPA DE RIESGOS'!$V$208="Muy Alta",'MAPA DE RIESGOS'!$Z$208="Mayor"),CONCATENATE("R",'MAPA DE RIESGOS'!$H$208),"")</f>
        <v/>
      </c>
      <c r="AQ9" s="311" t="str">
        <f>IF(AND('MAPA DE RIESGOS'!$V$214="Muy Alta",'MAPA DE RIESGOS'!$Z$214="Mayor"),CONCATENATE("R",'MAPA DE RIESGOS'!$H$214),"")</f>
        <v/>
      </c>
      <c r="AR9" s="311" t="str">
        <f>IF(AND('MAPA DE RIESGOS'!$V$220="Muy Alta",'MAPA DE RIESGOS'!$Z$220="Mayor"),CONCATENATE("R",'MAPA DE RIESGOS'!$H$220),"")</f>
        <v/>
      </c>
      <c r="AS9" s="311" t="str">
        <f>IF(AND('MAPA DE RIESGOS'!$V$226="Muy Alta",'MAPA DE RIESGOS'!$Z$226="Mayor"),CONCATENATE("R",'MAPA DE RIESGOS'!$H$226),"")</f>
        <v/>
      </c>
      <c r="AT9" s="311" t="str">
        <f>IF(AND('MAPA DE RIESGOS'!$V$232="Muy Alta",'MAPA DE RIESGOS'!$Z$232="Mayor"),CONCATENATE("R",'MAPA DE RIESGOS'!$H$232),"")</f>
        <v/>
      </c>
      <c r="AU9" s="311" t="str">
        <f>IF(AND('MAPA DE RIESGOS'!$V$238="Muy Alta",'MAPA DE RIESGOS'!$Z$238="Mayor"),CONCATENATE("R",'MAPA DE RIESGOS'!$H$238),"")</f>
        <v/>
      </c>
      <c r="AV9" s="311" t="str">
        <f>IF(AND('MAPA DE RIESGOS'!$V$244="Muy Alta",'MAPA DE RIESGOS'!$Z$244="Mayor"),CONCATENATE("R",'MAPA DE RIESGOS'!$H$244),"")</f>
        <v/>
      </c>
      <c r="AW9" s="304" t="str">
        <f>IF(AND('MAPA DE RIESGOS'!$V$250="Muy Alta",'MAPA DE RIESGOS'!$Z$250="Mayor"),CONCATENATE("R",'MAPA DE RIESGOS'!$H$250),"")</f>
        <v/>
      </c>
      <c r="AX9" s="307" t="str">
        <f>IF(AND('MAPA DE RIESGOS'!$V$196="Muy Alta",'MAPA DE RIESGOS'!$Z$196="Catastrófico"),CONCATENATE("R",'MAPA DE RIESGOS'!$H$196),"")</f>
        <v/>
      </c>
      <c r="AY9" s="312" t="str">
        <f>IF(AND('MAPA DE RIESGOS'!$V$202="Muy Alta",'MAPA DE RIESGOS'!$Z$202="Catastrófico"),CONCATENATE("R",'MAPA DE RIESGOS'!$H$202),"")</f>
        <v/>
      </c>
      <c r="AZ9" s="312" t="str">
        <f>IF(AND('MAPA DE RIESGOS'!$V$208="Muy Alta",'MAPA DE RIESGOS'!$Z$208="Catastrófico"),CONCATENATE("R",'MAPA DE RIESGOS'!$H$208),"")</f>
        <v/>
      </c>
      <c r="BA9" s="312" t="str">
        <f>IF(AND('MAPA DE RIESGOS'!$V$214="Muy Alta",'MAPA DE RIESGOS'!$Z$214="Catastrófico"),CONCATENATE("R",'MAPA DE RIESGOS'!$H$214),"")</f>
        <v/>
      </c>
      <c r="BB9" s="312" t="str">
        <f>IF(AND('MAPA DE RIESGOS'!$V$220="Muy Alta",'MAPA DE RIESGOS'!$Z$220="Catastrófico"),CONCATENATE("R",'MAPA DE RIESGOS'!$H$220),"")</f>
        <v/>
      </c>
      <c r="BC9" s="312" t="str">
        <f>IF(AND('MAPA DE RIESGOS'!$V$226="Muy Alta",'MAPA DE RIESGOS'!$Z$226="Catastrófico"),CONCATENATE("R",'MAPA DE RIESGOS'!$H$226),"")</f>
        <v/>
      </c>
      <c r="BD9" s="312" t="str">
        <f>IF(AND('MAPA DE RIESGOS'!$V$232="Muy Alta",'MAPA DE RIESGOS'!$Z$232="Catastrófico"),CONCATENATE("R",'MAPA DE RIESGOS'!$H$232),"")</f>
        <v/>
      </c>
      <c r="BE9" s="312" t="str">
        <f>IF(AND('MAPA DE RIESGOS'!$V$238="Muy Alta",'MAPA DE RIESGOS'!$Z$238="Catastrófico"),CONCATENATE("R",'MAPA DE RIESGOS'!$H$238),"")</f>
        <v/>
      </c>
      <c r="BF9" s="312" t="str">
        <f>IF(AND('MAPA DE RIESGOS'!$V$244="Muy Alta",'MAPA DE RIESGOS'!$Z$244="Catastrófico"),CONCATENATE("R",'MAPA DE RIESGOS'!$H$244),"")</f>
        <v/>
      </c>
      <c r="BG9" s="310" t="str">
        <f>IF(AND('MAPA DE RIESGOS'!$V$250="Muy Alta",'MAPA DE RIESGOS'!$Z$250="Catastrófico"),CONCATENATE("R",'MAPA DE RIESGOS'!$H$250),"")</f>
        <v/>
      </c>
      <c r="BH9" s="67"/>
      <c r="BI9" s="687"/>
      <c r="BJ9" s="688"/>
      <c r="BK9" s="688"/>
      <c r="BL9" s="688"/>
      <c r="BM9" s="688"/>
      <c r="BN9" s="689"/>
    </row>
    <row r="10" spans="1:66" ht="34.5" customHeight="1">
      <c r="B10" s="673"/>
      <c r="C10" s="673"/>
      <c r="D10" s="674"/>
      <c r="E10" s="678"/>
      <c r="F10" s="679"/>
      <c r="G10" s="679"/>
      <c r="H10" s="679"/>
      <c r="I10" s="680"/>
      <c r="J10" s="301" t="str">
        <f>IF(AND('MAPA DE RIESGOS'!$V$256="Muy Alta",'MAPA DE RIESGOS'!$Z$256="Leve"),CONCATENATE("R",'MAPA DE RIESGOS'!$H$256),"")</f>
        <v/>
      </c>
      <c r="K10" s="311" t="str">
        <f>IF(AND('MAPA DE RIESGOS'!$V$262="Muy Alta",'MAPA DE RIESGOS'!$Z$262="Leve"),CONCATENATE("R",'MAPA DE RIESGOS'!$H$262),"")</f>
        <v/>
      </c>
      <c r="L10" s="311" t="str">
        <f>IF(AND('MAPA DE RIESGOS'!$V$268="Muy Alta",'MAPA DE RIESGOS'!$Z$268="Leve"),CONCATENATE("R",'MAPA DE RIESGOS'!$H$268),"")</f>
        <v/>
      </c>
      <c r="M10" s="311" t="str">
        <f>IF(AND('MAPA DE RIESGOS'!$V$274="Muy Alta",'MAPA DE RIESGOS'!$Z$274="Leve"),CONCATENATE("R",'MAPA DE RIESGOS'!$H$274),"")</f>
        <v/>
      </c>
      <c r="N10" s="311" t="str">
        <f>IF(AND('MAPA DE RIESGOS'!$V$280="Muy Alta",'MAPA DE RIESGOS'!$Z$280="Leve"),CONCATENATE("R",'MAPA DE RIESGOS'!$H$280),"")</f>
        <v/>
      </c>
      <c r="O10" s="311" t="str">
        <f>IF(AND('MAPA DE RIESGOS'!$V$286="Muy Alta",'MAPA DE RIESGOS'!$Z$286="Leve"),CONCATENATE("R",'MAPA DE RIESGOS'!$H$286),"")</f>
        <v/>
      </c>
      <c r="P10" s="311" t="str">
        <f>IF(AND('MAPA DE RIESGOS'!$V$292="Muy Alta",'MAPA DE RIESGOS'!$Z$292="Leve"),CONCATENATE("R",'MAPA DE RIESGOS'!$H$292),"")</f>
        <v/>
      </c>
      <c r="Q10" s="311" t="str">
        <f>IF(AND('MAPA DE RIESGOS'!$V$298="Muy Alta",'MAPA DE RIESGOS'!$Z$298="Leve"),CONCATENATE("R",'MAPA DE RIESGOS'!$H$298),"")</f>
        <v/>
      </c>
      <c r="R10" s="311" t="str">
        <f>IF(AND('MAPA DE RIESGOS'!$V$304="Muy Alta",'MAPA DE RIESGOS'!$Z$304="Leve"),CONCATENATE("R",'MAPA DE RIESGOS'!$H$304),"")</f>
        <v/>
      </c>
      <c r="S10" s="304" t="str">
        <f>IF(AND('MAPA DE RIESGOS'!$V$310="Muy Alta",'MAPA DE RIESGOS'!$Z$310="Leve"),CONCATENATE("R",'MAPA DE RIESGOS'!$H$310),"")</f>
        <v/>
      </c>
      <c r="T10" s="301" t="str">
        <f>IF(AND('MAPA DE RIESGOS'!$V$256="Muy Alta",'MAPA DE RIESGOS'!$Z$256="Menor"),CONCATENATE("R",'MAPA DE RIESGOS'!$H$256),"")</f>
        <v/>
      </c>
      <c r="U10" s="311" t="str">
        <f>IF(AND('MAPA DE RIESGOS'!$V$262="Muy Alta",'MAPA DE RIESGOS'!$Z$262="Menor"),CONCATENATE("R",'MAPA DE RIESGOS'!$H$262),"")</f>
        <v/>
      </c>
      <c r="V10" s="311" t="str">
        <f>IF(AND('MAPA DE RIESGOS'!$V$268="Muy Alta",'MAPA DE RIESGOS'!$Z$268="Menor"),CONCATENATE("R",'MAPA DE RIESGOS'!$H$268),"")</f>
        <v/>
      </c>
      <c r="W10" s="311" t="str">
        <f>IF(AND('MAPA DE RIESGOS'!$V$274="Muy Alta",'MAPA DE RIESGOS'!$Z$274="Menor"),CONCATENATE("R",'MAPA DE RIESGOS'!$H$274),"")</f>
        <v/>
      </c>
      <c r="X10" s="311" t="str">
        <f>IF(AND('MAPA DE RIESGOS'!$V$280="Muy Alta",'MAPA DE RIESGOS'!$Z$280="Menor"),CONCATENATE("R",'MAPA DE RIESGOS'!$H$280),"")</f>
        <v/>
      </c>
      <c r="Y10" s="311" t="str">
        <f>IF(AND('MAPA DE RIESGOS'!$V$286="Muy Alta",'MAPA DE RIESGOS'!$Z$286="Menor"),CONCATENATE("R",'MAPA DE RIESGOS'!$H$286),"")</f>
        <v/>
      </c>
      <c r="Z10" s="311" t="str">
        <f>IF(AND('MAPA DE RIESGOS'!$V$292="Muy Alta",'MAPA DE RIESGOS'!$Z$292="Menor"),CONCATENATE("R",'MAPA DE RIESGOS'!$H$292),"")</f>
        <v/>
      </c>
      <c r="AA10" s="311" t="str">
        <f>IF(AND('MAPA DE RIESGOS'!$V$298="Muy Alta",'MAPA DE RIESGOS'!$Z$298="Menor"),CONCATENATE("R",'MAPA DE RIESGOS'!$H$298),"")</f>
        <v/>
      </c>
      <c r="AB10" s="311" t="str">
        <f>IF(AND('MAPA DE RIESGOS'!$V$304="Muy Alta",'MAPA DE RIESGOS'!$Z$304="Menor"),CONCATENATE("R",'MAPA DE RIESGOS'!$H$304),"")</f>
        <v/>
      </c>
      <c r="AC10" s="304" t="str">
        <f>IF(AND('MAPA DE RIESGOS'!$V$310="Muy Alta",'MAPA DE RIESGOS'!$Z$310="Menor"),CONCATENATE("R",'MAPA DE RIESGOS'!$H$310),"")</f>
        <v/>
      </c>
      <c r="AD10" s="301" t="str">
        <f>IF(AND('MAPA DE RIESGOS'!$V$256="Muy Alta",'MAPA DE RIESGOS'!$Z$256="Moderado"),CONCATENATE("R",'MAPA DE RIESGOS'!$H$256),"")</f>
        <v/>
      </c>
      <c r="AE10" s="311" t="str">
        <f>IF(AND('MAPA DE RIESGOS'!$V$262="Muy Alta",'MAPA DE RIESGOS'!$Z$262="Moderado"),CONCATENATE("R",'MAPA DE RIESGOS'!$H$262),"")</f>
        <v/>
      </c>
      <c r="AF10" s="311" t="str">
        <f>IF(AND('MAPA DE RIESGOS'!$V$268="Muy Alta",'MAPA DE RIESGOS'!$Z$268="Moderado"),CONCATENATE("R",'MAPA DE RIESGOS'!$H$268),"")</f>
        <v/>
      </c>
      <c r="AG10" s="311" t="str">
        <f>IF(AND('MAPA DE RIESGOS'!$V$274="Muy Alta",'MAPA DE RIESGOS'!$Z$274="Moderado"),CONCATENATE("R",'MAPA DE RIESGOS'!$H$274),"")</f>
        <v/>
      </c>
      <c r="AH10" s="311" t="str">
        <f>IF(AND('MAPA DE RIESGOS'!$V$280="Muy Alta",'MAPA DE RIESGOS'!$Z$280="Moderado"),CONCATENATE("R",'MAPA DE RIESGOS'!$H$280),"")</f>
        <v/>
      </c>
      <c r="AI10" s="311" t="str">
        <f>IF(AND('MAPA DE RIESGOS'!$V$286="Muy Alta",'MAPA DE RIESGOS'!$Z$286="Moderado"),CONCATENATE("R",'MAPA DE RIESGOS'!$H$286),"")</f>
        <v/>
      </c>
      <c r="AJ10" s="311" t="str">
        <f>IF(AND('MAPA DE RIESGOS'!$V$292="Muy Alta",'MAPA DE RIESGOS'!$Z$292="Moderado"),CONCATENATE("R",'MAPA DE RIESGOS'!$H$292),"")</f>
        <v/>
      </c>
      <c r="AK10" s="311" t="str">
        <f>IF(AND('MAPA DE RIESGOS'!$V$298="Muy Alta",'MAPA DE RIESGOS'!$Z$298="Moderado"),CONCATENATE("R",'MAPA DE RIESGOS'!$H$298),"")</f>
        <v/>
      </c>
      <c r="AL10" s="311" t="str">
        <f>IF(AND('MAPA DE RIESGOS'!$V$304="Muy Alta",'MAPA DE RIESGOS'!$Z$304="Moderado"),CONCATENATE("R",'MAPA DE RIESGOS'!$H$304),"")</f>
        <v/>
      </c>
      <c r="AM10" s="304" t="str">
        <f>IF(AND('MAPA DE RIESGOS'!$V$310="Muy Alta",'MAPA DE RIESGOS'!$Z$310="Moderado"),CONCATENATE("R",'MAPA DE RIESGOS'!$H$310),"")</f>
        <v/>
      </c>
      <c r="AN10" s="301" t="str">
        <f>IF(AND('MAPA DE RIESGOS'!$V$256="Muy Alta",'MAPA DE RIESGOS'!$Z$256="Mayor"),CONCATENATE("R",'MAPA DE RIESGOS'!$H$256),"")</f>
        <v/>
      </c>
      <c r="AO10" s="311" t="str">
        <f>IF(AND('MAPA DE RIESGOS'!$V$262="Muy Alta",'MAPA DE RIESGOS'!$Z$262="Mayor"),CONCATENATE("R",'MAPA DE RIESGOS'!$H$262),"")</f>
        <v/>
      </c>
      <c r="AP10" s="311" t="str">
        <f>IF(AND('MAPA DE RIESGOS'!$V$268="Muy Alta",'MAPA DE RIESGOS'!$Z$268="Mayor"),CONCATENATE("R",'MAPA DE RIESGOS'!$H$268),"")</f>
        <v/>
      </c>
      <c r="AQ10" s="311" t="str">
        <f>IF(AND('MAPA DE RIESGOS'!$V$274="Muy Alta",'MAPA DE RIESGOS'!$Z$274="Mayor"),CONCATENATE("R",'MAPA DE RIESGOS'!$H$274),"")</f>
        <v/>
      </c>
      <c r="AR10" s="311" t="str">
        <f>IF(AND('MAPA DE RIESGOS'!$V$280="Muy Alta",'MAPA DE RIESGOS'!$Z$280="Mayor"),CONCATENATE("R",'MAPA DE RIESGOS'!$H$280),"")</f>
        <v/>
      </c>
      <c r="AS10" s="311" t="str">
        <f>IF(AND('MAPA DE RIESGOS'!$V$286="Muy Alta",'MAPA DE RIESGOS'!$Z$286="Mayor"),CONCATENATE("R",'MAPA DE RIESGOS'!$H$286),"")</f>
        <v/>
      </c>
      <c r="AT10" s="311" t="str">
        <f>IF(AND('MAPA DE RIESGOS'!$V$292="Muy Alta",'MAPA DE RIESGOS'!$Z$292="Mayor"),CONCATENATE("R",'MAPA DE RIESGOS'!$H$292),"")</f>
        <v/>
      </c>
      <c r="AU10" s="311" t="str">
        <f>IF(AND('MAPA DE RIESGOS'!$V$298="Muy Alta",'MAPA DE RIESGOS'!$Z$298="Mayor"),CONCATENATE("R",'MAPA DE RIESGOS'!$H$298),"")</f>
        <v/>
      </c>
      <c r="AV10" s="311" t="str">
        <f>IF(AND('MAPA DE RIESGOS'!$V$304="Muy Alta",'MAPA DE RIESGOS'!$Z$304="Mayor"),CONCATENATE("R",'MAPA DE RIESGOS'!$H$304),"")</f>
        <v/>
      </c>
      <c r="AW10" s="304" t="str">
        <f>IF(AND('MAPA DE RIESGOS'!$V$310="Muy Alta",'MAPA DE RIESGOS'!$Z$310="Mayor"),CONCATENATE("R",'MAPA DE RIESGOS'!$H$310),"")</f>
        <v/>
      </c>
      <c r="AX10" s="307" t="str">
        <f>IF(AND('MAPA DE RIESGOS'!$V$256="Muy Alta",'MAPA DE RIESGOS'!$Z$256="Catastrófico"),CONCATENATE("R",'MAPA DE RIESGOS'!$H$256),"")</f>
        <v/>
      </c>
      <c r="AY10" s="312" t="str">
        <f>IF(AND('MAPA DE RIESGOS'!$V$262="Muy Alta",'MAPA DE RIESGOS'!$Z$262="Catastrófico"),CONCATENATE("R",'MAPA DE RIESGOS'!$H$262),"")</f>
        <v/>
      </c>
      <c r="AZ10" s="312" t="str">
        <f>IF(AND('MAPA DE RIESGOS'!$V$268="Muy Alta",'MAPA DE RIESGOS'!$Z$268="Catastrófico"),CONCATENATE("R",'MAPA DE RIESGOS'!$H$268),"")</f>
        <v/>
      </c>
      <c r="BA10" s="312" t="str">
        <f>IF(AND('MAPA DE RIESGOS'!$V$274="Muy Alta",'MAPA DE RIESGOS'!$Z$274="Catastrófico"),CONCATENATE("R",'MAPA DE RIESGOS'!$H$274),"")</f>
        <v/>
      </c>
      <c r="BB10" s="312" t="str">
        <f>IF(AND('MAPA DE RIESGOS'!$V$280="Muy Alta",'MAPA DE RIESGOS'!$Z$280="Catastrófico"),CONCATENATE("R",'MAPA DE RIESGOS'!$H$280),"")</f>
        <v/>
      </c>
      <c r="BC10" s="312" t="str">
        <f>IF(AND('MAPA DE RIESGOS'!$V$286="Muy Alta",'MAPA DE RIESGOS'!$Z$286="Catastrófico"),CONCATENATE("R",'MAPA DE RIESGOS'!$H$286),"")</f>
        <v/>
      </c>
      <c r="BD10" s="312" t="str">
        <f>IF(AND('MAPA DE RIESGOS'!$V$292="Muy Alta",'MAPA DE RIESGOS'!$Z$292="Catastrófico"),CONCATENATE("R",'MAPA DE RIESGOS'!$H$292),"")</f>
        <v/>
      </c>
      <c r="BE10" s="312" t="str">
        <f>IF(AND('MAPA DE RIESGOS'!$V$298="Muy Alta",'MAPA DE RIESGOS'!$Z$298="Catastrófico"),CONCATENATE("R",'MAPA DE RIESGOS'!$H$298),"")</f>
        <v/>
      </c>
      <c r="BF10" s="312" t="str">
        <f>IF(AND('MAPA DE RIESGOS'!$V$304="Muy Alta",'MAPA DE RIESGOS'!$Z$304="Catastrófico"),CONCATENATE("R",'MAPA DE RIESGOS'!$H$304),"")</f>
        <v/>
      </c>
      <c r="BG10" s="310" t="str">
        <f>IF(AND('MAPA DE RIESGOS'!$V$310="Muy Alta",'MAPA DE RIESGOS'!$Z$310="Catastrófico"),CONCATENATE("R",'MAPA DE RIESGOS'!$H$310),"")</f>
        <v/>
      </c>
      <c r="BH10" s="67"/>
      <c r="BI10" s="687"/>
      <c r="BJ10" s="688"/>
      <c r="BK10" s="688"/>
      <c r="BL10" s="688"/>
      <c r="BM10" s="688"/>
      <c r="BN10" s="689"/>
    </row>
    <row r="11" spans="1:66" ht="34.5" customHeight="1">
      <c r="A11" s="66" t="s">
        <v>39</v>
      </c>
      <c r="B11" s="673"/>
      <c r="C11" s="673"/>
      <c r="D11" s="674"/>
      <c r="E11" s="678"/>
      <c r="F11" s="679"/>
      <c r="G11" s="679"/>
      <c r="H11" s="679"/>
      <c r="I11" s="680"/>
      <c r="J11" s="301" t="str">
        <f>IF(AND('MAPA DE RIESGOS'!$V$316="Muy Alta",'MAPA DE RIESGOS'!$Z$316="Leve"),CONCATENATE("R",'MAPA DE RIESGOS'!$H$316),"")</f>
        <v/>
      </c>
      <c r="K11" s="311" t="str">
        <f>IF(AND('MAPA DE RIESGOS'!$V$322="Muy Alta",'MAPA DE RIESGOS'!$Z$322="Leve"),CONCATENATE("R",'MAPA DE RIESGOS'!$H$322),"")</f>
        <v/>
      </c>
      <c r="L11" s="311" t="str">
        <f>IF(AND('MAPA DE RIESGOS'!$V$328="Muy Alta",'MAPA DE RIESGOS'!$Z$328="Leve"),CONCATENATE("R",'MAPA DE RIESGOS'!$H$328),"")</f>
        <v/>
      </c>
      <c r="M11" s="311" t="str">
        <f>IF(AND('MAPA DE RIESGOS'!$V$334="Muy Alta",'MAPA DE RIESGOS'!$Z$334="Leve"),CONCATENATE("R",'MAPA DE RIESGOS'!$H$334),"")</f>
        <v/>
      </c>
      <c r="N11" s="311" t="str">
        <f>IF(AND('MAPA DE RIESGOS'!$V$340="Muy Alta",'MAPA DE RIESGOS'!$Z$340="Leve"),CONCATENATE("R",'MAPA DE RIESGOS'!$H$340),"")</f>
        <v/>
      </c>
      <c r="O11" s="311" t="str">
        <f>IF(AND('MAPA DE RIESGOS'!$V$346="Muy Alta",'MAPA DE RIESGOS'!$Z$346="Leve"),CONCATENATE("R",'MAPA DE RIESGOS'!$H$346),"")</f>
        <v/>
      </c>
      <c r="P11" s="311" t="str">
        <f>IF(AND('MAPA DE RIESGOS'!$V$352="Muy Alta",'MAPA DE RIESGOS'!$Z$352="Leve"),CONCATENATE("R",'MAPA DE RIESGOS'!$H$352),"")</f>
        <v/>
      </c>
      <c r="Q11" s="311" t="str">
        <f>IF(AND('MAPA DE RIESGOS'!$V$358="Muy Alta",'MAPA DE RIESGOS'!$Z$358="Leve"),CONCATENATE("R",'MAPA DE RIESGOS'!$H$358),"")</f>
        <v/>
      </c>
      <c r="R11" s="311" t="str">
        <f>IF(AND('MAPA DE RIESGOS'!$V$364="Muy Alta",'MAPA DE RIESGOS'!$Z$364="Leve"),CONCATENATE("R",'MAPA DE RIESGOS'!$H$364),"")</f>
        <v/>
      </c>
      <c r="S11" s="304" t="str">
        <f>IF(AND('MAPA DE RIESGOS'!$V$370="Muy Alta",'MAPA DE RIESGOS'!$Z$370="Leve"),CONCATENATE("R",'MAPA DE RIESGOS'!$H$370),"")</f>
        <v/>
      </c>
      <c r="T11" s="301" t="str">
        <f>IF(AND('MAPA DE RIESGOS'!$V$316="Muy Alta",'MAPA DE RIESGOS'!$Z$316="Menor"),CONCATENATE("R",'MAPA DE RIESGOS'!$H$316),"")</f>
        <v/>
      </c>
      <c r="U11" s="311" t="str">
        <f>IF(AND('MAPA DE RIESGOS'!$V$322="Muy Alta",'MAPA DE RIESGOS'!$Z$322="Menor"),CONCATENATE("R",'MAPA DE RIESGOS'!$H$322),"")</f>
        <v/>
      </c>
      <c r="V11" s="311" t="str">
        <f>IF(AND('MAPA DE RIESGOS'!$V$328="Muy Alta",'MAPA DE RIESGOS'!$Z$328="Menor"),CONCATENATE("R",'MAPA DE RIESGOS'!$H$328),"")</f>
        <v/>
      </c>
      <c r="W11" s="311" t="str">
        <f>IF(AND('MAPA DE RIESGOS'!$V$334="Muy Alta",'MAPA DE RIESGOS'!$Z$334="Menor"),CONCATENATE("R",'MAPA DE RIESGOS'!$H$334),"")</f>
        <v/>
      </c>
      <c r="X11" s="311" t="str">
        <f>IF(AND('MAPA DE RIESGOS'!$V$340="Muy Alta",'MAPA DE RIESGOS'!$Z$340="Menor"),CONCATENATE("R",'MAPA DE RIESGOS'!$H$340),"")</f>
        <v/>
      </c>
      <c r="Y11" s="311" t="str">
        <f>IF(AND('MAPA DE RIESGOS'!$V$346="Muy Alta",'MAPA DE RIESGOS'!$Z$346="Menor"),CONCATENATE("R",'MAPA DE RIESGOS'!$H$346),"")</f>
        <v/>
      </c>
      <c r="Z11" s="311" t="str">
        <f>IF(AND('MAPA DE RIESGOS'!$V$352="Muy Alta",'MAPA DE RIESGOS'!$Z$352="Menor"),CONCATENATE("R",'MAPA DE RIESGOS'!$H$352),"")</f>
        <v/>
      </c>
      <c r="AA11" s="311" t="str">
        <f>IF(AND('MAPA DE RIESGOS'!$V$358="Muy Alta",'MAPA DE RIESGOS'!$Z$358="Menor"),CONCATENATE("R",'MAPA DE RIESGOS'!$H$358),"")</f>
        <v/>
      </c>
      <c r="AB11" s="311" t="str">
        <f>IF(AND('MAPA DE RIESGOS'!$V$364="Muy Alta",'MAPA DE RIESGOS'!$Z$364="Menor"),CONCATENATE("R",'MAPA DE RIESGOS'!$H$364),"")</f>
        <v/>
      </c>
      <c r="AC11" s="304" t="str">
        <f>IF(AND('MAPA DE RIESGOS'!$V$370="Muy Alta",'MAPA DE RIESGOS'!$Z$370="Menor"),CONCATENATE("R",'MAPA DE RIESGOS'!$H$370),"")</f>
        <v/>
      </c>
      <c r="AD11" s="301" t="str">
        <f>IF(AND('MAPA DE RIESGOS'!$V$316="Muy Alta",'MAPA DE RIESGOS'!$Z$316="Moderado"),CONCATENATE("R",'MAPA DE RIESGOS'!$H$316),"")</f>
        <v/>
      </c>
      <c r="AE11" s="311" t="str">
        <f>IF(AND('MAPA DE RIESGOS'!$V$322="Muy Alta",'MAPA DE RIESGOS'!$Z$322="Moderado"),CONCATENATE("R",'MAPA DE RIESGOS'!$H$322),"")</f>
        <v/>
      </c>
      <c r="AF11" s="311" t="str">
        <f>IF(AND('MAPA DE RIESGOS'!$V$328="Muy Alta",'MAPA DE RIESGOS'!$Z$328="Moderado"),CONCATENATE("R",'MAPA DE RIESGOS'!$H$328),"")</f>
        <v/>
      </c>
      <c r="AG11" s="311" t="str">
        <f>IF(AND('MAPA DE RIESGOS'!$V$334="Muy Alta",'MAPA DE RIESGOS'!$Z$334="Moderado"),CONCATENATE("R",'MAPA DE RIESGOS'!$H$334),"")</f>
        <v/>
      </c>
      <c r="AH11" s="311" t="str">
        <f>IF(AND('MAPA DE RIESGOS'!$V$340="Muy Alta",'MAPA DE RIESGOS'!$Z$340="Moderado"),CONCATENATE("R",'MAPA DE RIESGOS'!$H$340),"")</f>
        <v/>
      </c>
      <c r="AI11" s="311" t="str">
        <f>IF(AND('MAPA DE RIESGOS'!$V$346="Muy Alta",'MAPA DE RIESGOS'!$Z$346="Moderado"),CONCATENATE("R",'MAPA DE RIESGOS'!$H$346),"")</f>
        <v/>
      </c>
      <c r="AJ11" s="311" t="str">
        <f>IF(AND('MAPA DE RIESGOS'!$V$352="Muy Alta",'MAPA DE RIESGOS'!$Z$352="Moderado"),CONCATENATE("R",'MAPA DE RIESGOS'!$H$352),"")</f>
        <v/>
      </c>
      <c r="AK11" s="311" t="str">
        <f>IF(AND('MAPA DE RIESGOS'!$V$358="Muy Alta",'MAPA DE RIESGOS'!$Z$358="Moderado"),CONCATENATE("R",'MAPA DE RIESGOS'!$H$358),"")</f>
        <v/>
      </c>
      <c r="AL11" s="311" t="str">
        <f>IF(AND('MAPA DE RIESGOS'!$V$364="Muy Alta",'MAPA DE RIESGOS'!$Z$364="Moderado"),CONCATENATE("R",'MAPA DE RIESGOS'!$H$364),"")</f>
        <v/>
      </c>
      <c r="AM11" s="304" t="str">
        <f>IF(AND('MAPA DE RIESGOS'!$V$370="Muy Alta",'MAPA DE RIESGOS'!$Z$370="Moderado"),CONCATENATE("R",'MAPA DE RIESGOS'!$H$370),"")</f>
        <v/>
      </c>
      <c r="AN11" s="301" t="str">
        <f>IF(AND('MAPA DE RIESGOS'!$V$316="Muy Alta",'MAPA DE RIESGOS'!$Z$316="Mayor"),CONCATENATE("R",'MAPA DE RIESGOS'!$H$316),"")</f>
        <v/>
      </c>
      <c r="AO11" s="311" t="str">
        <f>IF(AND('MAPA DE RIESGOS'!$V$322="Muy Alta",'MAPA DE RIESGOS'!$Z$322="Mayor"),CONCATENATE("R",'MAPA DE RIESGOS'!$H$322),"")</f>
        <v/>
      </c>
      <c r="AP11" s="311" t="str">
        <f>IF(AND('MAPA DE RIESGOS'!$V$328="Muy Alta",'MAPA DE RIESGOS'!$Z$328="Mayor"),CONCATENATE("R",'MAPA DE RIESGOS'!$H$328),"")</f>
        <v/>
      </c>
      <c r="AQ11" s="311" t="str">
        <f>IF(AND('MAPA DE RIESGOS'!$V$334="Muy Alta",'MAPA DE RIESGOS'!$Z$334="Mayor"),CONCATENATE("R",'MAPA DE RIESGOS'!$H$334),"")</f>
        <v/>
      </c>
      <c r="AR11" s="311" t="str">
        <f>IF(AND('MAPA DE RIESGOS'!$V$340="Muy Alta",'MAPA DE RIESGOS'!$Z$340="Mayor"),CONCATENATE("R",'MAPA DE RIESGOS'!$H$340),"")</f>
        <v/>
      </c>
      <c r="AS11" s="311" t="str">
        <f>IF(AND('MAPA DE RIESGOS'!$V$346="Muy Alta",'MAPA DE RIESGOS'!$Z$346="Mayor"),CONCATENATE("R",'MAPA DE RIESGOS'!$H$346),"")</f>
        <v/>
      </c>
      <c r="AT11" s="311" t="str">
        <f>IF(AND('MAPA DE RIESGOS'!$V$352="Muy Alta",'MAPA DE RIESGOS'!$Z$352="Mayor"),CONCATENATE("R",'MAPA DE RIESGOS'!$H$352),"")</f>
        <v/>
      </c>
      <c r="AU11" s="311" t="str">
        <f>IF(AND('MAPA DE RIESGOS'!$V$358="Muy Alta",'MAPA DE RIESGOS'!$Z$358="Mayor"),CONCATENATE("R",'MAPA DE RIESGOS'!$H$358),"")</f>
        <v/>
      </c>
      <c r="AV11" s="311" t="str">
        <f>IF(AND('MAPA DE RIESGOS'!$V$364="Muy Alta",'MAPA DE RIESGOS'!$Z$364="Mayor"),CONCATENATE("R",'MAPA DE RIESGOS'!$H$364),"")</f>
        <v/>
      </c>
      <c r="AW11" s="304" t="str">
        <f>IF(AND('MAPA DE RIESGOS'!$V$370="Muy Alta",'MAPA DE RIESGOS'!$Z$370="Mayor"),CONCATENATE("R",'MAPA DE RIESGOS'!$H$370),"")</f>
        <v/>
      </c>
      <c r="AX11" s="307" t="str">
        <f>IF(AND('MAPA DE RIESGOS'!$V$316="Muy Alta",'MAPA DE RIESGOS'!$Z$316="Catastrófico"),CONCATENATE("R",'MAPA DE RIESGOS'!$H$316),"")</f>
        <v/>
      </c>
      <c r="AY11" s="312" t="str">
        <f>IF(AND('MAPA DE RIESGOS'!$V$322="Muy Alta",'MAPA DE RIESGOS'!$Z$322="Catastrófico"),CONCATENATE("R",'MAPA DE RIESGOS'!$H$322),"")</f>
        <v/>
      </c>
      <c r="AZ11" s="312" t="str">
        <f>IF(AND('MAPA DE RIESGOS'!$V$328="Muy Alta",'MAPA DE RIESGOS'!$Z$328="Catastrófico"),CONCATENATE("R",'MAPA DE RIESGOS'!$H$328),"")</f>
        <v/>
      </c>
      <c r="BA11" s="312" t="str">
        <f>IF(AND('MAPA DE RIESGOS'!$V$334="Muy Alta",'MAPA DE RIESGOS'!$Z$334="Catastrófico"),CONCATENATE("R",'MAPA DE RIESGOS'!$H$334),"")</f>
        <v/>
      </c>
      <c r="BB11" s="312" t="str">
        <f>IF(AND('MAPA DE RIESGOS'!$V$340="Muy Alta",'MAPA DE RIESGOS'!$Z$340="Catastrófico"),CONCATENATE("R",'MAPA DE RIESGOS'!$H$340),"")</f>
        <v/>
      </c>
      <c r="BC11" s="312" t="str">
        <f>IF(AND('MAPA DE RIESGOS'!$V$346="Muy Alta",'MAPA DE RIESGOS'!$Z$346="Catastrófico"),CONCATENATE("R",'MAPA DE RIESGOS'!$H$346),"")</f>
        <v/>
      </c>
      <c r="BD11" s="312" t="str">
        <f>IF(AND('MAPA DE RIESGOS'!$V$352="Muy Alta",'MAPA DE RIESGOS'!$Z$352="Catastrófico"),CONCATENATE("R",'MAPA DE RIESGOS'!$H$352),"")</f>
        <v/>
      </c>
      <c r="BE11" s="312" t="str">
        <f>IF(AND('MAPA DE RIESGOS'!$V$358="Muy Alta",'MAPA DE RIESGOS'!$Z$358="Catastrófico"),CONCATENATE("R",'MAPA DE RIESGOS'!$H$358),"")</f>
        <v/>
      </c>
      <c r="BF11" s="312" t="str">
        <f>IF(AND('MAPA DE RIESGOS'!$V$364="Muy Alta",'MAPA DE RIESGOS'!$Z$364="Catastrófico"),CONCATENATE("R",'MAPA DE RIESGOS'!$H$364),"")</f>
        <v/>
      </c>
      <c r="BG11" s="310" t="str">
        <f>IF(AND('MAPA DE RIESGOS'!$V$370="Muy Alta",'MAPA DE RIESGOS'!$Z$370="Catastrófico"),CONCATENATE("R",'MAPA DE RIESGOS'!$H$370),"")</f>
        <v/>
      </c>
      <c r="BH11" s="67"/>
      <c r="BI11" s="687"/>
      <c r="BJ11" s="688"/>
      <c r="BK11" s="688"/>
      <c r="BL11" s="688"/>
      <c r="BM11" s="688"/>
      <c r="BN11" s="689"/>
    </row>
    <row r="12" spans="1:66" ht="34.5" customHeight="1">
      <c r="A12" s="66" t="s">
        <v>39</v>
      </c>
      <c r="B12" s="673"/>
      <c r="C12" s="673"/>
      <c r="D12" s="674"/>
      <c r="E12" s="678"/>
      <c r="F12" s="679"/>
      <c r="G12" s="679"/>
      <c r="H12" s="679"/>
      <c r="I12" s="680"/>
      <c r="J12" s="301" t="str">
        <f>IF(AND('MAPA DE RIESGOS'!$V$376="Muy Alta",'MAPA DE RIESGOS'!$Z$376="Leve"),CONCATENATE("R",'MAPA DE RIESGOS'!$H$376),"")</f>
        <v/>
      </c>
      <c r="K12" s="311" t="str">
        <f>IF(AND('MAPA DE RIESGOS'!$V$382="Muy Alta",'MAPA DE RIESGOS'!$Z$382="Leve"),CONCATENATE("R",'MAPA DE RIESGOS'!$H$382),"")</f>
        <v/>
      </c>
      <c r="L12" s="311" t="str">
        <f>IF(AND('MAPA DE RIESGOS'!$V$388="Muy Alta",'MAPA DE RIESGOS'!$Z$388="Leve"),CONCATENATE("R",'MAPA DE RIESGOS'!$H$388),"")</f>
        <v/>
      </c>
      <c r="M12" s="311" t="str">
        <f>IF(AND('MAPA DE RIESGOS'!$V$394="Muy Alta",'MAPA DE RIESGOS'!$Z$394="Leve"),CONCATENATE("R",'MAPA DE RIESGOS'!$H$394),"")</f>
        <v/>
      </c>
      <c r="N12" s="311" t="str">
        <f>IF(AND('MAPA DE RIESGOS'!$V$400="Muy Alta",'MAPA DE RIESGOS'!$Z$400="Leve"),CONCATENATE("R",'MAPA DE RIESGOS'!$H$400),"")</f>
        <v/>
      </c>
      <c r="O12" s="311" t="str">
        <f>IF(AND('MAPA DE RIESGOS'!$V$406="Muy Alta",'MAPA DE RIESGOS'!$Z$406="Leve"),CONCATENATE("R",'MAPA DE RIESGOS'!$H$406),"")</f>
        <v/>
      </c>
      <c r="P12" s="311" t="str">
        <f>IF(AND('MAPA DE RIESGOS'!$V$412="Muy Alta",'MAPA DE RIESGOS'!$Z$412="Leve"),CONCATENATE("R",'MAPA DE RIESGOS'!$H$412),"")</f>
        <v/>
      </c>
      <c r="Q12" s="311" t="str">
        <f>IF(AND('MAPA DE RIESGOS'!$V$418="Muy Alta",'MAPA DE RIESGOS'!$Z$418="Leve"),CONCATENATE("R",'MAPA DE RIESGOS'!$H$418),"")</f>
        <v/>
      </c>
      <c r="R12" s="311" t="str">
        <f>IF(AND('MAPA DE RIESGOS'!$V$424="Muy Alta",'MAPA DE RIESGOS'!$Z$424="Leve"),CONCATENATE("R",'MAPA DE RIESGOS'!$H$424),"")</f>
        <v/>
      </c>
      <c r="S12" s="304" t="str">
        <f>IF(AND('MAPA DE RIESGOS'!$V$430="Muy Alta",'MAPA DE RIESGOS'!$Z$430="Leve"),CONCATENATE("R",'MAPA DE RIESGOS'!$H$430),"")</f>
        <v/>
      </c>
      <c r="T12" s="301" t="str">
        <f>IF(AND('MAPA DE RIESGOS'!$V$376="Muy Alta",'MAPA DE RIESGOS'!$Z$376="Menor"),CONCATENATE("R",'MAPA DE RIESGOS'!$H$376),"")</f>
        <v/>
      </c>
      <c r="U12" s="311" t="str">
        <f>IF(AND('MAPA DE RIESGOS'!$V$382="Muy Alta",'MAPA DE RIESGOS'!$Z$382="Menor"),CONCATENATE("R",'MAPA DE RIESGOS'!$H$382),"")</f>
        <v/>
      </c>
      <c r="V12" s="311" t="str">
        <f>IF(AND('MAPA DE RIESGOS'!$V$388="Muy Alta",'MAPA DE RIESGOS'!$Z$388="Menor"),CONCATENATE("R",'MAPA DE RIESGOS'!$H$388),"")</f>
        <v/>
      </c>
      <c r="W12" s="311" t="str">
        <f>IF(AND('MAPA DE RIESGOS'!$V$394="Muy Alta",'MAPA DE RIESGOS'!$Z$394="Menor"),CONCATENATE("R",'MAPA DE RIESGOS'!$H$394),"")</f>
        <v/>
      </c>
      <c r="X12" s="311" t="str">
        <f>IF(AND('MAPA DE RIESGOS'!$V$400="Muy Alta",'MAPA DE RIESGOS'!$Z$400="Menor"),CONCATENATE("R",'MAPA DE RIESGOS'!$H$400),"")</f>
        <v/>
      </c>
      <c r="Y12" s="311" t="str">
        <f>IF(AND('MAPA DE RIESGOS'!$V$406="Muy Alta",'MAPA DE RIESGOS'!$Z$406="Menor"),CONCATENATE("R",'MAPA DE RIESGOS'!$H$406),"")</f>
        <v/>
      </c>
      <c r="Z12" s="311" t="str">
        <f>IF(AND('MAPA DE RIESGOS'!$V$412="Muy Alta",'MAPA DE RIESGOS'!$Z$412="Menor"),CONCATENATE("R",'MAPA DE RIESGOS'!$H$412),"")</f>
        <v/>
      </c>
      <c r="AA12" s="311" t="str">
        <f>IF(AND('MAPA DE RIESGOS'!$V$418="Muy Alta",'MAPA DE RIESGOS'!$Z$418="Menor"),CONCATENATE("R",'MAPA DE RIESGOS'!$H$418),"")</f>
        <v/>
      </c>
      <c r="AB12" s="311" t="str">
        <f>IF(AND('MAPA DE RIESGOS'!$V$424="Muy Alta",'MAPA DE RIESGOS'!$Z$424="Menor"),CONCATENATE("R",'MAPA DE RIESGOS'!$H$424),"")</f>
        <v/>
      </c>
      <c r="AC12" s="304" t="str">
        <f>IF(AND('MAPA DE RIESGOS'!$V$430="Muy Alta",'MAPA DE RIESGOS'!$Z$430="Menor"),CONCATENATE("R",'MAPA DE RIESGOS'!$H$430),"")</f>
        <v/>
      </c>
      <c r="AD12" s="301" t="str">
        <f>IF(AND('MAPA DE RIESGOS'!$V$376="Muy Alta",'MAPA DE RIESGOS'!$Z$376="Moderado"),CONCATENATE("R",'MAPA DE RIESGOS'!$H$376),"")</f>
        <v/>
      </c>
      <c r="AE12" s="311" t="str">
        <f>IF(AND('MAPA DE RIESGOS'!$V$382="Muy Alta",'MAPA DE RIESGOS'!$Z$382="Moderado"),CONCATENATE("R",'MAPA DE RIESGOS'!$H$382),"")</f>
        <v/>
      </c>
      <c r="AF12" s="311" t="str">
        <f>IF(AND('MAPA DE RIESGOS'!$V$388="Muy Alta",'MAPA DE RIESGOS'!$Z$388="Moderado"),CONCATENATE("R",'MAPA DE RIESGOS'!$H$388),"")</f>
        <v/>
      </c>
      <c r="AG12" s="311" t="str">
        <f>IF(AND('MAPA DE RIESGOS'!$V$394="Muy Alta",'MAPA DE RIESGOS'!$Z$394="Moderado"),CONCATENATE("R",'MAPA DE RIESGOS'!$H$394),"")</f>
        <v/>
      </c>
      <c r="AH12" s="311" t="str">
        <f>IF(AND('MAPA DE RIESGOS'!$V$400="Muy Alta",'MAPA DE RIESGOS'!$Z$400="Moderado"),CONCATENATE("R",'MAPA DE RIESGOS'!$H$400),"")</f>
        <v/>
      </c>
      <c r="AI12" s="311" t="str">
        <f>IF(AND('MAPA DE RIESGOS'!$V$406="Muy Alta",'MAPA DE RIESGOS'!$Z$406="Moderado"),CONCATENATE("R",'MAPA DE RIESGOS'!$H$406),"")</f>
        <v/>
      </c>
      <c r="AJ12" s="311" t="str">
        <f>IF(AND('MAPA DE RIESGOS'!$V$412="Muy Alta",'MAPA DE RIESGOS'!$Z$412="Moderado"),CONCATENATE("R",'MAPA DE RIESGOS'!$H$412),"")</f>
        <v/>
      </c>
      <c r="AK12" s="311" t="str">
        <f>IF(AND('MAPA DE RIESGOS'!$V$418="Muy Alta",'MAPA DE RIESGOS'!$Z$418="Moderado"),CONCATENATE("R",'MAPA DE RIESGOS'!$H$418),"")</f>
        <v/>
      </c>
      <c r="AL12" s="311" t="str">
        <f>IF(AND('MAPA DE RIESGOS'!$V$424="Muy Alta",'MAPA DE RIESGOS'!$Z$424="Moderado"),CONCATENATE("R",'MAPA DE RIESGOS'!$H$424),"")</f>
        <v/>
      </c>
      <c r="AM12" s="304" t="str">
        <f>IF(AND('MAPA DE RIESGOS'!$V$430="Muy Alta",'MAPA DE RIESGOS'!$Z$430="Moderado"),CONCATENATE("R",'MAPA DE RIESGOS'!$H$430),"")</f>
        <v/>
      </c>
      <c r="AN12" s="301" t="str">
        <f>IF(AND('MAPA DE RIESGOS'!$V$376="Muy Alta",'MAPA DE RIESGOS'!$Z$376="Mayor"),CONCATENATE("R",'MAPA DE RIESGOS'!$H$376),"")</f>
        <v/>
      </c>
      <c r="AO12" s="311" t="str">
        <f>IF(AND('MAPA DE RIESGOS'!$V$382="Muy Alta",'MAPA DE RIESGOS'!$Z$382="Mayor"),CONCATENATE("R",'MAPA DE RIESGOS'!$H$382),"")</f>
        <v/>
      </c>
      <c r="AP12" s="311" t="str">
        <f>IF(AND('MAPA DE RIESGOS'!$V$388="Muy Alta",'MAPA DE RIESGOS'!$Z$388="Mayor"),CONCATENATE("R",'MAPA DE RIESGOS'!$H$388),"")</f>
        <v/>
      </c>
      <c r="AQ12" s="311" t="str">
        <f>IF(AND('MAPA DE RIESGOS'!$V$394="Muy Alta",'MAPA DE RIESGOS'!$Z$394="Mayor"),CONCATENATE("R",'MAPA DE RIESGOS'!$H$394),"")</f>
        <v/>
      </c>
      <c r="AR12" s="311" t="str">
        <f>IF(AND('MAPA DE RIESGOS'!$V$400="Muy Alta",'MAPA DE RIESGOS'!$Z$400="Mayor"),CONCATENATE("R",'MAPA DE RIESGOS'!$H$400),"")</f>
        <v/>
      </c>
      <c r="AS12" s="311" t="str">
        <f>IF(AND('MAPA DE RIESGOS'!$V$406="Muy Alta",'MAPA DE RIESGOS'!$Z$406="Mayor"),CONCATENATE("R",'MAPA DE RIESGOS'!$H$406),"")</f>
        <v/>
      </c>
      <c r="AT12" s="311" t="str">
        <f>IF(AND('MAPA DE RIESGOS'!$V$412="Muy Alta",'MAPA DE RIESGOS'!$Z$412="Mayor"),CONCATENATE("R",'MAPA DE RIESGOS'!$H$412),"")</f>
        <v/>
      </c>
      <c r="AU12" s="311" t="str">
        <f>IF(AND('MAPA DE RIESGOS'!$V$418="Muy Alta",'MAPA DE RIESGOS'!$Z$418="Mayor"),CONCATENATE("R",'MAPA DE RIESGOS'!$H$418),"")</f>
        <v/>
      </c>
      <c r="AV12" s="311" t="str">
        <f>IF(AND('MAPA DE RIESGOS'!$V$424="Muy Alta",'MAPA DE RIESGOS'!$Z$424="Mayor"),CONCATENATE("R",'MAPA DE RIESGOS'!$H$424),"")</f>
        <v/>
      </c>
      <c r="AW12" s="304" t="str">
        <f>IF(AND('MAPA DE RIESGOS'!$V$430="Muy Alta",'MAPA DE RIESGOS'!$Z$430="Mayor"),CONCATENATE("R",'MAPA DE RIESGOS'!$H$430),"")</f>
        <v/>
      </c>
      <c r="AX12" s="307" t="str">
        <f>IF(AND('MAPA DE RIESGOS'!$V$376="Muy Alta",'MAPA DE RIESGOS'!$Z$376="Catastrófico"),CONCATENATE("R",'MAPA DE RIESGOS'!$H$376),"")</f>
        <v/>
      </c>
      <c r="AY12" s="312" t="str">
        <f>IF(AND('MAPA DE RIESGOS'!$V$382="Muy Alta",'MAPA DE RIESGOS'!$Z$382="Catastrófico"),CONCATENATE("R",'MAPA DE RIESGOS'!$H$382),"")</f>
        <v/>
      </c>
      <c r="AZ12" s="312" t="str">
        <f>IF(AND('MAPA DE RIESGOS'!$V$388="Muy Alta",'MAPA DE RIESGOS'!$Z$388="Catastrófico"),CONCATENATE("R",'MAPA DE RIESGOS'!$H$388),"")</f>
        <v/>
      </c>
      <c r="BA12" s="312" t="str">
        <f>IF(AND('MAPA DE RIESGOS'!$V$394="Muy Alta",'MAPA DE RIESGOS'!$Z$394="Catastrófico"),CONCATENATE("R",'MAPA DE RIESGOS'!$H$394),"")</f>
        <v/>
      </c>
      <c r="BB12" s="312" t="str">
        <f>IF(AND('MAPA DE RIESGOS'!$V$400="Muy Alta",'MAPA DE RIESGOS'!$Z$400="Catastrófico"),CONCATENATE("R",'MAPA DE RIESGOS'!$H$400),"")</f>
        <v/>
      </c>
      <c r="BC12" s="312" t="str">
        <f>IF(AND('MAPA DE RIESGOS'!$V$406="Muy Alta",'MAPA DE RIESGOS'!$Z$406="Catastrófico"),CONCATENATE("R",'MAPA DE RIESGOS'!$H$406),"")</f>
        <v/>
      </c>
      <c r="BD12" s="312" t="str">
        <f>IF(AND('MAPA DE RIESGOS'!$V$412="Muy Alta",'MAPA DE RIESGOS'!$Z$412="Catastrófico"),CONCATENATE("R",'MAPA DE RIESGOS'!$H$412),"")</f>
        <v/>
      </c>
      <c r="BE12" s="312" t="str">
        <f>IF(AND('MAPA DE RIESGOS'!$V$418="Muy Alta",'MAPA DE RIESGOS'!$Z$418="Catastrófico"),CONCATENATE("R",'MAPA DE RIESGOS'!$H$418),"")</f>
        <v/>
      </c>
      <c r="BF12" s="312" t="str">
        <f>IF(AND('MAPA DE RIESGOS'!$V$424="Muy Alta",'MAPA DE RIESGOS'!$Z$424="Catastrófico"),CONCATENATE("R",'MAPA DE RIESGOS'!$H$424),"")</f>
        <v/>
      </c>
      <c r="BG12" s="310" t="str">
        <f>IF(AND('MAPA DE RIESGOS'!$V$430="Muy Alta",'MAPA DE RIESGOS'!$Z$430="Catastrófico"),CONCATENATE("R",'MAPA DE RIESGOS'!$H$430),"")</f>
        <v/>
      </c>
      <c r="BH12" s="67"/>
      <c r="BI12" s="687"/>
      <c r="BJ12" s="688"/>
      <c r="BK12" s="688"/>
      <c r="BL12" s="688"/>
      <c r="BM12" s="688"/>
      <c r="BN12" s="689"/>
    </row>
    <row r="13" spans="1:66" ht="34.5" customHeight="1">
      <c r="B13" s="673"/>
      <c r="C13" s="673"/>
      <c r="D13" s="674"/>
      <c r="E13" s="678"/>
      <c r="F13" s="679"/>
      <c r="G13" s="679"/>
      <c r="H13" s="679"/>
      <c r="I13" s="680"/>
      <c r="J13" s="301" t="str">
        <f>IF(AND('MAPA DE RIESGOS'!$V$436="Muy Alta",'MAPA DE RIESGOS'!$Z$436="Leve"),CONCATENATE("R",'MAPA DE RIESGOS'!$H$436),"")</f>
        <v/>
      </c>
      <c r="K13" s="311" t="str">
        <f>IF(AND('MAPA DE RIESGOS'!$V$442="Muy Alta",'MAPA DE RIESGOS'!$Z$442="Leve"),CONCATENATE("R",'MAPA DE RIESGOS'!$H$442),"")</f>
        <v/>
      </c>
      <c r="L13" s="311" t="str">
        <f>IF(AND('MAPA DE RIESGOS'!$V$448="Muy Alta",'MAPA DE RIESGOS'!$Z$448="Leve"),CONCATENATE("R",'MAPA DE RIESGOS'!$H$448),"")</f>
        <v/>
      </c>
      <c r="M13" s="311" t="str">
        <f>IF(AND('MAPA DE RIESGOS'!$V$454="Muy Alta",'MAPA DE RIESGOS'!$Z$454="Leve"),CONCATENATE("R",'MAPA DE RIESGOS'!$H$454),"")</f>
        <v/>
      </c>
      <c r="N13" s="311" t="str">
        <f>IF(AND('MAPA DE RIESGOS'!$V$460="Muy Alta",'MAPA DE RIESGOS'!$Z$460="Leve"),CONCATENATE("R",'MAPA DE RIESGOS'!$H$460),"")</f>
        <v/>
      </c>
      <c r="O13" s="311" t="str">
        <f>IF(AND('MAPA DE RIESGOS'!$V$466="Muy Alta",'MAPA DE RIESGOS'!$Z$466="Leve"),CONCATENATE("R",'MAPA DE RIESGOS'!$H$466),"")</f>
        <v/>
      </c>
      <c r="P13" s="311" t="str">
        <f>IF(AND('MAPA DE RIESGOS'!$V$472="Muy Alta",'MAPA DE RIESGOS'!$Z$472="Leve"),CONCATENATE("R",'MAPA DE RIESGOS'!$H$472),"")</f>
        <v/>
      </c>
      <c r="Q13" s="311" t="str">
        <f>IF(AND('MAPA DE RIESGOS'!$V$478="Muy Alta",'MAPA DE RIESGOS'!$Z$478="Leve"),CONCATENATE("R",'MAPA DE RIESGOS'!$H$478),"")</f>
        <v/>
      </c>
      <c r="R13" s="311" t="str">
        <f>IF(AND('MAPA DE RIESGOS'!$V$484="Muy Alta",'MAPA DE RIESGOS'!$Z$484="Leve"),CONCATENATE("R",'MAPA DE RIESGOS'!$H$484),"")</f>
        <v/>
      </c>
      <c r="S13" s="304" t="str">
        <f>IF(AND('MAPA DE RIESGOS'!$V$490="Muy Alta",'MAPA DE RIESGOS'!$Z$490="Leve"),CONCATENATE("R",'MAPA DE RIESGOS'!$H$490),"")</f>
        <v/>
      </c>
      <c r="T13" s="301" t="str">
        <f>IF(AND('MAPA DE RIESGOS'!$V$436="Muy Alta",'MAPA DE RIESGOS'!$Z$436="Menor"),CONCATENATE("R",'MAPA DE RIESGOS'!$H$436),"")</f>
        <v/>
      </c>
      <c r="U13" s="311" t="str">
        <f>IF(AND('MAPA DE RIESGOS'!$V$442="Muy Alta",'MAPA DE RIESGOS'!$Z$442="Menor"),CONCATENATE("R",'MAPA DE RIESGOS'!$H$442),"")</f>
        <v/>
      </c>
      <c r="V13" s="311" t="str">
        <f>IF(AND('MAPA DE RIESGOS'!$V$448="Muy Alta",'MAPA DE RIESGOS'!$Z$448="Menor"),CONCATENATE("R",'MAPA DE RIESGOS'!$H$448),"")</f>
        <v/>
      </c>
      <c r="W13" s="311" t="str">
        <f>IF(AND('MAPA DE RIESGOS'!$V$454="Muy Alta",'MAPA DE RIESGOS'!$Z$454="Menor"),CONCATENATE("R",'MAPA DE RIESGOS'!$H$454),"")</f>
        <v/>
      </c>
      <c r="X13" s="311" t="str">
        <f>IF(AND('MAPA DE RIESGOS'!$V$460="Muy Alta",'MAPA DE RIESGOS'!$Z$460="Menor"),CONCATENATE("R",'MAPA DE RIESGOS'!$H$460),"")</f>
        <v/>
      </c>
      <c r="Y13" s="311" t="str">
        <f>IF(AND('MAPA DE RIESGOS'!$V$466="Muy Alta",'MAPA DE RIESGOS'!$Z$466="Menor"),CONCATENATE("R",'MAPA DE RIESGOS'!$H$466),"")</f>
        <v/>
      </c>
      <c r="Z13" s="311" t="str">
        <f>IF(AND('MAPA DE RIESGOS'!$V$472="Muy Alta",'MAPA DE RIESGOS'!$Z$472="Menor"),CONCATENATE("R",'MAPA DE RIESGOS'!$H$472),"")</f>
        <v/>
      </c>
      <c r="AA13" s="311" t="str">
        <f>IF(AND('MAPA DE RIESGOS'!$V$478="Muy Alta",'MAPA DE RIESGOS'!$Z$478="Menor"),CONCATENATE("R",'MAPA DE RIESGOS'!$H$478),"")</f>
        <v/>
      </c>
      <c r="AB13" s="311" t="str">
        <f>IF(AND('MAPA DE RIESGOS'!$V$484="Muy Alta",'MAPA DE RIESGOS'!$Z$484="Menor"),CONCATENATE("R",'MAPA DE RIESGOS'!$H$484),"")</f>
        <v/>
      </c>
      <c r="AC13" s="304" t="str">
        <f>IF(AND('MAPA DE RIESGOS'!$V$490="Muy Alta",'MAPA DE RIESGOS'!$Z$490="Menor"),CONCATENATE("R",'MAPA DE RIESGOS'!$H$490),"")</f>
        <v/>
      </c>
      <c r="AD13" s="301" t="str">
        <f>IF(AND('MAPA DE RIESGOS'!$V$436="Muy Alta",'MAPA DE RIESGOS'!$Z$436="Moderado"),CONCATENATE("R",'MAPA DE RIESGOS'!$H$436),"")</f>
        <v/>
      </c>
      <c r="AE13" s="311" t="str">
        <f>IF(AND('MAPA DE RIESGOS'!$V$442="Muy Alta",'MAPA DE RIESGOS'!$Z$442="Moderado"),CONCATENATE("R",'MAPA DE RIESGOS'!$H$442),"")</f>
        <v/>
      </c>
      <c r="AF13" s="311" t="str">
        <f>IF(AND('MAPA DE RIESGOS'!$V$448="Muy Alta",'MAPA DE RIESGOS'!$Z$448="Moderado"),CONCATENATE("R",'MAPA DE RIESGOS'!$H$448),"")</f>
        <v/>
      </c>
      <c r="AG13" s="311" t="str">
        <f>IF(AND('MAPA DE RIESGOS'!$V$454="Muy Alta",'MAPA DE RIESGOS'!$Z$454="Moderado"),CONCATENATE("R",'MAPA DE RIESGOS'!$H$454),"")</f>
        <v/>
      </c>
      <c r="AH13" s="311" t="str">
        <f>IF(AND('MAPA DE RIESGOS'!$V$460="Muy Alta",'MAPA DE RIESGOS'!$Z$460="Moderado"),CONCATENATE("R",'MAPA DE RIESGOS'!$H$460),"")</f>
        <v/>
      </c>
      <c r="AI13" s="311" t="str">
        <f>IF(AND('MAPA DE RIESGOS'!$V$466="Muy Alta",'MAPA DE RIESGOS'!$Z$466="Moderado"),CONCATENATE("R",'MAPA DE RIESGOS'!$H$466),"")</f>
        <v/>
      </c>
      <c r="AJ13" s="311" t="str">
        <f>IF(AND('MAPA DE RIESGOS'!$V$472="Muy Alta",'MAPA DE RIESGOS'!$Z$472="Moderado"),CONCATENATE("R",'MAPA DE RIESGOS'!$H$472),"")</f>
        <v/>
      </c>
      <c r="AK13" s="311" t="str">
        <f>IF(AND('MAPA DE RIESGOS'!$V$478="Muy Alta",'MAPA DE RIESGOS'!$Z$478="Moderado"),CONCATENATE("R",'MAPA DE RIESGOS'!$H$478),"")</f>
        <v/>
      </c>
      <c r="AL13" s="311" t="str">
        <f>IF(AND('MAPA DE RIESGOS'!$V$484="Muy Alta",'MAPA DE RIESGOS'!$Z$484="Moderado"),CONCATENATE("R",'MAPA DE RIESGOS'!$H$484),"")</f>
        <v/>
      </c>
      <c r="AM13" s="304" t="str">
        <f>IF(AND('MAPA DE RIESGOS'!$V$490="Muy Alta",'MAPA DE RIESGOS'!$Z$490="Moderado"),CONCATENATE("R",'MAPA DE RIESGOS'!$H$490),"")</f>
        <v/>
      </c>
      <c r="AN13" s="301" t="str">
        <f>IF(AND('MAPA DE RIESGOS'!$V$436="Muy Alta",'MAPA DE RIESGOS'!$Z$436="Mayor"),CONCATENATE("R",'MAPA DE RIESGOS'!$H$436),"")</f>
        <v/>
      </c>
      <c r="AO13" s="311" t="str">
        <f>IF(AND('MAPA DE RIESGOS'!$V$442="Muy Alta",'MAPA DE RIESGOS'!$Z$442="Mayor"),CONCATENATE("R",'MAPA DE RIESGOS'!$H$442),"")</f>
        <v/>
      </c>
      <c r="AP13" s="311" t="str">
        <f>IF(AND('MAPA DE RIESGOS'!$V$448="Muy Alta",'MAPA DE RIESGOS'!$Z$448="Mayor"),CONCATENATE("R",'MAPA DE RIESGOS'!$H$448),"")</f>
        <v/>
      </c>
      <c r="AQ13" s="311" t="str">
        <f>IF(AND('MAPA DE RIESGOS'!$V$454="Muy Alta",'MAPA DE RIESGOS'!$Z$454="Mayor"),CONCATENATE("R",'MAPA DE RIESGOS'!$H$454),"")</f>
        <v/>
      </c>
      <c r="AR13" s="311" t="str">
        <f>IF(AND('MAPA DE RIESGOS'!$V$460="Muy Alta",'MAPA DE RIESGOS'!$Z$460="Mayor"),CONCATENATE("R",'MAPA DE RIESGOS'!$H$460),"")</f>
        <v/>
      </c>
      <c r="AS13" s="311" t="str">
        <f>IF(AND('MAPA DE RIESGOS'!$V$466="Muy Alta",'MAPA DE RIESGOS'!$Z$466="Mayor"),CONCATENATE("R",'MAPA DE RIESGOS'!$H$466),"")</f>
        <v/>
      </c>
      <c r="AT13" s="311" t="str">
        <f>IF(AND('MAPA DE RIESGOS'!$V$472="Muy Alta",'MAPA DE RIESGOS'!$Z$472="Mayor"),CONCATENATE("R",'MAPA DE RIESGOS'!$H$472),"")</f>
        <v/>
      </c>
      <c r="AU13" s="311" t="str">
        <f>IF(AND('MAPA DE RIESGOS'!$V$478="Muy Alta",'MAPA DE RIESGOS'!$Z$478="Mayor"),CONCATENATE("R",'MAPA DE RIESGOS'!$H$478),"")</f>
        <v/>
      </c>
      <c r="AV13" s="311" t="str">
        <f>IF(AND('MAPA DE RIESGOS'!$V$484="Muy Alta",'MAPA DE RIESGOS'!$Z$484="Mayor"),CONCATENATE("R",'MAPA DE RIESGOS'!$H$484),"")</f>
        <v/>
      </c>
      <c r="AW13" s="304" t="str">
        <f>IF(AND('MAPA DE RIESGOS'!$V$490="Muy Alta",'MAPA DE RIESGOS'!$Z$490="Mayor"),CONCATENATE("R",'MAPA DE RIESGOS'!$H$490),"")</f>
        <v/>
      </c>
      <c r="AX13" s="307" t="str">
        <f>IF(AND('MAPA DE RIESGOS'!$V$436="Muy Alta",'MAPA DE RIESGOS'!$Z$436="Catastrófico"),CONCATENATE("R",'MAPA DE RIESGOS'!$H$436),"")</f>
        <v/>
      </c>
      <c r="AY13" s="312" t="str">
        <f>IF(AND('MAPA DE RIESGOS'!$V$442="Muy Alta",'MAPA DE RIESGOS'!$Z$442="Catastrófico"),CONCATENATE("R",'MAPA DE RIESGOS'!$H$442),"")</f>
        <v/>
      </c>
      <c r="AZ13" s="312" t="str">
        <f>IF(AND('MAPA DE RIESGOS'!$V$448="Muy Alta",'MAPA DE RIESGOS'!$Z$448="Catastrófico"),CONCATENATE("R",'MAPA DE RIESGOS'!$H$448),"")</f>
        <v/>
      </c>
      <c r="BA13" s="312" t="str">
        <f>IF(AND('MAPA DE RIESGOS'!$V$454="Muy Alta",'MAPA DE RIESGOS'!$Z$454="Catastrófico"),CONCATENATE("R",'MAPA DE RIESGOS'!$H$454),"")</f>
        <v/>
      </c>
      <c r="BB13" s="312" t="str">
        <f>IF(AND('MAPA DE RIESGOS'!$V$460="Muy Alta",'MAPA DE RIESGOS'!$Z$460="Catastrófico"),CONCATENATE("R",'MAPA DE RIESGOS'!$H$460),"")</f>
        <v/>
      </c>
      <c r="BC13" s="312" t="str">
        <f>IF(AND('MAPA DE RIESGOS'!$V$466="Muy Alta",'MAPA DE RIESGOS'!$Z$466="Catastrófico"),CONCATENATE("R",'MAPA DE RIESGOS'!$H$466),"")</f>
        <v/>
      </c>
      <c r="BD13" s="312" t="str">
        <f>IF(AND('MAPA DE RIESGOS'!$V$472="Muy Alta",'MAPA DE RIESGOS'!$Z$472="Catastrófico"),CONCATENATE("R",'MAPA DE RIESGOS'!$H$472),"")</f>
        <v/>
      </c>
      <c r="BE13" s="312" t="str">
        <f>IF(AND('MAPA DE RIESGOS'!$V$478="Muy Alta",'MAPA DE RIESGOS'!$Z$478="Catastrófico"),CONCATENATE("R",'MAPA DE RIESGOS'!$H$478),"")</f>
        <v/>
      </c>
      <c r="BF13" s="312" t="str">
        <f>IF(AND('MAPA DE RIESGOS'!$V$484="Muy Alta",'MAPA DE RIESGOS'!$Z$484="Catastrófico"),CONCATENATE("R",'MAPA DE RIESGOS'!$H$484),"")</f>
        <v/>
      </c>
      <c r="BG13" s="310" t="str">
        <f>IF(AND('MAPA DE RIESGOS'!$V$490="Muy Alta",'MAPA DE RIESGOS'!$Z$490="Catastrófico"),CONCATENATE("R",'MAPA DE RIESGOS'!$H$490),"")</f>
        <v/>
      </c>
      <c r="BH13" s="67"/>
      <c r="BI13" s="687"/>
      <c r="BJ13" s="688"/>
      <c r="BK13" s="688"/>
      <c r="BL13" s="688"/>
      <c r="BM13" s="688"/>
      <c r="BN13" s="689"/>
    </row>
    <row r="14" spans="1:66" ht="34.5" customHeight="1" thickBot="1">
      <c r="B14" s="673"/>
      <c r="C14" s="673"/>
      <c r="D14" s="674"/>
      <c r="E14" s="681"/>
      <c r="F14" s="682"/>
      <c r="G14" s="682"/>
      <c r="H14" s="682"/>
      <c r="I14" s="683"/>
      <c r="J14" s="301" t="str">
        <f>IF(AND('MAPA DE RIESGOS'!$V$496="Muy Alta",'MAPA DE RIESGOS'!$Z$496="Leve"),CONCATENATE("R",'MAPA DE RIESGOS'!$H$496),"")</f>
        <v/>
      </c>
      <c r="K14" s="311" t="str">
        <f>IF(AND('MAPA DE RIESGOS'!$V$502="Muy Alta",'MAPA DE RIESGOS'!$Z$502="Leve"),CONCATENATE("R",'MAPA DE RIESGOS'!$H$502),"")</f>
        <v/>
      </c>
      <c r="L14" s="311" t="str">
        <f>IF(AND('MAPA DE RIESGOS'!$V$508="Muy Alta",'MAPA DE RIESGOS'!$Z$508="Leve"),CONCATENATE("R",'MAPA DE RIESGOS'!$H$508),"")</f>
        <v/>
      </c>
      <c r="M14" s="311" t="str">
        <f>IF(AND('MAPA DE RIESGOS'!$V$514="Muy Alta",'MAPA DE RIESGOS'!$Z$514="Leve"),CONCATENATE("R",'MAPA DE RIESGOS'!$H$514),"")</f>
        <v/>
      </c>
      <c r="N14" s="311" t="str">
        <f>IF(AND('MAPA DE RIESGOS'!$V$520="Muy Alta",'MAPA DE RIESGOS'!$Z$520="Leve"),CONCATENATE("R",'MAPA DE RIESGOS'!$H$520),"")</f>
        <v/>
      </c>
      <c r="O14" s="311" t="str">
        <f>IF(AND('MAPA DE RIESGOS'!$V$526="Muy Alta",'MAPA DE RIESGOS'!$Z$526="Leve"),CONCATENATE("R",'MAPA DE RIESGOS'!$H$526),"")</f>
        <v/>
      </c>
      <c r="P14" s="311" t="str">
        <f>IF(AND('MAPA DE RIESGOS'!$V$532="Muy Alta",'MAPA DE RIESGOS'!$Z$532="Leve"),CONCATENATE("R",'MAPA DE RIESGOS'!$H$532),"")</f>
        <v/>
      </c>
      <c r="Q14" s="311"/>
      <c r="R14" s="314"/>
      <c r="S14" s="315"/>
      <c r="T14" s="313" t="str">
        <f>IF(AND('MAPA DE RIESGOS'!$V$496="Muy Alta",'MAPA DE RIESGOS'!$Z$496="Menor"),CONCATENATE("R",'MAPA DE RIESGOS'!$H$496),"")</f>
        <v/>
      </c>
      <c r="U14" s="314" t="str">
        <f>IF(AND('MAPA DE RIESGOS'!$V$502="Muy Alta",'MAPA DE RIESGOS'!$Z$502="Menor"),CONCATENATE("R",'MAPA DE RIESGOS'!$H$502),"")</f>
        <v/>
      </c>
      <c r="V14" s="314" t="str">
        <f>IF(AND('MAPA DE RIESGOS'!$V$508="Muy Alta",'MAPA DE RIESGOS'!$Z$508="Menor"),CONCATENATE("R",'MAPA DE RIESGOS'!$H$508),"")</f>
        <v/>
      </c>
      <c r="W14" s="314" t="str">
        <f>IF(AND('MAPA DE RIESGOS'!$V$514="Muy Alta",'MAPA DE RIESGOS'!$Z$514="Menor"),CONCATENATE("R",'MAPA DE RIESGOS'!$H$514),"")</f>
        <v/>
      </c>
      <c r="X14" s="314" t="str">
        <f>IF(AND('MAPA DE RIESGOS'!$V$520="Muy Alta",'MAPA DE RIESGOS'!$Z$520="Menor"),CONCATENATE("R",'MAPA DE RIESGOS'!$H$520),"")</f>
        <v/>
      </c>
      <c r="Y14" s="314" t="str">
        <f>IF(AND('MAPA DE RIESGOS'!$V$526="Muy Alta",'MAPA DE RIESGOS'!$Z$526="Menor"),CONCATENATE("R",'MAPA DE RIESGOS'!$H$526),"")</f>
        <v/>
      </c>
      <c r="Z14" s="314" t="str">
        <f>IF(AND('MAPA DE RIESGOS'!$V$532="Muy Alta",'MAPA DE RIESGOS'!$Z$532="Menor"),CONCATENATE("R",'MAPA DE RIESGOS'!$H$532),"")</f>
        <v/>
      </c>
      <c r="AA14" s="314"/>
      <c r="AB14" s="314"/>
      <c r="AC14" s="315"/>
      <c r="AD14" s="313" t="str">
        <f>IF(AND('MAPA DE RIESGOS'!$V$496="Muy Alta",'MAPA DE RIESGOS'!$Z$496="Moderado"),CONCATENATE("R",'MAPA DE RIESGOS'!$H$496),"")</f>
        <v/>
      </c>
      <c r="AE14" s="314" t="str">
        <f>IF(AND('MAPA DE RIESGOS'!$V$502="Muy Alta",'MAPA DE RIESGOS'!$Z$502="Moderado"),CONCATENATE("R",'MAPA DE RIESGOS'!$H$502),"")</f>
        <v/>
      </c>
      <c r="AF14" s="314" t="str">
        <f>IF(AND('MAPA DE RIESGOS'!$V$508="Muy Alta",'MAPA DE RIESGOS'!$Z$508="Moderado"),CONCATENATE("R",'MAPA DE RIESGOS'!$H$508),"")</f>
        <v/>
      </c>
      <c r="AG14" s="314" t="str">
        <f>IF(AND('MAPA DE RIESGOS'!$V$514="Muy Alta",'MAPA DE RIESGOS'!$Z$514="Moderado"),CONCATENATE("R",'MAPA DE RIESGOS'!$H$514),"")</f>
        <v/>
      </c>
      <c r="AH14" s="314" t="str">
        <f>IF(AND('MAPA DE RIESGOS'!$V$520="Muy Alta",'MAPA DE RIESGOS'!$Z$520="Moderado"),CONCATENATE("R",'MAPA DE RIESGOS'!$H$520),"")</f>
        <v/>
      </c>
      <c r="AI14" s="314" t="str">
        <f>IF(AND('MAPA DE RIESGOS'!$V$526="Muy Alta",'MAPA DE RIESGOS'!$Z$526="Moderado"),CONCATENATE("R",'MAPA DE RIESGOS'!$H$526),"")</f>
        <v/>
      </c>
      <c r="AJ14" s="314" t="str">
        <f>IF(AND('MAPA DE RIESGOS'!$V$532="Muy Alta",'MAPA DE RIESGOS'!$Z$532="Moderado"),CONCATENATE("R",'MAPA DE RIESGOS'!$H$532),"")</f>
        <v/>
      </c>
      <c r="AK14" s="314"/>
      <c r="AL14" s="314"/>
      <c r="AM14" s="315"/>
      <c r="AN14" s="313" t="str">
        <f>IF(AND('MAPA DE RIESGOS'!$V$496="Muy Alta",'MAPA DE RIESGOS'!$Z$496="Mayor"),CONCATENATE("R",'MAPA DE RIESGOS'!$H$496),"")</f>
        <v/>
      </c>
      <c r="AO14" s="314" t="str">
        <f>IF(AND('MAPA DE RIESGOS'!$V$502="Muy Alta",'MAPA DE RIESGOS'!$Z$502="Mayor"),CONCATENATE("R",'MAPA DE RIESGOS'!$H$502),"")</f>
        <v/>
      </c>
      <c r="AP14" s="314" t="str">
        <f>IF(AND('MAPA DE RIESGOS'!$V$508="Muy Alta",'MAPA DE RIESGOS'!$Z$508="Mayor"),CONCATENATE("R",'MAPA DE RIESGOS'!$H$508),"")</f>
        <v/>
      </c>
      <c r="AQ14" s="314" t="str">
        <f>IF(AND('MAPA DE RIESGOS'!$V$514="Muy Alta",'MAPA DE RIESGOS'!$Z$514="Mayor"),CONCATENATE("R",'MAPA DE RIESGOS'!$H$514),"")</f>
        <v/>
      </c>
      <c r="AR14" s="314" t="str">
        <f>IF(AND('MAPA DE RIESGOS'!$V$520="Muy Alta",'MAPA DE RIESGOS'!$Z$520="Mayor"),CONCATENATE("R",'MAPA DE RIESGOS'!$H$520),"")</f>
        <v/>
      </c>
      <c r="AS14" s="314" t="str">
        <f>IF(AND('MAPA DE RIESGOS'!$V$526="Muy Alta",'MAPA DE RIESGOS'!$Z$526="Mayor"),CONCATENATE("R",'MAPA DE RIESGOS'!$H$526),"")</f>
        <v/>
      </c>
      <c r="AT14" s="314" t="str">
        <f>IF(AND('MAPA DE RIESGOS'!$V$532="Muy Alta",'MAPA DE RIESGOS'!$Z$532="Mayor"),CONCATENATE("R",'MAPA DE RIESGOS'!$H$532),"")</f>
        <v/>
      </c>
      <c r="AU14" s="314"/>
      <c r="AV14" s="314"/>
      <c r="AW14" s="315"/>
      <c r="AX14" s="324" t="str">
        <f>IF(AND('MAPA DE RIESGOS'!$V$496="Muy Alta",'MAPA DE RIESGOS'!$Z$496="Catastrófico"),CONCATENATE("R",'MAPA DE RIESGOS'!$H$496),"")</f>
        <v/>
      </c>
      <c r="AY14" s="316" t="str">
        <f>IF(AND('MAPA DE RIESGOS'!$V$502="Muy Alta",'MAPA DE RIESGOS'!$Z$502="Catastrófico"),CONCATENATE("R",'MAPA DE RIESGOS'!$H$502),"")</f>
        <v/>
      </c>
      <c r="AZ14" s="316" t="str">
        <f>IF(AND('MAPA DE RIESGOS'!$V$508="Muy Alta",'MAPA DE RIESGOS'!$Z$508="Catastrófico"),CONCATENATE("R",'MAPA DE RIESGOS'!$H$508),"")</f>
        <v/>
      </c>
      <c r="BA14" s="316" t="str">
        <f>IF(AND('MAPA DE RIESGOS'!$V$514="Muy Alta",'MAPA DE RIESGOS'!$Z$514="Catastrófico"),CONCATENATE("R",'MAPA DE RIESGOS'!$H$514),"")</f>
        <v/>
      </c>
      <c r="BB14" s="316" t="str">
        <f>IF(AND('MAPA DE RIESGOS'!$V$520="Muy Alta",'MAPA DE RIESGOS'!$Z$520="Catastrófico"),CONCATENATE("R",'MAPA DE RIESGOS'!$H$520),"")</f>
        <v/>
      </c>
      <c r="BC14" s="316" t="str">
        <f>IF(AND('MAPA DE RIESGOS'!$V$526="Muy Alta",'MAPA DE RIESGOS'!$Z$526="Catastrófico"),CONCATENATE("R",'MAPA DE RIESGOS'!$H$526),"")</f>
        <v/>
      </c>
      <c r="BD14" s="316" t="str">
        <f>IF(AND('MAPA DE RIESGOS'!$V$532="Muy Alta",'MAPA DE RIESGOS'!$Z$532="Catastrófico"),CONCATENATE("R",'MAPA DE RIESGOS'!$H$532),"")</f>
        <v/>
      </c>
      <c r="BE14" s="316"/>
      <c r="BF14" s="316"/>
      <c r="BG14" s="317"/>
      <c r="BH14" s="67"/>
      <c r="BI14" s="690"/>
      <c r="BJ14" s="691"/>
      <c r="BK14" s="691"/>
      <c r="BL14" s="691"/>
      <c r="BM14" s="691"/>
      <c r="BN14" s="692"/>
    </row>
    <row r="15" spans="1:66" ht="34.5" customHeight="1">
      <c r="B15" s="673"/>
      <c r="C15" s="673"/>
      <c r="D15" s="674"/>
      <c r="E15" s="675" t="s">
        <v>280</v>
      </c>
      <c r="F15" s="676"/>
      <c r="G15" s="676"/>
      <c r="H15" s="676"/>
      <c r="I15" s="676"/>
      <c r="J15" s="318" t="str">
        <f>IF(AND('MAPA DE RIESGOS'!$V$10="Alta",'MAPA DE RIESGOS'!$Z$10="Leve"),CONCATENATE("R",'MAPA DE RIESGOS'!$H$10),"")</f>
        <v/>
      </c>
      <c r="K15" s="319" t="str">
        <f>IF(AND('MAPA DE RIESGOS'!$V$16="Alta",'MAPA DE RIESGOS'!$Z$16="Leve"),CONCATENATE("R",'MAPA DE RIESGOS'!$H$16),"")</f>
        <v/>
      </c>
      <c r="L15" s="319" t="str">
        <f>IF(AND('MAPA DE RIESGOS'!$V$22="Alta",'MAPA DE RIESGOS'!$Z$22="Leve"),CONCATENATE("R",'MAPA DE RIESGOS'!$H$22),"")</f>
        <v/>
      </c>
      <c r="M15" s="319" t="str">
        <f>IF(AND('MAPA DE RIESGOS'!$V$28="Alta",'MAPA DE RIESGOS'!$Z$28="Leve"),CONCATENATE("R",'MAPA DE RIESGOS'!$H$28),"")</f>
        <v/>
      </c>
      <c r="N15" s="319" t="str">
        <f>IF(AND('MAPA DE RIESGOS'!$V$34="Alta",'MAPA DE RIESGOS'!$Z$34="Leve"),CONCATENATE("R",'MAPA DE RIESGOS'!$H$34),"")</f>
        <v/>
      </c>
      <c r="O15" s="319" t="str">
        <f>IF(AND('MAPA DE RIESGOS'!$V$40="Alta",'MAPA DE RIESGOS'!$Z$40="Leve"),CONCATENATE("R",'MAPA DE RIESGOS'!$H$40),"")</f>
        <v/>
      </c>
      <c r="P15" s="319" t="str">
        <f>IF(AND('MAPA DE RIESGOS'!$V$46="Alta",'MAPA DE RIESGOS'!$Z$46="Leve"),CONCATENATE("R",'MAPA DE RIESGOS'!$H$46),"")</f>
        <v/>
      </c>
      <c r="Q15" s="319" t="str">
        <f>IF(AND('MAPA DE RIESGOS'!$V$52="Alta",'MAPA DE RIESGOS'!$Z$52="Leve"),CONCATENATE("R",'MAPA DE RIESGOS'!$H$52),"")</f>
        <v/>
      </c>
      <c r="R15" s="319" t="str">
        <f>IF(AND('MAPA DE RIESGOS'!$V$58="Alta",'MAPA DE RIESGOS'!$Z$58="Leve"),CONCATENATE("R",'MAPA DE RIESGOS'!$H$58),"")</f>
        <v/>
      </c>
      <c r="S15" s="322" t="str">
        <f>IF(AND('MAPA DE RIESGOS'!$V$64="Alta",'MAPA DE RIESGOS'!$Z$64="Leve"),CONCATENATE("R",'MAPA DE RIESGOS'!$H$64),"")</f>
        <v/>
      </c>
      <c r="T15" s="318" t="str">
        <f>IF(AND('MAPA DE RIESGOS'!$V$10="Alta",'MAPA DE RIESGOS'!$Z$10="Menor"),CONCATENATE("R",'MAPA DE RIESGOS'!$H$10),"")</f>
        <v/>
      </c>
      <c r="U15" s="319" t="str">
        <f>IF(AND('MAPA DE RIESGOS'!$V$16="Alta",'MAPA DE RIESGOS'!$Z$16="Menor"),CONCATENATE("R",'MAPA DE RIESGOS'!$H$16),"")</f>
        <v/>
      </c>
      <c r="V15" s="319" t="str">
        <f>IF(AND('MAPA DE RIESGOS'!$V$22="Alta",'MAPA DE RIESGOS'!$Z$22="Menor"),CONCATENATE("R",'MAPA DE RIESGOS'!$H$22),"")</f>
        <v/>
      </c>
      <c r="W15" s="319" t="str">
        <f>IF(AND('MAPA DE RIESGOS'!$V$28="Alta",'MAPA DE RIESGOS'!$Z$28="Menor"),CONCATENATE("R",'MAPA DE RIESGOS'!$H$28),"")</f>
        <v/>
      </c>
      <c r="X15" s="319" t="str">
        <f>IF(AND('MAPA DE RIESGOS'!$V$34="Alta",'MAPA DE RIESGOS'!$Z$34="Menor"),CONCATENATE("R",'MAPA DE RIESGOS'!$H$34),"")</f>
        <v/>
      </c>
      <c r="Y15" s="319" t="str">
        <f>IF(AND('MAPA DE RIESGOS'!$V$40="Alta",'MAPA DE RIESGOS'!$Z$40="Menor"),CONCATENATE("R",'MAPA DE RIESGOS'!$H$40),"")</f>
        <v/>
      </c>
      <c r="Z15" s="319" t="str">
        <f>IF(AND('MAPA DE RIESGOS'!$V$46="Alta",'MAPA DE RIESGOS'!$Z$46="Menor"),CONCATENATE("R",'MAPA DE RIESGOS'!$H$46),"")</f>
        <v/>
      </c>
      <c r="AA15" s="319" t="str">
        <f>IF(AND('MAPA DE RIESGOS'!$V$52="Alta",'MAPA DE RIESGOS'!$Z$52="Menor"),CONCATENATE("R",'MAPA DE RIESGOS'!$H$52),"")</f>
        <v/>
      </c>
      <c r="AB15" s="319" t="str">
        <f>IF(AND('MAPA DE RIESGOS'!$V$58="Alta",'MAPA DE RIESGOS'!$Z$58="Menor"),CONCATENATE("R",'MAPA DE RIESGOS'!$H$58),"")</f>
        <v/>
      </c>
      <c r="AC15" s="322" t="str">
        <f>IF(AND('MAPA DE RIESGOS'!$V$64="Alta",'MAPA DE RIESGOS'!$Z$64="Menor"),CONCATENATE("R",'MAPA DE RIESGOS'!$H$64),"")</f>
        <v/>
      </c>
      <c r="AD15" s="299" t="str">
        <f>IF(AND('MAPA DE RIESGOS'!$V$10="Alta",'MAPA DE RIESGOS'!$Z$10="Moderado"),CONCATENATE("R",'MAPA DE RIESGOS'!$H$10),"")</f>
        <v/>
      </c>
      <c r="AE15" s="300" t="str">
        <f>IF(AND('MAPA DE RIESGOS'!$V$16="Alta",'MAPA DE RIESGOS'!$Z$16="Moderado"),CONCATENATE("R",'MAPA DE RIESGOS'!$H$16),"")</f>
        <v/>
      </c>
      <c r="AF15" s="300" t="str">
        <f>IF(AND('MAPA DE RIESGOS'!$V$22="Alta",'MAPA DE RIESGOS'!$Z$22="Moderado"),CONCATENATE("R",'MAPA DE RIESGOS'!$H$22),"")</f>
        <v/>
      </c>
      <c r="AG15" s="300" t="str">
        <f>IF(AND('MAPA DE RIESGOS'!$V$28="Alta",'MAPA DE RIESGOS'!$Z$28="Moderado"),CONCATENATE("R",'MAPA DE RIESGOS'!$H$28),"")</f>
        <v/>
      </c>
      <c r="AH15" s="300" t="str">
        <f>IF(AND('MAPA DE RIESGOS'!$V$34="Alta",'MAPA DE RIESGOS'!$Z$34="Moderado"),CONCATENATE("R",'MAPA DE RIESGOS'!$H$34),"")</f>
        <v/>
      </c>
      <c r="AI15" s="300" t="str">
        <f>IF(AND('MAPA DE RIESGOS'!$V$40="Alta",'MAPA DE RIESGOS'!$Z$40="Moderado"),CONCATENATE("R",'MAPA DE RIESGOS'!$H$40),"")</f>
        <v/>
      </c>
      <c r="AJ15" s="300" t="str">
        <f>IF(AND('MAPA DE RIESGOS'!$V$46="Alta",'MAPA DE RIESGOS'!$Z$46="Moderado"),CONCATENATE("R",'MAPA DE RIESGOS'!$H$46),"")</f>
        <v/>
      </c>
      <c r="AK15" s="300" t="str">
        <f>IF(AND('MAPA DE RIESGOS'!$V$52="Alta",'MAPA DE RIESGOS'!$Z$52="Moderado"),CONCATENATE("R",'MAPA DE RIESGOS'!$H$52),"")</f>
        <v/>
      </c>
      <c r="AL15" s="300" t="str">
        <f>IF(AND('MAPA DE RIESGOS'!$V$58="Alta",'MAPA DE RIESGOS'!$Z$58="Moderado"),CONCATENATE("R",'MAPA DE RIESGOS'!$H$58),"")</f>
        <v/>
      </c>
      <c r="AM15" s="303" t="str">
        <f>IF(AND('MAPA DE RIESGOS'!$V$64="Alta",'MAPA DE RIESGOS'!$Z$64="Moderado"),CONCATENATE("R",'MAPA DE RIESGOS'!$H$64),"")</f>
        <v/>
      </c>
      <c r="AN15" s="299" t="str">
        <f>IF(AND('MAPA DE RIESGOS'!$V$10="Alta",'MAPA DE RIESGOS'!$Z$10="Mayor"),CONCATENATE("R",'MAPA DE RIESGOS'!$H$10),"")</f>
        <v/>
      </c>
      <c r="AO15" s="300" t="str">
        <f>IF(AND('MAPA DE RIESGOS'!$V$16="Alta",'MAPA DE RIESGOS'!$Z$16="Mayor"),CONCATENATE("R",'MAPA DE RIESGOS'!$H$16),"")</f>
        <v/>
      </c>
      <c r="AP15" s="300" t="str">
        <f>IF(AND('MAPA DE RIESGOS'!$V$22="Alta",'MAPA DE RIESGOS'!$Z$22="Mayor"),CONCATENATE("R",'MAPA DE RIESGOS'!$H$22),"")</f>
        <v/>
      </c>
      <c r="AQ15" s="300" t="str">
        <f>IF(AND('MAPA DE RIESGOS'!$V$28="Alta",'MAPA DE RIESGOS'!$Z$28="Mayor"),CONCATENATE("R",'MAPA DE RIESGOS'!$H$28),"")</f>
        <v/>
      </c>
      <c r="AR15" s="300" t="str">
        <f>IF(AND('MAPA DE RIESGOS'!$V$34="Alta",'MAPA DE RIESGOS'!$Z$34="Mayor"),CONCATENATE("R",'MAPA DE RIESGOS'!$H$34),"")</f>
        <v/>
      </c>
      <c r="AS15" s="300" t="str">
        <f>IF(AND('MAPA DE RIESGOS'!$V$40="Alta",'MAPA DE RIESGOS'!$Z$40="Mayor"),CONCATENATE("R",'MAPA DE RIESGOS'!$H$40),"")</f>
        <v/>
      </c>
      <c r="AT15" s="300" t="str">
        <f>IF(AND('MAPA DE RIESGOS'!$V$46="Alta",'MAPA DE RIESGOS'!$Z$46="Mayor"),CONCATENATE("R",'MAPA DE RIESGOS'!$H$46),"")</f>
        <v/>
      </c>
      <c r="AU15" s="300" t="str">
        <f>IF(AND('MAPA DE RIESGOS'!$V$52="Alta",'MAPA DE RIESGOS'!$Z$52="Mayor"),CONCATENATE("R",'MAPA DE RIESGOS'!$H$52),"")</f>
        <v/>
      </c>
      <c r="AV15" s="300" t="str">
        <f>IF(AND('MAPA DE RIESGOS'!$V$58="Alta",'MAPA DE RIESGOS'!$Z$58="Mayor"),CONCATENATE("R",'MAPA DE RIESGOS'!$H$58),"")</f>
        <v/>
      </c>
      <c r="AW15" s="303" t="str">
        <f>IF(AND('MAPA DE RIESGOS'!$V$64="Alta",'MAPA DE RIESGOS'!$Z$64="Mayor"),CONCATENATE("R",'MAPA DE RIESGOS'!$H$64),"")</f>
        <v/>
      </c>
      <c r="AX15" s="305" t="str">
        <f>IF(AND('MAPA DE RIESGOS'!$V$10="Alta",'MAPA DE RIESGOS'!$Z$10="Catastrófico"),CONCATENATE("R",'MAPA DE RIESGOS'!$H$10),"")</f>
        <v/>
      </c>
      <c r="AY15" s="306" t="str">
        <f>IF(AND('MAPA DE RIESGOS'!$V$16="Alta",'MAPA DE RIESGOS'!$Z$16="Catastrófico"),CONCATENATE("R",'MAPA DE RIESGOS'!$H$16),"")</f>
        <v/>
      </c>
      <c r="AZ15" s="306" t="str">
        <f>IF(AND('MAPA DE RIESGOS'!$V$22="Alta",'MAPA DE RIESGOS'!$Z$22="Catastrófico"),CONCATENATE("R",'MAPA DE RIESGOS'!$H$22),"")</f>
        <v/>
      </c>
      <c r="BA15" s="306" t="str">
        <f>IF(AND('MAPA DE RIESGOS'!$V$28="Alta",'MAPA DE RIESGOS'!$Z$28="Catastrófico"),CONCATENATE("R",'MAPA DE RIESGOS'!$H$28),"")</f>
        <v/>
      </c>
      <c r="BB15" s="306" t="str">
        <f>IF(AND('MAPA DE RIESGOS'!$V$34="Alta",'MAPA DE RIESGOS'!$Z$34="Catastrófico"),CONCATENATE("R",'MAPA DE RIESGOS'!$H$34),"")</f>
        <v/>
      </c>
      <c r="BC15" s="306" t="str">
        <f>IF(AND('MAPA DE RIESGOS'!$V$40="Alta",'MAPA DE RIESGOS'!$Z$40="Catastrófico"),CONCATENATE("R",'MAPA DE RIESGOS'!$H$40),"")</f>
        <v/>
      </c>
      <c r="BD15" s="306" t="str">
        <f>IF(AND('MAPA DE RIESGOS'!$V$46="Alta",'MAPA DE RIESGOS'!$Z$46="Catastrófico"),CONCATENATE("R",'MAPA DE RIESGOS'!$H$46),"")</f>
        <v/>
      </c>
      <c r="BE15" s="306" t="str">
        <f>IF(AND('MAPA DE RIESGOS'!$V$52="Alta",'MAPA DE RIESGOS'!$Z$52="Catastrófico"),CONCATENATE("R",'MAPA DE RIESGOS'!$H$52),"")</f>
        <v/>
      </c>
      <c r="BF15" s="306" t="str">
        <f>IF(AND('MAPA DE RIESGOS'!$V$58="Alta",'MAPA DE RIESGOS'!$Z$58="Catastrófico"),CONCATENATE("R",'MAPA DE RIESGOS'!$H$58),"")</f>
        <v/>
      </c>
      <c r="BG15" s="309" t="str">
        <f>IF(AND('MAPA DE RIESGOS'!$V$64="Alta",'MAPA DE RIESGOS'!$Z$64="Catastrófico"),CONCATENATE("R",'MAPA DE RIESGOS'!$H$64),"")</f>
        <v/>
      </c>
      <c r="BH15" s="67"/>
      <c r="BI15" s="693" t="s">
        <v>281</v>
      </c>
      <c r="BJ15" s="694"/>
      <c r="BK15" s="694"/>
      <c r="BL15" s="694"/>
      <c r="BM15" s="694"/>
      <c r="BN15" s="695"/>
    </row>
    <row r="16" spans="1:66" ht="34.5" customHeight="1">
      <c r="B16" s="673"/>
      <c r="C16" s="673"/>
      <c r="D16" s="674"/>
      <c r="E16" s="678"/>
      <c r="F16" s="679"/>
      <c r="G16" s="679"/>
      <c r="H16" s="679"/>
      <c r="I16" s="679"/>
      <c r="J16" s="320" t="str">
        <f>IF(AND('MAPA DE RIESGOS'!$V$70="Alta",'MAPA DE RIESGOS'!$Z$70="Leve"),CONCATENATE("R",'MAPA DE RIESGOS'!$H$70),"")</f>
        <v/>
      </c>
      <c r="K16" s="321" t="str">
        <f>IF(AND('MAPA DE RIESGOS'!$V$76="Alta",'MAPA DE RIESGOS'!$Z$76="Leve"),CONCATENATE("R",'MAPA DE RIESGOS'!$H$76),"")</f>
        <v/>
      </c>
      <c r="L16" s="321" t="str">
        <f>IF(AND('MAPA DE RIESGOS'!$V$82="Alta",'MAPA DE RIESGOS'!$Z$82="Leve"),CONCATENATE("R",'MAPA DE RIESGOS'!$H$82),"")</f>
        <v/>
      </c>
      <c r="M16" s="321" t="str">
        <f>IF(AND('MAPA DE RIESGOS'!$V$88="Alta",'MAPA DE RIESGOS'!$Z$88="Leve"),CONCATENATE("R",'MAPA DE RIESGOS'!$H$88),"")</f>
        <v/>
      </c>
      <c r="N16" s="321" t="str">
        <f>IF(AND('MAPA DE RIESGOS'!$V$94="Alta",'MAPA DE RIESGOS'!$Z$94="Leve"),CONCATENATE("R",'MAPA DE RIESGOS'!$H$94),"")</f>
        <v/>
      </c>
      <c r="O16" s="321" t="str">
        <f>IF(AND('MAPA DE RIESGOS'!$V$100="Alta",'MAPA DE RIESGOS'!$Z$100="Leve"),CONCATENATE("R",'MAPA DE RIESGOS'!$H$100),"")</f>
        <v/>
      </c>
      <c r="P16" s="321" t="str">
        <f>IF(AND('MAPA DE RIESGOS'!$V$106="Alta",'MAPA DE RIESGOS'!$Z$106="Leve"),CONCATENATE("R",'MAPA DE RIESGOS'!$H$106),"")</f>
        <v/>
      </c>
      <c r="Q16" s="321" t="str">
        <f>IF(AND('MAPA DE RIESGOS'!$V$112="Alta",'MAPA DE RIESGOS'!$Z$112="Leve"),CONCATENATE("R",'MAPA DE RIESGOS'!$H$112),"")</f>
        <v/>
      </c>
      <c r="R16" s="321" t="str">
        <f>IF(AND('MAPA DE RIESGOS'!$V$118="Alta",'MAPA DE RIESGOS'!$Z$118="Leve"),CONCATENATE("R",'MAPA DE RIESGOS'!$H$118),"")</f>
        <v/>
      </c>
      <c r="S16" s="323" t="str">
        <f>IF(AND('MAPA DE RIESGOS'!$V$124="Alta",'MAPA DE RIESGOS'!$Z$124="Leve"),CONCATENATE("R",'MAPA DE RIESGOS'!$H$124),"")</f>
        <v/>
      </c>
      <c r="T16" s="320" t="str">
        <f>IF(AND('MAPA DE RIESGOS'!$V$70="Alta",'MAPA DE RIESGOS'!$Z$70="Menor"),CONCATENATE("R",'MAPA DE RIESGOS'!$H$70),"")</f>
        <v/>
      </c>
      <c r="U16" s="321" t="str">
        <f>IF(AND('MAPA DE RIESGOS'!$V$76="Alta",'MAPA DE RIESGOS'!$Z$76="Menor"),CONCATENATE("R",'MAPA DE RIESGOS'!$H$76),"")</f>
        <v/>
      </c>
      <c r="V16" s="321" t="str">
        <f>IF(AND('MAPA DE RIESGOS'!$V$82="Alta",'MAPA DE RIESGOS'!$Z$82="Menor"),CONCATENATE("R",'MAPA DE RIESGOS'!$H$82),"")</f>
        <v/>
      </c>
      <c r="W16" s="321" t="str">
        <f>IF(AND('MAPA DE RIESGOS'!$V$88="Alta",'MAPA DE RIESGOS'!$Z$88="Menor"),CONCATENATE("R",'MAPA DE RIESGOS'!$H$88),"")</f>
        <v/>
      </c>
      <c r="X16" s="321" t="str">
        <f>IF(AND('MAPA DE RIESGOS'!$V$94="Alta",'MAPA DE RIESGOS'!$Z$94="Menor"),CONCATENATE("R",'MAPA DE RIESGOS'!$H$94),"")</f>
        <v/>
      </c>
      <c r="Y16" s="321" t="str">
        <f>IF(AND('MAPA DE RIESGOS'!$V$100="Alta",'MAPA DE RIESGOS'!$Z$100="Menor"),CONCATENATE("R",'MAPA DE RIESGOS'!$H$100),"")</f>
        <v/>
      </c>
      <c r="Z16" s="321" t="str">
        <f>IF(AND('MAPA DE RIESGOS'!$V$106="Alta",'MAPA DE RIESGOS'!$Z$106="Menor"),CONCATENATE("R",'MAPA DE RIESGOS'!$H$106),"")</f>
        <v/>
      </c>
      <c r="AA16" s="321" t="str">
        <f>IF(AND('MAPA DE RIESGOS'!$V$112="Alta",'MAPA DE RIESGOS'!$Z$112="Menor"),CONCATENATE("R",'MAPA DE RIESGOS'!$H$112),"")</f>
        <v/>
      </c>
      <c r="AB16" s="321" t="str">
        <f>IF(AND('MAPA DE RIESGOS'!$V$118="Alta",'MAPA DE RIESGOS'!$Z$118="Menor"),CONCATENATE("R",'MAPA DE RIESGOS'!$H$118),"")</f>
        <v/>
      </c>
      <c r="AC16" s="323" t="str">
        <f>IF(AND('MAPA DE RIESGOS'!$V$124="Alta",'MAPA DE RIESGOS'!$Z$124="Menor"),CONCATENATE("R",'MAPA DE RIESGOS'!$H$124),"")</f>
        <v/>
      </c>
      <c r="AD16" s="301" t="str">
        <f>IF(AND('MAPA DE RIESGOS'!$V$70="Alta",'MAPA DE RIESGOS'!$Z$70="Moderado"),CONCATENATE("R",'MAPA DE RIESGOS'!$H$70),"")</f>
        <v/>
      </c>
      <c r="AE16" s="302" t="str">
        <f>IF(AND('MAPA DE RIESGOS'!$V$76="Alta",'MAPA DE RIESGOS'!$Z$76="Moderado"),CONCATENATE("R",'MAPA DE RIESGOS'!$H$76),"")</f>
        <v/>
      </c>
      <c r="AF16" s="302" t="str">
        <f>IF(AND('MAPA DE RIESGOS'!$V$82="Alta",'MAPA DE RIESGOS'!$Z$82="Moderado"),CONCATENATE("R",'MAPA DE RIESGOS'!$H$82),"")</f>
        <v/>
      </c>
      <c r="AG16" s="302" t="str">
        <f>IF(AND('MAPA DE RIESGOS'!$V$88="Alta",'MAPA DE RIESGOS'!$Z$88="Moderado"),CONCATENATE("R",'MAPA DE RIESGOS'!$H$88),"")</f>
        <v/>
      </c>
      <c r="AH16" s="302" t="str">
        <f>IF(AND('MAPA DE RIESGOS'!$V$94="Alta",'MAPA DE RIESGOS'!$Z$94="Moderado"),CONCATENATE("R",'MAPA DE RIESGOS'!$H$94),"")</f>
        <v/>
      </c>
      <c r="AI16" s="302" t="str">
        <f>IF(AND('MAPA DE RIESGOS'!$V$100="Alta",'MAPA DE RIESGOS'!$Z$100="Moderado"),CONCATENATE("R",'MAPA DE RIESGOS'!$H$100),"")</f>
        <v/>
      </c>
      <c r="AJ16" s="302" t="str">
        <f>IF(AND('MAPA DE RIESGOS'!$V$106="Alta",'MAPA DE RIESGOS'!$Z$106="Moderado"),CONCATENATE("R",'MAPA DE RIESGOS'!$H$106),"")</f>
        <v/>
      </c>
      <c r="AK16" s="302" t="str">
        <f>IF(AND('MAPA DE RIESGOS'!$V$112="Alta",'MAPA DE RIESGOS'!$Z$112="Moderado"),CONCATENATE("R",'MAPA DE RIESGOS'!$H$112),"")</f>
        <v/>
      </c>
      <c r="AL16" s="302" t="str">
        <f>IF(AND('MAPA DE RIESGOS'!$V$118="Alta",'MAPA DE RIESGOS'!$Z$118="Moderado"),CONCATENATE("R",'MAPA DE RIESGOS'!$H$118),"")</f>
        <v/>
      </c>
      <c r="AM16" s="304" t="str">
        <f>IF(AND('MAPA DE RIESGOS'!$V$124="Alta",'MAPA DE RIESGOS'!$Z$124="Moderado"),CONCATENATE("R",'MAPA DE RIESGOS'!$H$124),"")</f>
        <v/>
      </c>
      <c r="AN16" s="301" t="str">
        <f>IF(AND('MAPA DE RIESGOS'!$V$70="Alta",'MAPA DE RIESGOS'!$Z$70="Mayor"),CONCATENATE("R",'MAPA DE RIESGOS'!$H$70),"")</f>
        <v/>
      </c>
      <c r="AO16" s="302" t="str">
        <f>IF(AND('MAPA DE RIESGOS'!$V$76="Alta",'MAPA DE RIESGOS'!$Z$76="Mayor"),CONCATENATE("R",'MAPA DE RIESGOS'!$H$76),"")</f>
        <v/>
      </c>
      <c r="AP16" s="302" t="str">
        <f>IF(AND('MAPA DE RIESGOS'!$V$82="Alta",'MAPA DE RIESGOS'!$Z$82="Mayor"),CONCATENATE("R",'MAPA DE RIESGOS'!$H$82),"")</f>
        <v/>
      </c>
      <c r="AQ16" s="302" t="str">
        <f>IF(AND('MAPA DE RIESGOS'!$V$88="Alta",'MAPA DE RIESGOS'!$Z$88="Mayor"),CONCATENATE("R",'MAPA DE RIESGOS'!$H$88),"")</f>
        <v/>
      </c>
      <c r="AR16" s="302" t="str">
        <f>IF(AND('MAPA DE RIESGOS'!$V$94="Alta",'MAPA DE RIESGOS'!$Z$94="Mayor"),CONCATENATE("R",'MAPA DE RIESGOS'!$H$94),"")</f>
        <v/>
      </c>
      <c r="AS16" s="302" t="str">
        <f>IF(AND('MAPA DE RIESGOS'!$V$100="Alta",'MAPA DE RIESGOS'!$Z$100="Mayor"),CONCATENATE("R",'MAPA DE RIESGOS'!$H$100),"")</f>
        <v/>
      </c>
      <c r="AT16" s="302" t="str">
        <f>IF(AND('MAPA DE RIESGOS'!$V$106="Alta",'MAPA DE RIESGOS'!$Z$106="Mayor"),CONCATENATE("R",'MAPA DE RIESGOS'!$H$106),"")</f>
        <v/>
      </c>
      <c r="AU16" s="302" t="str">
        <f>IF(AND('MAPA DE RIESGOS'!$V$112="Alta",'MAPA DE RIESGOS'!$Z$112="Mayor"),CONCATENATE("R",'MAPA DE RIESGOS'!$H$112),"")</f>
        <v/>
      </c>
      <c r="AV16" s="302" t="str">
        <f>IF(AND('MAPA DE RIESGOS'!$V$118="Alta",'MAPA DE RIESGOS'!$Z$118="Mayor"),CONCATENATE("R",'MAPA DE RIESGOS'!$H$118),"")</f>
        <v/>
      </c>
      <c r="AW16" s="304" t="str">
        <f>IF(AND('MAPA DE RIESGOS'!$V$124="Alta",'MAPA DE RIESGOS'!$Z$124="Mayor"),CONCATENATE("R",'MAPA DE RIESGOS'!$H$124),"")</f>
        <v/>
      </c>
      <c r="AX16" s="307" t="str">
        <f>IF(AND('MAPA DE RIESGOS'!$V$70="Alta",'MAPA DE RIESGOS'!$Z$70="Catastrófico"),CONCATENATE("R",'MAPA DE RIESGOS'!$H$70),"")</f>
        <v/>
      </c>
      <c r="AY16" s="308" t="str">
        <f>IF(AND('MAPA DE RIESGOS'!$V$76="Alta",'MAPA DE RIESGOS'!$Z$76="Catastrófico"),CONCATENATE("R",'MAPA DE RIESGOS'!$H$76),"")</f>
        <v/>
      </c>
      <c r="AZ16" s="308" t="str">
        <f>IF(AND('MAPA DE RIESGOS'!$V$82="Alta",'MAPA DE RIESGOS'!$Z$82="Catastrófico"),CONCATENATE("R",'MAPA DE RIESGOS'!$H$82),"")</f>
        <v/>
      </c>
      <c r="BA16" s="308" t="str">
        <f>IF(AND('MAPA DE RIESGOS'!$V$88="Alta",'MAPA DE RIESGOS'!$Z$88="Catastrófico"),CONCATENATE("R",'MAPA DE RIESGOS'!$H$88),"")</f>
        <v/>
      </c>
      <c r="BB16" s="308" t="str">
        <f>IF(AND('MAPA DE RIESGOS'!$V$94="Alta",'MAPA DE RIESGOS'!$Z$94="Catastrófico"),CONCATENATE("R",'MAPA DE RIESGOS'!$H$94),"")</f>
        <v/>
      </c>
      <c r="BC16" s="308" t="str">
        <f>IF(AND('MAPA DE RIESGOS'!$V$100="Alta",'MAPA DE RIESGOS'!$Z$100="Catastrófico"),CONCATENATE("R",'MAPA DE RIESGOS'!$H$100),"")</f>
        <v/>
      </c>
      <c r="BD16" s="308" t="str">
        <f>IF(AND('MAPA DE RIESGOS'!$V$106="Alta",'MAPA DE RIESGOS'!$Z$106="Catastrófico"),CONCATENATE("R",'MAPA DE RIESGOS'!$H$106),"")</f>
        <v/>
      </c>
      <c r="BE16" s="308" t="str">
        <f>IF(AND('MAPA DE RIESGOS'!$V$112="Alta",'MAPA DE RIESGOS'!$Z$112="Catastrófico"),CONCATENATE("R",'MAPA DE RIESGOS'!$H$112),"")</f>
        <v/>
      </c>
      <c r="BF16" s="308" t="str">
        <f>IF(AND('MAPA DE RIESGOS'!$V$118="Alta",'MAPA DE RIESGOS'!$Z$118="Catastrófico"),CONCATENATE("R",'MAPA DE RIESGOS'!$H$118),"")</f>
        <v/>
      </c>
      <c r="BG16" s="310" t="str">
        <f>IF(AND('MAPA DE RIESGOS'!$V$124="Alta",'MAPA DE RIESGOS'!$Z$124="Catastrófico"),CONCATENATE("R",'MAPA DE RIESGOS'!$H$124),"")</f>
        <v/>
      </c>
      <c r="BH16" s="67"/>
      <c r="BI16" s="696"/>
      <c r="BJ16" s="697"/>
      <c r="BK16" s="697"/>
      <c r="BL16" s="697"/>
      <c r="BM16" s="697"/>
      <c r="BN16" s="698"/>
    </row>
    <row r="17" spans="2:66" ht="34.5" customHeight="1">
      <c r="B17" s="673"/>
      <c r="C17" s="673"/>
      <c r="D17" s="674"/>
      <c r="E17" s="678"/>
      <c r="F17" s="679"/>
      <c r="G17" s="679"/>
      <c r="H17" s="679"/>
      <c r="I17" s="679"/>
      <c r="J17" s="320" t="str">
        <f>IF(AND('MAPA DE RIESGOS'!$V$136="Alta",'MAPA DE RIESGOS'!$Z$136="Leve"),CONCATENATE("R",'MAPA DE RIESGOS'!$H$136),"")</f>
        <v/>
      </c>
      <c r="K17" s="325" t="str">
        <f>IF(AND('MAPA DE RIESGOS'!$V$142="Alta",'MAPA DE RIESGOS'!$Z$142="Leve"),CONCATENATE("R",'MAPA DE RIESGOS'!$H$142),"")</f>
        <v/>
      </c>
      <c r="L17" s="325" t="str">
        <f>IF(AND('MAPA DE RIESGOS'!$V$148="Alta",'MAPA DE RIESGOS'!$Z$148="Leve"),CONCATENATE("R",'MAPA DE RIESGOS'!$H$148),"")</f>
        <v/>
      </c>
      <c r="M17" s="325" t="str">
        <f>IF(AND('MAPA DE RIESGOS'!$V$154="Alta",'MAPA DE RIESGOS'!$Z$154="Leve"),CONCATENATE("R",'MAPA DE RIESGOS'!$H$154),"")</f>
        <v/>
      </c>
      <c r="N17" s="325" t="str">
        <f>IF(AND('MAPA DE RIESGOS'!$V$160="Alta",'MAPA DE RIESGOS'!$Z$160="Leve"),CONCATENATE("R",'MAPA DE RIESGOS'!$H$160),"")</f>
        <v/>
      </c>
      <c r="O17" s="325" t="str">
        <f>IF(AND('MAPA DE RIESGOS'!$V$166="Alta",'MAPA DE RIESGOS'!$Z$166="Leve"),CONCATENATE("R",'MAPA DE RIESGOS'!$H$166),"")</f>
        <v/>
      </c>
      <c r="P17" s="325" t="str">
        <f>IF(AND('MAPA DE RIESGOS'!$V$172="Alta",'MAPA DE RIESGOS'!$Z$172="Leve"),CONCATENATE("R",'MAPA DE RIESGOS'!$H$172),"")</f>
        <v/>
      </c>
      <c r="Q17" s="325" t="str">
        <f>IF(AND('MAPA DE RIESGOS'!$V$178="Alta",'MAPA DE RIESGOS'!$Z$178="Leve"),CONCATENATE("R",'MAPA DE RIESGOS'!$H$178),"")</f>
        <v/>
      </c>
      <c r="R17" s="325" t="str">
        <f>IF(AND('MAPA DE RIESGOS'!$V$184="Alta",'MAPA DE RIESGOS'!$Z$184="Leve"),CONCATENATE("R",'MAPA DE RIESGOS'!$H$184),"")</f>
        <v/>
      </c>
      <c r="S17" s="323" t="str">
        <f>IF(AND('MAPA DE RIESGOS'!$V$190="Alta",'MAPA DE RIESGOS'!$Z$190="Leve"),CONCATENATE("R",'MAPA DE RIESGOS'!$H$190),"")</f>
        <v/>
      </c>
      <c r="T17" s="320" t="str">
        <f>IF(AND('MAPA DE RIESGOS'!$V$136="Alta",'MAPA DE RIESGOS'!$Z$136="Menor"),CONCATENATE("R",'MAPA DE RIESGOS'!$H$136),"")</f>
        <v/>
      </c>
      <c r="U17" s="325" t="str">
        <f>IF(AND('MAPA DE RIESGOS'!$V$142="Alta",'MAPA DE RIESGOS'!$Z$142="Menor"),CONCATENATE("R",'MAPA DE RIESGOS'!$H$142),"")</f>
        <v/>
      </c>
      <c r="V17" s="325" t="str">
        <f>IF(AND('MAPA DE RIESGOS'!$V$148="Alta",'MAPA DE RIESGOS'!$Z$148="Menor"),CONCATENATE("R",'MAPA DE RIESGOS'!$H$148),"")</f>
        <v/>
      </c>
      <c r="W17" s="325" t="str">
        <f>IF(AND('MAPA DE RIESGOS'!$V$154="Alta",'MAPA DE RIESGOS'!$Z$154="Menor"),CONCATENATE("R",'MAPA DE RIESGOS'!$H$154),"")</f>
        <v/>
      </c>
      <c r="X17" s="325" t="str">
        <f>IF(AND('MAPA DE RIESGOS'!$V$160="Alta",'MAPA DE RIESGOS'!$Z$160="Menor"),CONCATENATE("R",'MAPA DE RIESGOS'!$H$160),"")</f>
        <v/>
      </c>
      <c r="Y17" s="325" t="str">
        <f>IF(AND('MAPA DE RIESGOS'!$V$166="Alta",'MAPA DE RIESGOS'!$Z$166="Menor"),CONCATENATE("R",'MAPA DE RIESGOS'!$H$166),"")</f>
        <v/>
      </c>
      <c r="Z17" s="325" t="str">
        <f>IF(AND('MAPA DE RIESGOS'!$V$172="Alta",'MAPA DE RIESGOS'!$Z$172="Menor"),CONCATENATE("R",'MAPA DE RIESGOS'!$H$172),"")</f>
        <v/>
      </c>
      <c r="AA17" s="325" t="str">
        <f>IF(AND('MAPA DE RIESGOS'!$V$178="Alta",'MAPA DE RIESGOS'!$Z$178="Menor"),CONCATENATE("R",'MAPA DE RIESGOS'!$H$178),"")</f>
        <v/>
      </c>
      <c r="AB17" s="325" t="str">
        <f>IF(AND('MAPA DE RIESGOS'!$V$184="Alta",'MAPA DE RIESGOS'!$Z$184="Menor"),CONCATENATE("R",'MAPA DE RIESGOS'!$H$184),"")</f>
        <v/>
      </c>
      <c r="AC17" s="323" t="str">
        <f>IF(AND('MAPA DE RIESGOS'!$V$190="Alta",'MAPA DE RIESGOS'!$Z$190="Menor"),CONCATENATE("R",'MAPA DE RIESGOS'!$H$190),"")</f>
        <v/>
      </c>
      <c r="AD17" s="301" t="str">
        <f>IF(AND('MAPA DE RIESGOS'!$V$136="Alta",'MAPA DE RIESGOS'!$Z$136="Moderado"),CONCATENATE("R",'MAPA DE RIESGOS'!$H$136),"")</f>
        <v/>
      </c>
      <c r="AE17" s="311" t="str">
        <f>IF(AND('MAPA DE RIESGOS'!$V$142="Alta",'MAPA DE RIESGOS'!$Z$142="Moderado"),CONCATENATE("R",'MAPA DE RIESGOS'!$H$142),"")</f>
        <v/>
      </c>
      <c r="AF17" s="311" t="str">
        <f>IF(AND('MAPA DE RIESGOS'!$V$148="Alta",'MAPA DE RIESGOS'!$Z$148="Moderado"),CONCATENATE("R",'MAPA DE RIESGOS'!$H$148),"")</f>
        <v/>
      </c>
      <c r="AG17" s="311" t="str">
        <f>IF(AND('MAPA DE RIESGOS'!$V$154="Alta",'MAPA DE RIESGOS'!$Z$154="Moderado"),CONCATENATE("R",'MAPA DE RIESGOS'!$H$154),"")</f>
        <v/>
      </c>
      <c r="AH17" s="311" t="str">
        <f>IF(AND('MAPA DE RIESGOS'!$V$160="Alta",'MAPA DE RIESGOS'!$Z$160="Moderado"),CONCATENATE("R",'MAPA DE RIESGOS'!$H$160),"")</f>
        <v/>
      </c>
      <c r="AI17" s="311" t="str">
        <f>IF(AND('MAPA DE RIESGOS'!$V$166="Alta",'MAPA DE RIESGOS'!$Z$166="Moderado"),CONCATENATE("R",'MAPA DE RIESGOS'!$H$166),"")</f>
        <v/>
      </c>
      <c r="AJ17" s="311" t="str">
        <f>IF(AND('MAPA DE RIESGOS'!$V$172="Alta",'MAPA DE RIESGOS'!$Z$172="Moderado"),CONCATENATE("R",'MAPA DE RIESGOS'!$H$172),"")</f>
        <v/>
      </c>
      <c r="AK17" s="311" t="str">
        <f>IF(AND('MAPA DE RIESGOS'!$V$178="Alta",'MAPA DE RIESGOS'!$Z$178="Moderado"),CONCATENATE("R",'MAPA DE RIESGOS'!$H$178),"")</f>
        <v/>
      </c>
      <c r="AL17" s="311" t="str">
        <f>IF(AND('MAPA DE RIESGOS'!$V$184="Alta",'MAPA DE RIESGOS'!$Z$184="Moderado"),CONCATENATE("R",'MAPA DE RIESGOS'!$H$184),"")</f>
        <v/>
      </c>
      <c r="AM17" s="304" t="str">
        <f>IF(AND('MAPA DE RIESGOS'!$V$190="Alta",'MAPA DE RIESGOS'!$Z$190="Moderado"),CONCATENATE("R",'MAPA DE RIESGOS'!$H$190),"")</f>
        <v/>
      </c>
      <c r="AN17" s="301" t="str">
        <f>IF(AND('MAPA DE RIESGOS'!$V$136="Alta",'MAPA DE RIESGOS'!$Z$136="Mayor"),CONCATENATE("R",'MAPA DE RIESGOS'!$H$136),"")</f>
        <v/>
      </c>
      <c r="AO17" s="311" t="str">
        <f>IF(AND('MAPA DE RIESGOS'!$V$142="Alta",'MAPA DE RIESGOS'!$Z$142="Mayor"),CONCATENATE("R",'MAPA DE RIESGOS'!$H$142),"")</f>
        <v/>
      </c>
      <c r="AP17" s="311" t="str">
        <f>IF(AND('MAPA DE RIESGOS'!$V$148="Alta",'MAPA DE RIESGOS'!$Z$148="Mayor"),CONCATENATE("R",'MAPA DE RIESGOS'!$H$148),"")</f>
        <v/>
      </c>
      <c r="AQ17" s="311" t="str">
        <f>IF(AND('MAPA DE RIESGOS'!$V$154="Alta",'MAPA DE RIESGOS'!$Z$154="Mayor"),CONCATENATE("R",'MAPA DE RIESGOS'!$H$154),"")</f>
        <v/>
      </c>
      <c r="AR17" s="311" t="str">
        <f>IF(AND('MAPA DE RIESGOS'!$V$160="Alta",'MAPA DE RIESGOS'!$Z$160="Mayor"),CONCATENATE("R",'MAPA DE RIESGOS'!$H$160),"")</f>
        <v/>
      </c>
      <c r="AS17" s="311" t="str">
        <f>IF(AND('MAPA DE RIESGOS'!$V$166="Alta",'MAPA DE RIESGOS'!$Z$166="Mayor"),CONCATENATE("R",'MAPA DE RIESGOS'!$H$166),"")</f>
        <v/>
      </c>
      <c r="AT17" s="311" t="str">
        <f>IF(AND('MAPA DE RIESGOS'!$V$172="Alta",'MAPA DE RIESGOS'!$Z$172="Mayor"),CONCATENATE("R",'MAPA DE RIESGOS'!$H$172),"")</f>
        <v/>
      </c>
      <c r="AU17" s="311" t="str">
        <f>IF(AND('MAPA DE RIESGOS'!$V$178="Alta",'MAPA DE RIESGOS'!$Z$178="Mayor"),CONCATENATE("R",'MAPA DE RIESGOS'!$H$178),"")</f>
        <v/>
      </c>
      <c r="AV17" s="311" t="str">
        <f>IF(AND('MAPA DE RIESGOS'!$V$184="Alta",'MAPA DE RIESGOS'!$Z$184="Mayor"),CONCATENATE("R",'MAPA DE RIESGOS'!$H$184),"")</f>
        <v/>
      </c>
      <c r="AW17" s="304" t="str">
        <f>IF(AND('MAPA DE RIESGOS'!$V$190="Alta",'MAPA DE RIESGOS'!$Z$190="Mayor"),CONCATENATE("R",'MAPA DE RIESGOS'!$H$190),"")</f>
        <v/>
      </c>
      <c r="AX17" s="307" t="str">
        <f>IF(AND('MAPA DE RIESGOS'!$V$136="Alta",'MAPA DE RIESGOS'!$Z$136="Catastrófico"),CONCATENATE("R",'MAPA DE RIESGOS'!$H$136),"")</f>
        <v/>
      </c>
      <c r="AY17" s="312" t="str">
        <f>IF(AND('MAPA DE RIESGOS'!$V$142="Alta",'MAPA DE RIESGOS'!$Z$142="Catastrófico"),CONCATENATE("R",'MAPA DE RIESGOS'!$H$142),"")</f>
        <v/>
      </c>
      <c r="AZ17" s="312" t="str">
        <f>IF(AND('MAPA DE RIESGOS'!$V$148="Alta",'MAPA DE RIESGOS'!$Z$148="Catastrófico"),CONCATENATE("R",'MAPA DE RIESGOS'!$H$148),"")</f>
        <v/>
      </c>
      <c r="BA17" s="312" t="str">
        <f>IF(AND('MAPA DE RIESGOS'!$V$154="Alta",'MAPA DE RIESGOS'!$Z$154="Catastrófico"),CONCATENATE("R",'MAPA DE RIESGOS'!$H$154),"")</f>
        <v/>
      </c>
      <c r="BB17" s="312" t="str">
        <f>IF(AND('MAPA DE RIESGOS'!$V$160="Alta",'MAPA DE RIESGOS'!$Z$160="Catastrófico"),CONCATENATE("R",'MAPA DE RIESGOS'!$H$160),"")</f>
        <v/>
      </c>
      <c r="BC17" s="312" t="str">
        <f>IF(AND('MAPA DE RIESGOS'!$V$166="Alta",'MAPA DE RIESGOS'!$Z$166="Catastrófico"),CONCATENATE("R",'MAPA DE RIESGOS'!$H$166),"")</f>
        <v/>
      </c>
      <c r="BD17" s="312" t="str">
        <f>IF(AND('MAPA DE RIESGOS'!$V$172="Alta",'MAPA DE RIESGOS'!$Z$172="Catastrófico"),CONCATENATE("R",'MAPA DE RIESGOS'!$H$172),"")</f>
        <v/>
      </c>
      <c r="BE17" s="312" t="str">
        <f>IF(AND('MAPA DE RIESGOS'!$V$178="Alta",'MAPA DE RIESGOS'!$Z$178="Catastrófico"),CONCATENATE("R",'MAPA DE RIESGOS'!$H$178),"")</f>
        <v/>
      </c>
      <c r="BF17" s="312" t="str">
        <f>IF(AND('MAPA DE RIESGOS'!$V$184="Alta",'MAPA DE RIESGOS'!$Z$184="Catastrófico"),CONCATENATE("R",'MAPA DE RIESGOS'!$H$184),"")</f>
        <v/>
      </c>
      <c r="BG17" s="310" t="str">
        <f>IF(AND('MAPA DE RIESGOS'!$V$190="Alta",'MAPA DE RIESGOS'!$Z$190="Catastrófico"),CONCATENATE("R",'MAPA DE RIESGOS'!$H$190),"")</f>
        <v/>
      </c>
      <c r="BH17" s="67"/>
      <c r="BI17" s="696"/>
      <c r="BJ17" s="697"/>
      <c r="BK17" s="697"/>
      <c r="BL17" s="697"/>
      <c r="BM17" s="697"/>
      <c r="BN17" s="698"/>
    </row>
    <row r="18" spans="2:66" ht="34.5" customHeight="1">
      <c r="B18" s="673"/>
      <c r="C18" s="673"/>
      <c r="D18" s="674"/>
      <c r="E18" s="678"/>
      <c r="F18" s="679"/>
      <c r="G18" s="679"/>
      <c r="H18" s="679"/>
      <c r="I18" s="679"/>
      <c r="J18" s="320" t="str">
        <f>IF(AND('MAPA DE RIESGOS'!$V$196="Alta",'MAPA DE RIESGOS'!$Z$196="Leve"),CONCATENATE("R",'MAPA DE RIESGOS'!$H$196),"")</f>
        <v/>
      </c>
      <c r="K18" s="325" t="str">
        <f>IF(AND('MAPA DE RIESGOS'!$V$202="Alta",'MAPA DE RIESGOS'!$Z$202="Leve"),CONCATENATE("R",'MAPA DE RIESGOS'!$H$202),"")</f>
        <v/>
      </c>
      <c r="L18" s="325" t="str">
        <f>IF(AND('MAPA DE RIESGOS'!$V$208="Alta",'MAPA DE RIESGOS'!$Z$208="Leve"),CONCATENATE("R",'MAPA DE RIESGOS'!$H$208),"")</f>
        <v/>
      </c>
      <c r="M18" s="325" t="str">
        <f>IF(AND('MAPA DE RIESGOS'!$V$214="Alta",'MAPA DE RIESGOS'!$Z$214="Leve"),CONCATENATE("R",'MAPA DE RIESGOS'!$H$214),"")</f>
        <v/>
      </c>
      <c r="N18" s="325" t="str">
        <f>IF(AND('MAPA DE RIESGOS'!$V$220="Alta",'MAPA DE RIESGOS'!$Z$220="Leve"),CONCATENATE("R",'MAPA DE RIESGOS'!$H$220),"")</f>
        <v/>
      </c>
      <c r="O18" s="325" t="str">
        <f>IF(AND('MAPA DE RIESGOS'!$V$226="Alta",'MAPA DE RIESGOS'!$Z$226="Leve"),CONCATENATE("R",'MAPA DE RIESGOS'!$H$226),"")</f>
        <v/>
      </c>
      <c r="P18" s="325" t="str">
        <f>IF(AND('MAPA DE RIESGOS'!$V$232="Alta",'MAPA DE RIESGOS'!$Z$232="Leve"),CONCATENATE("R",'MAPA DE RIESGOS'!$H$232),"")</f>
        <v/>
      </c>
      <c r="Q18" s="325" t="str">
        <f>IF(AND('MAPA DE RIESGOS'!$V$238="Alta",'MAPA DE RIESGOS'!$Z$238="Leve"),CONCATENATE("R",'MAPA DE RIESGOS'!$H$238),"")</f>
        <v/>
      </c>
      <c r="R18" s="325" t="str">
        <f>IF(AND('MAPA DE RIESGOS'!$V$244="Alta",'MAPA DE RIESGOS'!$Z$244="Leve"),CONCATENATE("R",'MAPA DE RIESGOS'!$H$244),"")</f>
        <v/>
      </c>
      <c r="S18" s="323" t="str">
        <f>IF(AND('MAPA DE RIESGOS'!$V$250="Alta",'MAPA DE RIESGOS'!$Z$250="Leve"),CONCATENATE("R",'MAPA DE RIESGOS'!$H$250),"")</f>
        <v/>
      </c>
      <c r="T18" s="320" t="str">
        <f>IF(AND('MAPA DE RIESGOS'!$V$196="Alta",'MAPA DE RIESGOS'!$Z$196="Menor"),CONCATENATE("R",'MAPA DE RIESGOS'!$H$196),"")</f>
        <v/>
      </c>
      <c r="U18" s="325" t="str">
        <f>IF(AND('MAPA DE RIESGOS'!$V$202="Alta",'MAPA DE RIESGOS'!$Z$202="Menor"),CONCATENATE("R",'MAPA DE RIESGOS'!$H$202),"")</f>
        <v/>
      </c>
      <c r="V18" s="325" t="str">
        <f>IF(AND('MAPA DE RIESGOS'!$V$208="Alta",'MAPA DE RIESGOS'!$Z$208="Menor"),CONCATENATE("R",'MAPA DE RIESGOS'!$H$208),"")</f>
        <v/>
      </c>
      <c r="W18" s="325" t="str">
        <f>IF(AND('MAPA DE RIESGOS'!$V$214="Alta",'MAPA DE RIESGOS'!$Z$214="Menor"),CONCATENATE("R",'MAPA DE RIESGOS'!$H$214),"")</f>
        <v/>
      </c>
      <c r="X18" s="325" t="str">
        <f>IF(AND('MAPA DE RIESGOS'!$V$220="Alta",'MAPA DE RIESGOS'!$Z$220="Menor"),CONCATENATE("R",'MAPA DE RIESGOS'!$H$220),"")</f>
        <v/>
      </c>
      <c r="Y18" s="325" t="str">
        <f>IF(AND('MAPA DE RIESGOS'!$V$226="Alta",'MAPA DE RIESGOS'!$Z$226="Menor"),CONCATENATE("R",'MAPA DE RIESGOS'!$H$226),"")</f>
        <v/>
      </c>
      <c r="Z18" s="325" t="str">
        <f>IF(AND('MAPA DE RIESGOS'!$V$232="Alta",'MAPA DE RIESGOS'!$Z$232="Menor"),CONCATENATE("R",'MAPA DE RIESGOS'!$H$232),"")</f>
        <v/>
      </c>
      <c r="AA18" s="325" t="str">
        <f>IF(AND('MAPA DE RIESGOS'!$V$238="Alta",'MAPA DE RIESGOS'!$Z$238="Menor"),CONCATENATE("R",'MAPA DE RIESGOS'!$H$238),"")</f>
        <v/>
      </c>
      <c r="AB18" s="325" t="str">
        <f>IF(AND('MAPA DE RIESGOS'!$V$244="Alta",'MAPA DE RIESGOS'!$Z$244="Menor"),CONCATENATE("R",'MAPA DE RIESGOS'!$H$244),"")</f>
        <v/>
      </c>
      <c r="AC18" s="323" t="str">
        <f>IF(AND('MAPA DE RIESGOS'!$V$250="Alta",'MAPA DE RIESGOS'!$Z$250="Menor"),CONCATENATE("R",'MAPA DE RIESGOS'!$H$250),"")</f>
        <v/>
      </c>
      <c r="AD18" s="301" t="str">
        <f>IF(AND('MAPA DE RIESGOS'!$V$196="Alta",'MAPA DE RIESGOS'!$Z$196="Moderado"),CONCATENATE("R",'MAPA DE RIESGOS'!$H$196),"")</f>
        <v/>
      </c>
      <c r="AE18" s="311" t="str">
        <f>IF(AND('MAPA DE RIESGOS'!$V$202="Alta",'MAPA DE RIESGOS'!$Z$202="Moderado"),CONCATENATE("R",'MAPA DE RIESGOS'!$H$202),"")</f>
        <v/>
      </c>
      <c r="AF18" s="311" t="str">
        <f>IF(AND('MAPA DE RIESGOS'!$V$208="Alta",'MAPA DE RIESGOS'!$Z$208="Moderado"),CONCATENATE("R",'MAPA DE RIESGOS'!$H$208),"")</f>
        <v/>
      </c>
      <c r="AG18" s="311" t="str">
        <f>IF(AND('MAPA DE RIESGOS'!$V$214="Alta",'MAPA DE RIESGOS'!$Z$214="Moderado"),CONCATENATE("R",'MAPA DE RIESGOS'!$H$214),"")</f>
        <v/>
      </c>
      <c r="AH18" s="311" t="str">
        <f>IF(AND('MAPA DE RIESGOS'!$V$220="Alta",'MAPA DE RIESGOS'!$Z$220="Moderado"),CONCATENATE("R",'MAPA DE RIESGOS'!$H$220),"")</f>
        <v/>
      </c>
      <c r="AI18" s="311" t="str">
        <f>IF(AND('MAPA DE RIESGOS'!$V$226="Alta",'MAPA DE RIESGOS'!$Z$226="Moderado"),CONCATENATE("R",'MAPA DE RIESGOS'!$H$226),"")</f>
        <v/>
      </c>
      <c r="AJ18" s="311" t="str">
        <f>IF(AND('MAPA DE RIESGOS'!$V$232="Alta",'MAPA DE RIESGOS'!$Z$232="Moderado"),CONCATENATE("R",'MAPA DE RIESGOS'!$H$232),"")</f>
        <v/>
      </c>
      <c r="AK18" s="311" t="str">
        <f>IF(AND('MAPA DE RIESGOS'!$V$238="Alta",'MAPA DE RIESGOS'!$Z$238="Moderado"),CONCATENATE("R",'MAPA DE RIESGOS'!$H$238),"")</f>
        <v/>
      </c>
      <c r="AL18" s="311" t="str">
        <f>IF(AND('MAPA DE RIESGOS'!$V$244="Alta",'MAPA DE RIESGOS'!$Z$244="Moderado"),CONCATENATE("R",'MAPA DE RIESGOS'!$H$244),"")</f>
        <v/>
      </c>
      <c r="AM18" s="304" t="str">
        <f>IF(AND('MAPA DE RIESGOS'!$V$250="Alta",'MAPA DE RIESGOS'!$Z$250="Moderado"),CONCATENATE("R",'MAPA DE RIESGOS'!$H$250),"")</f>
        <v/>
      </c>
      <c r="AN18" s="301" t="str">
        <f>IF(AND('MAPA DE RIESGOS'!$V$196="Alta",'MAPA DE RIESGOS'!$Z$196="Mayor"),CONCATENATE("R",'MAPA DE RIESGOS'!$H$196),"")</f>
        <v/>
      </c>
      <c r="AO18" s="311" t="str">
        <f>IF(AND('MAPA DE RIESGOS'!$V$202="Alta",'MAPA DE RIESGOS'!$Z$202="Mayor"),CONCATENATE("R",'MAPA DE RIESGOS'!$H$202),"")</f>
        <v/>
      </c>
      <c r="AP18" s="311" t="str">
        <f>IF(AND('MAPA DE RIESGOS'!$V$208="Alta",'MAPA DE RIESGOS'!$Z$208="Mayor"),CONCATENATE("R",'MAPA DE RIESGOS'!$H$208),"")</f>
        <v/>
      </c>
      <c r="AQ18" s="311" t="str">
        <f>IF(AND('MAPA DE RIESGOS'!$V$214="Alta",'MAPA DE RIESGOS'!$Z$214="Mayor"),CONCATENATE("R",'MAPA DE RIESGOS'!$H$214),"")</f>
        <v/>
      </c>
      <c r="AR18" s="311" t="str">
        <f>IF(AND('MAPA DE RIESGOS'!$V$220="Alta",'MAPA DE RIESGOS'!$Z$220="Mayor"),CONCATENATE("R",'MAPA DE RIESGOS'!$H$220),"")</f>
        <v/>
      </c>
      <c r="AS18" s="311" t="str">
        <f>IF(AND('MAPA DE RIESGOS'!$V$226="Alta",'MAPA DE RIESGOS'!$Z$226="Mayor"),CONCATENATE("R",'MAPA DE RIESGOS'!$H$226),"")</f>
        <v/>
      </c>
      <c r="AT18" s="311" t="str">
        <f>IF(AND('MAPA DE RIESGOS'!$V$232="Alta",'MAPA DE RIESGOS'!$Z$232="Mayor"),CONCATENATE("R",'MAPA DE RIESGOS'!$H$232),"")</f>
        <v/>
      </c>
      <c r="AU18" s="311" t="str">
        <f>IF(AND('MAPA DE RIESGOS'!$V$238="Alta",'MAPA DE RIESGOS'!$Z$238="Mayor"),CONCATENATE("R",'MAPA DE RIESGOS'!$H$238),"")</f>
        <v/>
      </c>
      <c r="AV18" s="311" t="str">
        <f>IF(AND('MAPA DE RIESGOS'!$V$244="Alta",'MAPA DE RIESGOS'!$Z$244="Mayor"),CONCATENATE("R",'MAPA DE RIESGOS'!$H$244),"")</f>
        <v/>
      </c>
      <c r="AW18" s="304" t="str">
        <f>IF(AND('MAPA DE RIESGOS'!$V$250="Alta",'MAPA DE RIESGOS'!$Z$250="Mayor"),CONCATENATE("R",'MAPA DE RIESGOS'!$H$250),"")</f>
        <v/>
      </c>
      <c r="AX18" s="307" t="str">
        <f>IF(AND('MAPA DE RIESGOS'!$V$196="Alta",'MAPA DE RIESGOS'!$Z$196="Catastrófico"),CONCATENATE("R",'MAPA DE RIESGOS'!$H$196),"")</f>
        <v/>
      </c>
      <c r="AY18" s="312" t="str">
        <f>IF(AND('MAPA DE RIESGOS'!$V$202="Alta",'MAPA DE RIESGOS'!$Z$202="Catastrófico"),CONCATENATE("R",'MAPA DE RIESGOS'!$H$202),"")</f>
        <v/>
      </c>
      <c r="AZ18" s="312" t="str">
        <f>IF(AND('MAPA DE RIESGOS'!$V$208="Alta",'MAPA DE RIESGOS'!$Z$208="Catastrófico"),CONCATENATE("R",'MAPA DE RIESGOS'!$H$208),"")</f>
        <v/>
      </c>
      <c r="BA18" s="312" t="str">
        <f>IF(AND('MAPA DE RIESGOS'!$V$214="Alta",'MAPA DE RIESGOS'!$Z$214="Catastrófico"),CONCATENATE("R",'MAPA DE RIESGOS'!$H$214),"")</f>
        <v/>
      </c>
      <c r="BB18" s="312" t="str">
        <f>IF(AND('MAPA DE RIESGOS'!$V$220="Alta",'MAPA DE RIESGOS'!$Z$220="Catastrófico"),CONCATENATE("R",'MAPA DE RIESGOS'!$H$220),"")</f>
        <v/>
      </c>
      <c r="BC18" s="312" t="str">
        <f>IF(AND('MAPA DE RIESGOS'!$V$226="Alta",'MAPA DE RIESGOS'!$Z$226="Catastrófico"),CONCATENATE("R",'MAPA DE RIESGOS'!$H$226),"")</f>
        <v/>
      </c>
      <c r="BD18" s="312" t="str">
        <f>IF(AND('MAPA DE RIESGOS'!$V$232="Alta",'MAPA DE RIESGOS'!$Z$232="Catastrófico"),CONCATENATE("R",'MAPA DE RIESGOS'!$H$232),"")</f>
        <v/>
      </c>
      <c r="BE18" s="312" t="str">
        <f>IF(AND('MAPA DE RIESGOS'!$V$238="Alta",'MAPA DE RIESGOS'!$Z$238="Catastrófico"),CONCATENATE("R",'MAPA DE RIESGOS'!$H$238),"")</f>
        <v/>
      </c>
      <c r="BF18" s="312" t="str">
        <f>IF(AND('MAPA DE RIESGOS'!$V$244="Alta",'MAPA DE RIESGOS'!$Z$244="Catastrófico"),CONCATENATE("R",'MAPA DE RIESGOS'!$H$244),"")</f>
        <v/>
      </c>
      <c r="BG18" s="310" t="str">
        <f>IF(AND('MAPA DE RIESGOS'!$V$250="Alta",'MAPA DE RIESGOS'!$Z$250="Catastrófico"),CONCATENATE("R",'MAPA DE RIESGOS'!$H$250),"")</f>
        <v/>
      </c>
      <c r="BH18" s="67"/>
      <c r="BI18" s="696"/>
      <c r="BJ18" s="697"/>
      <c r="BK18" s="697"/>
      <c r="BL18" s="697"/>
      <c r="BM18" s="697"/>
      <c r="BN18" s="698"/>
    </row>
    <row r="19" spans="2:66" ht="34.5" customHeight="1">
      <c r="B19" s="673"/>
      <c r="C19" s="673"/>
      <c r="D19" s="674"/>
      <c r="E19" s="678"/>
      <c r="F19" s="679"/>
      <c r="G19" s="679"/>
      <c r="H19" s="679"/>
      <c r="I19" s="679"/>
      <c r="J19" s="320" t="str">
        <f>IF(AND('MAPA DE RIESGOS'!$V$256="Alta",'MAPA DE RIESGOS'!$Z$256="Leve"),CONCATENATE("R",'MAPA DE RIESGOS'!$H$256),"")</f>
        <v/>
      </c>
      <c r="K19" s="325" t="str">
        <f>IF(AND('MAPA DE RIESGOS'!$V$262="Alta",'MAPA DE RIESGOS'!$Z$262="Leve"),CONCATENATE("R",'MAPA DE RIESGOS'!$H$262),"")</f>
        <v/>
      </c>
      <c r="L19" s="325" t="str">
        <f>IF(AND('MAPA DE RIESGOS'!$V$268="Alta",'MAPA DE RIESGOS'!$Z$268="Leve"),CONCATENATE("R",'MAPA DE RIESGOS'!$H$268),"")</f>
        <v/>
      </c>
      <c r="M19" s="325" t="str">
        <f>IF(AND('MAPA DE RIESGOS'!$V$274="Alta",'MAPA DE RIESGOS'!$Z$274="Leve"),CONCATENATE("R",'MAPA DE RIESGOS'!$H$274),"")</f>
        <v/>
      </c>
      <c r="N19" s="325" t="str">
        <f>IF(AND('MAPA DE RIESGOS'!$V$280="Alta",'MAPA DE RIESGOS'!$Z$280="Leve"),CONCATENATE("R",'MAPA DE RIESGOS'!$H$280),"")</f>
        <v/>
      </c>
      <c r="O19" s="325" t="str">
        <f>IF(AND('MAPA DE RIESGOS'!$V$286="Alta",'MAPA DE RIESGOS'!$Z$286="Leve"),CONCATENATE("R",'MAPA DE RIESGOS'!$H$286),"")</f>
        <v/>
      </c>
      <c r="P19" s="325" t="str">
        <f>IF(AND('MAPA DE RIESGOS'!$V$292="Alta",'MAPA DE RIESGOS'!$Z$292="Leve"),CONCATENATE("R",'MAPA DE RIESGOS'!$H$292),"")</f>
        <v/>
      </c>
      <c r="Q19" s="325" t="str">
        <f>IF(AND('MAPA DE RIESGOS'!$V$298="Alta",'MAPA DE RIESGOS'!$Z$298="Leve"),CONCATENATE("R",'MAPA DE RIESGOS'!$H$298),"")</f>
        <v/>
      </c>
      <c r="R19" s="325" t="str">
        <f>IF(AND('MAPA DE RIESGOS'!$V$304="Alta",'MAPA DE RIESGOS'!$Z$304="Leve"),CONCATENATE("R",'MAPA DE RIESGOS'!$H$304),"")</f>
        <v/>
      </c>
      <c r="S19" s="323" t="str">
        <f>IF(AND('MAPA DE RIESGOS'!$V$310="Alta",'MAPA DE RIESGOS'!$Z$310="Leve"),CONCATENATE("R",'MAPA DE RIESGOS'!$H$310),"")</f>
        <v/>
      </c>
      <c r="T19" s="320" t="str">
        <f>IF(AND('MAPA DE RIESGOS'!$V$256="Alta",'MAPA DE RIESGOS'!$Z$256="Menor"),CONCATENATE("R",'MAPA DE RIESGOS'!$H$256),"")</f>
        <v/>
      </c>
      <c r="U19" s="325" t="str">
        <f>IF(AND('MAPA DE RIESGOS'!$V$262="Alta",'MAPA DE RIESGOS'!$Z$262="Menor"),CONCATENATE("R",'MAPA DE RIESGOS'!$H$262),"")</f>
        <v/>
      </c>
      <c r="V19" s="325" t="str">
        <f>IF(AND('MAPA DE RIESGOS'!$V$268="Alta",'MAPA DE RIESGOS'!$Z$268="Menor"),CONCATENATE("R",'MAPA DE RIESGOS'!$H$268),"")</f>
        <v/>
      </c>
      <c r="W19" s="325" t="str">
        <f>IF(AND('MAPA DE RIESGOS'!$V$274="Alta",'MAPA DE RIESGOS'!$Z$274="Menor"),CONCATENATE("R",'MAPA DE RIESGOS'!$H$274),"")</f>
        <v/>
      </c>
      <c r="X19" s="325" t="str">
        <f>IF(AND('MAPA DE RIESGOS'!$V$280="Alta",'MAPA DE RIESGOS'!$Z$280="Menor"),CONCATENATE("R",'MAPA DE RIESGOS'!$H$280),"")</f>
        <v/>
      </c>
      <c r="Y19" s="325" t="str">
        <f>IF(AND('MAPA DE RIESGOS'!$V$286="Alta",'MAPA DE RIESGOS'!$Z$286="Menor"),CONCATENATE("R",'MAPA DE RIESGOS'!$H$286),"")</f>
        <v/>
      </c>
      <c r="Z19" s="325" t="str">
        <f>IF(AND('MAPA DE RIESGOS'!$V$292="Alta",'MAPA DE RIESGOS'!$Z$292="Menor"),CONCATENATE("R",'MAPA DE RIESGOS'!$H$292),"")</f>
        <v/>
      </c>
      <c r="AA19" s="325" t="str">
        <f>IF(AND('MAPA DE RIESGOS'!$V$298="Alta",'MAPA DE RIESGOS'!$Z$298="Menor"),CONCATENATE("R",'MAPA DE RIESGOS'!$H$298),"")</f>
        <v/>
      </c>
      <c r="AB19" s="325" t="str">
        <f>IF(AND('MAPA DE RIESGOS'!$V$304="Alta",'MAPA DE RIESGOS'!$Z$304="Menor"),CONCATENATE("R",'MAPA DE RIESGOS'!$H$304),"")</f>
        <v/>
      </c>
      <c r="AC19" s="323" t="str">
        <f>IF(AND('MAPA DE RIESGOS'!$V$310="Alta",'MAPA DE RIESGOS'!$Z$310="Menor"),CONCATENATE("R",'MAPA DE RIESGOS'!$H$310),"")</f>
        <v/>
      </c>
      <c r="AD19" s="301" t="str">
        <f>IF(AND('MAPA DE RIESGOS'!$V$256="Alta",'MAPA DE RIESGOS'!$Z$256="Moderado"),CONCATENATE("R",'MAPA DE RIESGOS'!$H$256),"")</f>
        <v/>
      </c>
      <c r="AE19" s="311" t="str">
        <f>IF(AND('MAPA DE RIESGOS'!$V$262="Alta",'MAPA DE RIESGOS'!$Z$262="Moderado"),CONCATENATE("R",'MAPA DE RIESGOS'!$H$262),"")</f>
        <v/>
      </c>
      <c r="AF19" s="311" t="str">
        <f>IF(AND('MAPA DE RIESGOS'!$V$268="Alta",'MAPA DE RIESGOS'!$Z$268="Moderado"),CONCATENATE("R",'MAPA DE RIESGOS'!$H$268),"")</f>
        <v/>
      </c>
      <c r="AG19" s="311" t="str">
        <f>IF(AND('MAPA DE RIESGOS'!$V$274="Alta",'MAPA DE RIESGOS'!$Z$274="Moderado"),CONCATENATE("R",'MAPA DE RIESGOS'!$H$274),"")</f>
        <v/>
      </c>
      <c r="AH19" s="311" t="str">
        <f>IF(AND('MAPA DE RIESGOS'!$V$280="Alta",'MAPA DE RIESGOS'!$Z$280="Moderado"),CONCATENATE("R",'MAPA DE RIESGOS'!$H$280),"")</f>
        <v/>
      </c>
      <c r="AI19" s="311" t="str">
        <f>IF(AND('MAPA DE RIESGOS'!$V$286="Alta",'MAPA DE RIESGOS'!$Z$286="Moderado"),CONCATENATE("R",'MAPA DE RIESGOS'!$H$286),"")</f>
        <v/>
      </c>
      <c r="AJ19" s="311" t="str">
        <f>IF(AND('MAPA DE RIESGOS'!$V$292="Alta",'MAPA DE RIESGOS'!$Z$292="Moderado"),CONCATENATE("R",'MAPA DE RIESGOS'!$H$292),"")</f>
        <v/>
      </c>
      <c r="AK19" s="311" t="str">
        <f>IF(AND('MAPA DE RIESGOS'!$V$298="Alta",'MAPA DE RIESGOS'!$Z$298="Moderado"),CONCATENATE("R",'MAPA DE RIESGOS'!$H$298),"")</f>
        <v/>
      </c>
      <c r="AL19" s="311" t="str">
        <f>IF(AND('MAPA DE RIESGOS'!$V$304="Alta",'MAPA DE RIESGOS'!$Z$304="Moderado"),CONCATENATE("R",'MAPA DE RIESGOS'!$H$304),"")</f>
        <v/>
      </c>
      <c r="AM19" s="304" t="str">
        <f>IF(AND('MAPA DE RIESGOS'!$V$310="Alta",'MAPA DE RIESGOS'!$Z$310="Moderado"),CONCATENATE("R",'MAPA DE RIESGOS'!$H$310),"")</f>
        <v/>
      </c>
      <c r="AN19" s="301" t="str">
        <f>IF(AND('MAPA DE RIESGOS'!$V$256="Alta",'MAPA DE RIESGOS'!$Z$256="Mayor"),CONCATENATE("R",'MAPA DE RIESGOS'!$H$256),"")</f>
        <v/>
      </c>
      <c r="AO19" s="311" t="str">
        <f>IF(AND('MAPA DE RIESGOS'!$V$262="Alta",'MAPA DE RIESGOS'!$Z$262="Mayor"),CONCATENATE("R",'MAPA DE RIESGOS'!$H$262),"")</f>
        <v/>
      </c>
      <c r="AP19" s="311" t="str">
        <f>IF(AND('MAPA DE RIESGOS'!$V$268="Alta",'MAPA DE RIESGOS'!$Z$268="Mayor"),CONCATENATE("R",'MAPA DE RIESGOS'!$H$268),"")</f>
        <v/>
      </c>
      <c r="AQ19" s="311" t="str">
        <f>IF(AND('MAPA DE RIESGOS'!$V$274="Alta",'MAPA DE RIESGOS'!$Z$274="Mayor"),CONCATENATE("R",'MAPA DE RIESGOS'!$H$274),"")</f>
        <v/>
      </c>
      <c r="AR19" s="311" t="str">
        <f>IF(AND('MAPA DE RIESGOS'!$V$280="Alta",'MAPA DE RIESGOS'!$Z$280="Mayor"),CONCATENATE("R",'MAPA DE RIESGOS'!$H$280),"")</f>
        <v/>
      </c>
      <c r="AS19" s="311" t="str">
        <f>IF(AND('MAPA DE RIESGOS'!$V$286="Alta",'MAPA DE RIESGOS'!$Z$286="Mayor"),CONCATENATE("R",'MAPA DE RIESGOS'!$H$286),"")</f>
        <v/>
      </c>
      <c r="AT19" s="311" t="str">
        <f>IF(AND('MAPA DE RIESGOS'!$V$292="Alta",'MAPA DE RIESGOS'!$Z$292="Mayor"),CONCATENATE("R",'MAPA DE RIESGOS'!$H$292),"")</f>
        <v/>
      </c>
      <c r="AU19" s="311" t="str">
        <f>IF(AND('MAPA DE RIESGOS'!$V$298="Alta",'MAPA DE RIESGOS'!$Z$298="Mayor"),CONCATENATE("R",'MAPA DE RIESGOS'!$H$298),"")</f>
        <v/>
      </c>
      <c r="AV19" s="311" t="str">
        <f>IF(AND('MAPA DE RIESGOS'!$V$304="Alta",'MAPA DE RIESGOS'!$Z$304="Mayor"),CONCATENATE("R",'MAPA DE RIESGOS'!$H$304),"")</f>
        <v/>
      </c>
      <c r="AW19" s="304" t="str">
        <f>IF(AND('MAPA DE RIESGOS'!$V$310="Alta",'MAPA DE RIESGOS'!$Z$310="Mayor"),CONCATENATE("R",'MAPA DE RIESGOS'!$H$310),"")</f>
        <v/>
      </c>
      <c r="AX19" s="307" t="str">
        <f>IF(AND('MAPA DE RIESGOS'!$V$256="Alta",'MAPA DE RIESGOS'!$Z$256="Catastrófico"),CONCATENATE("R",'MAPA DE RIESGOS'!$H$256),"")</f>
        <v/>
      </c>
      <c r="AY19" s="312" t="str">
        <f>IF(AND('MAPA DE RIESGOS'!$V$262="Alta",'MAPA DE RIESGOS'!$Z$262="Catastrófico"),CONCATENATE("R",'MAPA DE RIESGOS'!$H$262),"")</f>
        <v/>
      </c>
      <c r="AZ19" s="312" t="str">
        <f>IF(AND('MAPA DE RIESGOS'!$V$268="Alta",'MAPA DE RIESGOS'!$Z$268="Catastrófico"),CONCATENATE("R",'MAPA DE RIESGOS'!$H$268),"")</f>
        <v/>
      </c>
      <c r="BA19" s="312" t="str">
        <f>IF(AND('MAPA DE RIESGOS'!$V$274="Alta",'MAPA DE RIESGOS'!$Z$274="Catastrófico"),CONCATENATE("R",'MAPA DE RIESGOS'!$H$274),"")</f>
        <v/>
      </c>
      <c r="BB19" s="312" t="str">
        <f>IF(AND('MAPA DE RIESGOS'!$V$280="Alta",'MAPA DE RIESGOS'!$Z$280="Catastrófico"),CONCATENATE("R",'MAPA DE RIESGOS'!$H$280),"")</f>
        <v/>
      </c>
      <c r="BC19" s="312" t="str">
        <f>IF(AND('MAPA DE RIESGOS'!$V$286="Alta",'MAPA DE RIESGOS'!$Z$286="Catastrófico"),CONCATENATE("R",'MAPA DE RIESGOS'!$H$286),"")</f>
        <v/>
      </c>
      <c r="BD19" s="312" t="str">
        <f>IF(AND('MAPA DE RIESGOS'!$V$292="Alta",'MAPA DE RIESGOS'!$Z$292="Catastrófico"),CONCATENATE("R",'MAPA DE RIESGOS'!$H$292),"")</f>
        <v/>
      </c>
      <c r="BE19" s="312" t="str">
        <f>IF(AND('MAPA DE RIESGOS'!$V$298="Alta",'MAPA DE RIESGOS'!$Z$298="Catastrófico"),CONCATENATE("R",'MAPA DE RIESGOS'!$H$298),"")</f>
        <v/>
      </c>
      <c r="BF19" s="312" t="str">
        <f>IF(AND('MAPA DE RIESGOS'!$V$304="Alta",'MAPA DE RIESGOS'!$Z$304="Catastrófico"),CONCATENATE("R",'MAPA DE RIESGOS'!$H$304),"")</f>
        <v/>
      </c>
      <c r="BG19" s="310" t="str">
        <f>IF(AND('MAPA DE RIESGOS'!$V$310="Alta",'MAPA DE RIESGOS'!$Z$310="Catastrófico"),CONCATENATE("R",'MAPA DE RIESGOS'!$H$310),"")</f>
        <v/>
      </c>
      <c r="BH19" s="67"/>
      <c r="BI19" s="696"/>
      <c r="BJ19" s="697"/>
      <c r="BK19" s="697"/>
      <c r="BL19" s="697"/>
      <c r="BM19" s="697"/>
      <c r="BN19" s="698"/>
    </row>
    <row r="20" spans="2:66" ht="34.5" customHeight="1">
      <c r="B20" s="673"/>
      <c r="C20" s="673"/>
      <c r="D20" s="674"/>
      <c r="E20" s="678"/>
      <c r="F20" s="679"/>
      <c r="G20" s="679"/>
      <c r="H20" s="679"/>
      <c r="I20" s="679"/>
      <c r="J20" s="320" t="str">
        <f>IF(AND('MAPA DE RIESGOS'!$V$316="Alta",'MAPA DE RIESGOS'!$Z$316="Leve"),CONCATENATE("R",'MAPA DE RIESGOS'!$H$316),"")</f>
        <v/>
      </c>
      <c r="K20" s="325" t="str">
        <f>IF(AND('MAPA DE RIESGOS'!$V$322="Alta",'MAPA DE RIESGOS'!$Z$322="Leve"),CONCATENATE("R",'MAPA DE RIESGOS'!$H$322),"")</f>
        <v/>
      </c>
      <c r="L20" s="325" t="str">
        <f>IF(AND('MAPA DE RIESGOS'!$V$328="Alta",'MAPA DE RIESGOS'!$Z$328="Leve"),CONCATENATE("R",'MAPA DE RIESGOS'!$H$328),"")</f>
        <v/>
      </c>
      <c r="M20" s="325" t="str">
        <f>IF(AND('MAPA DE RIESGOS'!$V$334="Alta",'MAPA DE RIESGOS'!$Z$334="Leve"),CONCATENATE("R",'MAPA DE RIESGOS'!$H$334),"")</f>
        <v/>
      </c>
      <c r="N20" s="325" t="str">
        <f>IF(AND('MAPA DE RIESGOS'!$V$340="Alta",'MAPA DE RIESGOS'!$Z$340="Leve"),CONCATENATE("R",'MAPA DE RIESGOS'!$H$340),"")</f>
        <v/>
      </c>
      <c r="O20" s="325" t="str">
        <f>IF(AND('MAPA DE RIESGOS'!$V$346="Alta",'MAPA DE RIESGOS'!$Z$346="Leve"),CONCATENATE("R",'MAPA DE RIESGOS'!$H$346),"")</f>
        <v/>
      </c>
      <c r="P20" s="325" t="str">
        <f>IF(AND('MAPA DE RIESGOS'!$V$352="Alta",'MAPA DE RIESGOS'!$Z$352="Leve"),CONCATENATE("R",'MAPA DE RIESGOS'!$H$352),"")</f>
        <v/>
      </c>
      <c r="Q20" s="325" t="str">
        <f>IF(AND('MAPA DE RIESGOS'!$V$358="Alta",'MAPA DE RIESGOS'!$Z$358="Leve"),CONCATENATE("R",'MAPA DE RIESGOS'!$H$358),"")</f>
        <v/>
      </c>
      <c r="R20" s="325" t="str">
        <f>IF(AND('MAPA DE RIESGOS'!$V$364="Alta",'MAPA DE RIESGOS'!$Z$364="Leve"),CONCATENATE("R",'MAPA DE RIESGOS'!$H$364),"")</f>
        <v/>
      </c>
      <c r="S20" s="323" t="str">
        <f>IF(AND('MAPA DE RIESGOS'!$V$370="Alta",'MAPA DE RIESGOS'!$Z$370="Leve"),CONCATENATE("R",'MAPA DE RIESGOS'!$H$370),"")</f>
        <v/>
      </c>
      <c r="T20" s="320" t="str">
        <f>IF(AND('MAPA DE RIESGOS'!$V$316="Alta",'MAPA DE RIESGOS'!$Z$316="Menor"),CONCATENATE("R",'MAPA DE RIESGOS'!$H$316),"")</f>
        <v/>
      </c>
      <c r="U20" s="325" t="str">
        <f>IF(AND('MAPA DE RIESGOS'!$V$322="Alta",'MAPA DE RIESGOS'!$Z$322="Menor"),CONCATENATE("R",'MAPA DE RIESGOS'!$H$322),"")</f>
        <v/>
      </c>
      <c r="V20" s="325" t="str">
        <f>IF(AND('MAPA DE RIESGOS'!$V$328="Alta",'MAPA DE RIESGOS'!$Z$328="Menor"),CONCATENATE("R",'MAPA DE RIESGOS'!$H$328),"")</f>
        <v/>
      </c>
      <c r="W20" s="325" t="str">
        <f>IF(AND('MAPA DE RIESGOS'!$V$334="Alta",'MAPA DE RIESGOS'!$Z$334="Menor"),CONCATENATE("R",'MAPA DE RIESGOS'!$H$334),"")</f>
        <v/>
      </c>
      <c r="X20" s="325" t="str">
        <f>IF(AND('MAPA DE RIESGOS'!$V$340="Alta",'MAPA DE RIESGOS'!$Z$340="Menor"),CONCATENATE("R",'MAPA DE RIESGOS'!$H$340),"")</f>
        <v/>
      </c>
      <c r="Y20" s="325" t="str">
        <f>IF(AND('MAPA DE RIESGOS'!$V$346="Alta",'MAPA DE RIESGOS'!$Z$346="Menor"),CONCATENATE("R",'MAPA DE RIESGOS'!$H$346),"")</f>
        <v/>
      </c>
      <c r="Z20" s="325" t="str">
        <f>IF(AND('MAPA DE RIESGOS'!$V$352="Alta",'MAPA DE RIESGOS'!$Z$352="Menor"),CONCATENATE("R",'MAPA DE RIESGOS'!$H$352),"")</f>
        <v/>
      </c>
      <c r="AA20" s="325" t="str">
        <f>IF(AND('MAPA DE RIESGOS'!$V$358="Alta",'MAPA DE RIESGOS'!$Z$358="Menor"),CONCATENATE("R",'MAPA DE RIESGOS'!$H$358),"")</f>
        <v/>
      </c>
      <c r="AB20" s="325" t="str">
        <f>IF(AND('MAPA DE RIESGOS'!$V$364="Alta",'MAPA DE RIESGOS'!$Z$364="Menor"),CONCATENATE("R",'MAPA DE RIESGOS'!$H$364),"")</f>
        <v/>
      </c>
      <c r="AC20" s="323" t="str">
        <f>IF(AND('MAPA DE RIESGOS'!$V$370="Alta",'MAPA DE RIESGOS'!$Z$370="Menor"),CONCATENATE("R",'MAPA DE RIESGOS'!$H$370),"")</f>
        <v/>
      </c>
      <c r="AD20" s="301" t="str">
        <f>IF(AND('MAPA DE RIESGOS'!$V$316="Alta",'MAPA DE RIESGOS'!$Z$316="Moderado"),CONCATENATE("R",'MAPA DE RIESGOS'!$H$316),"")</f>
        <v/>
      </c>
      <c r="AE20" s="311" t="str">
        <f>IF(AND('MAPA DE RIESGOS'!$V$322="Alta",'MAPA DE RIESGOS'!$Z$322="Moderado"),CONCATENATE("R",'MAPA DE RIESGOS'!$H$322),"")</f>
        <v/>
      </c>
      <c r="AF20" s="311" t="str">
        <f>IF(AND('MAPA DE RIESGOS'!$V$328="Alta",'MAPA DE RIESGOS'!$Z$328="Moderado"),CONCATENATE("R",'MAPA DE RIESGOS'!$H$328),"")</f>
        <v/>
      </c>
      <c r="AG20" s="311" t="str">
        <f>IF(AND('MAPA DE RIESGOS'!$V$334="Alta",'MAPA DE RIESGOS'!$Z$334="Moderado"),CONCATENATE("R",'MAPA DE RIESGOS'!$H$334),"")</f>
        <v/>
      </c>
      <c r="AH20" s="311" t="str">
        <f>IF(AND('MAPA DE RIESGOS'!$V$340="Alta",'MAPA DE RIESGOS'!$Z$340="Moderado"),CONCATENATE("R",'MAPA DE RIESGOS'!$H$340),"")</f>
        <v/>
      </c>
      <c r="AI20" s="311" t="str">
        <f>IF(AND('MAPA DE RIESGOS'!$V$346="Alta",'MAPA DE RIESGOS'!$Z$346="Moderado"),CONCATENATE("R",'MAPA DE RIESGOS'!$H$346),"")</f>
        <v/>
      </c>
      <c r="AJ20" s="311" t="str">
        <f>IF(AND('MAPA DE RIESGOS'!$V$352="Alta",'MAPA DE RIESGOS'!$Z$352="Moderado"),CONCATENATE("R",'MAPA DE RIESGOS'!$H$352),"")</f>
        <v/>
      </c>
      <c r="AK20" s="311" t="str">
        <f>IF(AND('MAPA DE RIESGOS'!$V$358="Alta",'MAPA DE RIESGOS'!$Z$358="Moderado"),CONCATENATE("R",'MAPA DE RIESGOS'!$H$358),"")</f>
        <v/>
      </c>
      <c r="AL20" s="311" t="str">
        <f>IF(AND('MAPA DE RIESGOS'!$V$364="Alta",'MAPA DE RIESGOS'!$Z$364="Moderado"),CONCATENATE("R",'MAPA DE RIESGOS'!$H$364),"")</f>
        <v/>
      </c>
      <c r="AM20" s="304" t="str">
        <f>IF(AND('MAPA DE RIESGOS'!$V$370="Alta",'MAPA DE RIESGOS'!$Z$370="Moderado"),CONCATENATE("R",'MAPA DE RIESGOS'!$H$370),"")</f>
        <v/>
      </c>
      <c r="AN20" s="301" t="str">
        <f>IF(AND('MAPA DE RIESGOS'!$V$316="Alta",'MAPA DE RIESGOS'!$Z$316="Mayor"),CONCATENATE("R",'MAPA DE RIESGOS'!$H$316),"")</f>
        <v/>
      </c>
      <c r="AO20" s="311" t="str">
        <f>IF(AND('MAPA DE RIESGOS'!$V$322="Alta",'MAPA DE RIESGOS'!$Z$322="Mayor"),CONCATENATE("R",'MAPA DE RIESGOS'!$H$322),"")</f>
        <v/>
      </c>
      <c r="AP20" s="311" t="str">
        <f>IF(AND('MAPA DE RIESGOS'!$V$328="Alta",'MAPA DE RIESGOS'!$Z$328="Mayor"),CONCATENATE("R",'MAPA DE RIESGOS'!$H$328),"")</f>
        <v/>
      </c>
      <c r="AQ20" s="311" t="str">
        <f>IF(AND('MAPA DE RIESGOS'!$V$334="Alta",'MAPA DE RIESGOS'!$Z$334="Mayor"),CONCATENATE("R",'MAPA DE RIESGOS'!$H$334),"")</f>
        <v/>
      </c>
      <c r="AR20" s="311" t="str">
        <f>IF(AND('MAPA DE RIESGOS'!$V$340="Alta",'MAPA DE RIESGOS'!$Z$340="Mayor"),CONCATENATE("R",'MAPA DE RIESGOS'!$H$340),"")</f>
        <v/>
      </c>
      <c r="AS20" s="311" t="str">
        <f>IF(AND('MAPA DE RIESGOS'!$V$346="Alta",'MAPA DE RIESGOS'!$Z$346="Mayor"),CONCATENATE("R",'MAPA DE RIESGOS'!$H$346),"")</f>
        <v/>
      </c>
      <c r="AT20" s="311" t="str">
        <f>IF(AND('MAPA DE RIESGOS'!$V$352="Alta",'MAPA DE RIESGOS'!$Z$352="Mayor"),CONCATENATE("R",'MAPA DE RIESGOS'!$H$352),"")</f>
        <v/>
      </c>
      <c r="AU20" s="311" t="str">
        <f>IF(AND('MAPA DE RIESGOS'!$V$358="Alta",'MAPA DE RIESGOS'!$Z$358="Mayor"),CONCATENATE("R",'MAPA DE RIESGOS'!$H$358),"")</f>
        <v/>
      </c>
      <c r="AV20" s="311" t="str">
        <f>IF(AND('MAPA DE RIESGOS'!$V$364="Alta",'MAPA DE RIESGOS'!$Z$364="Mayor"),CONCATENATE("R",'MAPA DE RIESGOS'!$H$364),"")</f>
        <v/>
      </c>
      <c r="AW20" s="304" t="str">
        <f>IF(AND('MAPA DE RIESGOS'!$V$370="Alta",'MAPA DE RIESGOS'!$Z$370="Mayor"),CONCATENATE("R",'MAPA DE RIESGOS'!$H$370),"")</f>
        <v/>
      </c>
      <c r="AX20" s="307" t="str">
        <f>IF(AND('MAPA DE RIESGOS'!$V$316="Alta",'MAPA DE RIESGOS'!$Z$316="Catastrófico"),CONCATENATE("R",'MAPA DE RIESGOS'!$H$316),"")</f>
        <v/>
      </c>
      <c r="AY20" s="312" t="str">
        <f>IF(AND('MAPA DE RIESGOS'!$V$322="Alta",'MAPA DE RIESGOS'!$Z$322="Catastrófico"),CONCATENATE("R",'MAPA DE RIESGOS'!$H$322),"")</f>
        <v/>
      </c>
      <c r="AZ20" s="312" t="str">
        <f>IF(AND('MAPA DE RIESGOS'!$V$328="Alta",'MAPA DE RIESGOS'!$Z$328="Catastrófico"),CONCATENATE("R",'MAPA DE RIESGOS'!$H$328),"")</f>
        <v/>
      </c>
      <c r="BA20" s="312" t="str">
        <f>IF(AND('MAPA DE RIESGOS'!$V$334="Alta",'MAPA DE RIESGOS'!$Z$334="Catastrófico"),CONCATENATE("R",'MAPA DE RIESGOS'!$H$334),"")</f>
        <v/>
      </c>
      <c r="BB20" s="312" t="str">
        <f>IF(AND('MAPA DE RIESGOS'!$V$340="Alta",'MAPA DE RIESGOS'!$Z$340="Catastrófico"),CONCATENATE("R",'MAPA DE RIESGOS'!$H$340),"")</f>
        <v/>
      </c>
      <c r="BC20" s="312" t="str">
        <f>IF(AND('MAPA DE RIESGOS'!$V$346="Alta",'MAPA DE RIESGOS'!$Z$346="Catastrófico"),CONCATENATE("R",'MAPA DE RIESGOS'!$H$346),"")</f>
        <v/>
      </c>
      <c r="BD20" s="312" t="str">
        <f>IF(AND('MAPA DE RIESGOS'!$V$352="Alta",'MAPA DE RIESGOS'!$Z$352="Catastrófico"),CONCATENATE("R",'MAPA DE RIESGOS'!$H$352),"")</f>
        <v/>
      </c>
      <c r="BE20" s="312" t="str">
        <f>IF(AND('MAPA DE RIESGOS'!$V$358="Alta",'MAPA DE RIESGOS'!$Z$358="Catastrófico"),CONCATENATE("R",'MAPA DE RIESGOS'!$H$358),"")</f>
        <v/>
      </c>
      <c r="BF20" s="312" t="str">
        <f>IF(AND('MAPA DE RIESGOS'!$V$364="Alta",'MAPA DE RIESGOS'!$Z$364="Catastrófico"),CONCATENATE("R",'MAPA DE RIESGOS'!$H$364),"")</f>
        <v/>
      </c>
      <c r="BG20" s="310" t="str">
        <f>IF(AND('MAPA DE RIESGOS'!$V$370="Alta",'MAPA DE RIESGOS'!$Z$370="Catastrófico"),CONCATENATE("R",'MAPA DE RIESGOS'!$H$370),"")</f>
        <v/>
      </c>
      <c r="BH20" s="67"/>
      <c r="BI20" s="696"/>
      <c r="BJ20" s="697"/>
      <c r="BK20" s="697"/>
      <c r="BL20" s="697"/>
      <c r="BM20" s="697"/>
      <c r="BN20" s="698"/>
    </row>
    <row r="21" spans="2:66" ht="34.5" customHeight="1">
      <c r="B21" s="673"/>
      <c r="C21" s="673"/>
      <c r="D21" s="674"/>
      <c r="E21" s="678"/>
      <c r="F21" s="679"/>
      <c r="G21" s="679"/>
      <c r="H21" s="679"/>
      <c r="I21" s="679"/>
      <c r="J21" s="320" t="str">
        <f>IF(AND('MAPA DE RIESGOS'!$V$376="Alta",'MAPA DE RIESGOS'!$Z$376="Leve"),CONCATENATE("R",'MAPA DE RIESGOS'!$H$376),"")</f>
        <v/>
      </c>
      <c r="K21" s="325" t="str">
        <f>IF(AND('MAPA DE RIESGOS'!$V$382="Alta",'MAPA DE RIESGOS'!$Z$382="Leve"),CONCATENATE("R",'MAPA DE RIESGOS'!$H$382),"")</f>
        <v/>
      </c>
      <c r="L21" s="325" t="str">
        <f>IF(AND('MAPA DE RIESGOS'!$V$388="Alta",'MAPA DE RIESGOS'!$Z$388="Leve"),CONCATENATE("R",'MAPA DE RIESGOS'!$H$388),"")</f>
        <v/>
      </c>
      <c r="M21" s="325" t="str">
        <f>IF(AND('MAPA DE RIESGOS'!$V$394="Alta",'MAPA DE RIESGOS'!$Z$394="Leve"),CONCATENATE("R",'MAPA DE RIESGOS'!$H$394),"")</f>
        <v/>
      </c>
      <c r="N21" s="325" t="str">
        <f>IF(AND('MAPA DE RIESGOS'!$V$400="Alta",'MAPA DE RIESGOS'!$Z$400="Leve"),CONCATENATE("R",'MAPA DE RIESGOS'!$H$400),"")</f>
        <v/>
      </c>
      <c r="O21" s="325" t="str">
        <f>IF(AND('MAPA DE RIESGOS'!$V$406="Alta",'MAPA DE RIESGOS'!$Z$406="Leve"),CONCATENATE("R",'MAPA DE RIESGOS'!$H$406),"")</f>
        <v/>
      </c>
      <c r="P21" s="325" t="str">
        <f>IF(AND('MAPA DE RIESGOS'!$V$412="Alta",'MAPA DE RIESGOS'!$Z$412="Leve"),CONCATENATE("R",'MAPA DE RIESGOS'!$H$412),"")</f>
        <v/>
      </c>
      <c r="Q21" s="325" t="str">
        <f>IF(AND('MAPA DE RIESGOS'!$V$418="Alta",'MAPA DE RIESGOS'!$Z$418="Leve"),CONCATENATE("R",'MAPA DE RIESGOS'!$H$418),"")</f>
        <v/>
      </c>
      <c r="R21" s="325" t="str">
        <f>IF(AND('MAPA DE RIESGOS'!$V$424="Alta",'MAPA DE RIESGOS'!$Z$424="Leve"),CONCATENATE("R",'MAPA DE RIESGOS'!$H$424),"")</f>
        <v/>
      </c>
      <c r="S21" s="323" t="str">
        <f>IF(AND('MAPA DE RIESGOS'!$V$430="Alta",'MAPA DE RIESGOS'!$Z$430="Leve"),CONCATENATE("R",'MAPA DE RIESGOS'!$H$430),"")</f>
        <v/>
      </c>
      <c r="T21" s="320" t="str">
        <f>IF(AND('MAPA DE RIESGOS'!$V$376="Alta",'MAPA DE RIESGOS'!$Z$376="Menor"),CONCATENATE("R",'MAPA DE RIESGOS'!$H$376),"")</f>
        <v/>
      </c>
      <c r="U21" s="325" t="str">
        <f>IF(AND('MAPA DE RIESGOS'!$V$382="Alta",'MAPA DE RIESGOS'!$Z$382="Menor"),CONCATENATE("R",'MAPA DE RIESGOS'!$H$382),"")</f>
        <v/>
      </c>
      <c r="V21" s="325" t="str">
        <f>IF(AND('MAPA DE RIESGOS'!$V$388="Alta",'MAPA DE RIESGOS'!$Z$388="Menor"),CONCATENATE("R",'MAPA DE RIESGOS'!$H$388),"")</f>
        <v/>
      </c>
      <c r="W21" s="325" t="str">
        <f>IF(AND('MAPA DE RIESGOS'!$V$394="Alta",'MAPA DE RIESGOS'!$Z$394="Menor"),CONCATENATE("R",'MAPA DE RIESGOS'!$H$394),"")</f>
        <v/>
      </c>
      <c r="X21" s="325" t="str">
        <f>IF(AND('MAPA DE RIESGOS'!$V$400="Alta",'MAPA DE RIESGOS'!$Z$400="Menor"),CONCATENATE("R",'MAPA DE RIESGOS'!$H$400),"")</f>
        <v/>
      </c>
      <c r="Y21" s="325" t="str">
        <f>IF(AND('MAPA DE RIESGOS'!$V$406="Alta",'MAPA DE RIESGOS'!$Z$406="Menor"),CONCATENATE("R",'MAPA DE RIESGOS'!$H$406),"")</f>
        <v/>
      </c>
      <c r="Z21" s="325" t="str">
        <f>IF(AND('MAPA DE RIESGOS'!$V$412="Alta",'MAPA DE RIESGOS'!$Z$412="Menor"),CONCATENATE("R",'MAPA DE RIESGOS'!$H$412),"")</f>
        <v/>
      </c>
      <c r="AA21" s="325" t="str">
        <f>IF(AND('MAPA DE RIESGOS'!$V$418="Alta",'MAPA DE RIESGOS'!$Z$418="Menor"),CONCATENATE("R",'MAPA DE RIESGOS'!$H$418),"")</f>
        <v/>
      </c>
      <c r="AB21" s="325" t="str">
        <f>IF(AND('MAPA DE RIESGOS'!$V$424="Alta",'MAPA DE RIESGOS'!$Z$424="Menor"),CONCATENATE("R",'MAPA DE RIESGOS'!$H$424),"")</f>
        <v/>
      </c>
      <c r="AC21" s="323" t="str">
        <f>IF(AND('MAPA DE RIESGOS'!$V$430="Alta",'MAPA DE RIESGOS'!$Z$430="Menor"),CONCATENATE("R",'MAPA DE RIESGOS'!$H$430),"")</f>
        <v/>
      </c>
      <c r="AD21" s="301" t="str">
        <f>IF(AND('MAPA DE RIESGOS'!$V$376="Alta",'MAPA DE RIESGOS'!$Z$376="Moderado"),CONCATENATE("R",'MAPA DE RIESGOS'!$H$376),"")</f>
        <v/>
      </c>
      <c r="AE21" s="311" t="str">
        <f>IF(AND('MAPA DE RIESGOS'!$V$382="Alta",'MAPA DE RIESGOS'!$Z$382="Moderado"),CONCATENATE("R",'MAPA DE RIESGOS'!$H$382),"")</f>
        <v/>
      </c>
      <c r="AF21" s="311" t="str">
        <f>IF(AND('MAPA DE RIESGOS'!$V$388="Alta",'MAPA DE RIESGOS'!$Z$388="Moderado"),CONCATENATE("R",'MAPA DE RIESGOS'!$H$388),"")</f>
        <v/>
      </c>
      <c r="AG21" s="311" t="str">
        <f>IF(AND('MAPA DE RIESGOS'!$V$394="Alta",'MAPA DE RIESGOS'!$Z$394="Moderado"),CONCATENATE("R",'MAPA DE RIESGOS'!$H$394),"")</f>
        <v/>
      </c>
      <c r="AH21" s="311" t="str">
        <f>IF(AND('MAPA DE RIESGOS'!$V$400="Alta",'MAPA DE RIESGOS'!$Z$400="Moderado"),CONCATENATE("R",'MAPA DE RIESGOS'!$H$400),"")</f>
        <v/>
      </c>
      <c r="AI21" s="311" t="str">
        <f>IF(AND('MAPA DE RIESGOS'!$V$406="Alta",'MAPA DE RIESGOS'!$Z$406="Moderado"),CONCATENATE("R",'MAPA DE RIESGOS'!$H$406),"")</f>
        <v/>
      </c>
      <c r="AJ21" s="311" t="str">
        <f>IF(AND('MAPA DE RIESGOS'!$V$412="Alta",'MAPA DE RIESGOS'!$Z$412="Moderado"),CONCATENATE("R",'MAPA DE RIESGOS'!$H$412),"")</f>
        <v/>
      </c>
      <c r="AK21" s="311" t="str">
        <f>IF(AND('MAPA DE RIESGOS'!$V$418="Alta",'MAPA DE RIESGOS'!$Z$418="Moderado"),CONCATENATE("R",'MAPA DE RIESGOS'!$H$418),"")</f>
        <v/>
      </c>
      <c r="AL21" s="311" t="str">
        <f>IF(AND('MAPA DE RIESGOS'!$V$424="Alta",'MAPA DE RIESGOS'!$Z$424="Moderado"),CONCATENATE("R",'MAPA DE RIESGOS'!$H$424),"")</f>
        <v/>
      </c>
      <c r="AM21" s="304" t="str">
        <f>IF(AND('MAPA DE RIESGOS'!$V$430="Alta",'MAPA DE RIESGOS'!$Z$430="Moderado"),CONCATENATE("R",'MAPA DE RIESGOS'!$H$430),"")</f>
        <v/>
      </c>
      <c r="AN21" s="301" t="str">
        <f>IF(AND('MAPA DE RIESGOS'!$V$376="Alta",'MAPA DE RIESGOS'!$Z$376="Mayor"),CONCATENATE("R",'MAPA DE RIESGOS'!$H$376),"")</f>
        <v/>
      </c>
      <c r="AO21" s="311" t="str">
        <f>IF(AND('MAPA DE RIESGOS'!$V$382="Alta",'MAPA DE RIESGOS'!$Z$382="Mayor"),CONCATENATE("R",'MAPA DE RIESGOS'!$H$382),"")</f>
        <v/>
      </c>
      <c r="AP21" s="311" t="str">
        <f>IF(AND('MAPA DE RIESGOS'!$V$388="Alta",'MAPA DE RIESGOS'!$Z$388="Mayor"),CONCATENATE("R",'MAPA DE RIESGOS'!$H$388),"")</f>
        <v/>
      </c>
      <c r="AQ21" s="311" t="str">
        <f>IF(AND('MAPA DE RIESGOS'!$V$394="Alta",'MAPA DE RIESGOS'!$Z$394="Mayor"),CONCATENATE("R",'MAPA DE RIESGOS'!$H$394),"")</f>
        <v/>
      </c>
      <c r="AR21" s="311" t="str">
        <f>IF(AND('MAPA DE RIESGOS'!$V$400="Alta",'MAPA DE RIESGOS'!$Z$400="Mayor"),CONCATENATE("R",'MAPA DE RIESGOS'!$H$400),"")</f>
        <v/>
      </c>
      <c r="AS21" s="311" t="str">
        <f>IF(AND('MAPA DE RIESGOS'!$V$406="Alta",'MAPA DE RIESGOS'!$Z$406="Mayor"),CONCATENATE("R",'MAPA DE RIESGOS'!$H$406),"")</f>
        <v/>
      </c>
      <c r="AT21" s="311" t="str">
        <f>IF(AND('MAPA DE RIESGOS'!$V$412="Alta",'MAPA DE RIESGOS'!$Z$412="Mayor"),CONCATENATE("R",'MAPA DE RIESGOS'!$H$412),"")</f>
        <v/>
      </c>
      <c r="AU21" s="311" t="str">
        <f>IF(AND('MAPA DE RIESGOS'!$V$418="Alta",'MAPA DE RIESGOS'!$Z$418="Mayor"),CONCATENATE("R",'MAPA DE RIESGOS'!$H$418),"")</f>
        <v/>
      </c>
      <c r="AV21" s="311" t="str">
        <f>IF(AND('MAPA DE RIESGOS'!$V$424="Alta",'MAPA DE RIESGOS'!$Z$424="Mayor"),CONCATENATE("R",'MAPA DE RIESGOS'!$H$424),"")</f>
        <v/>
      </c>
      <c r="AW21" s="304" t="str">
        <f>IF(AND('MAPA DE RIESGOS'!$V$430="Alta",'MAPA DE RIESGOS'!$Z$430="Mayor"),CONCATENATE("R",'MAPA DE RIESGOS'!$H$430),"")</f>
        <v/>
      </c>
      <c r="AX21" s="307" t="str">
        <f>IF(AND('MAPA DE RIESGOS'!$V$376="Alta",'MAPA DE RIESGOS'!$Z$376="Catastrófico"),CONCATENATE("R",'MAPA DE RIESGOS'!$H$376),"")</f>
        <v/>
      </c>
      <c r="AY21" s="312" t="str">
        <f>IF(AND('MAPA DE RIESGOS'!$V$382="Alta",'MAPA DE RIESGOS'!$Z$382="Catastrófico"),CONCATENATE("R",'MAPA DE RIESGOS'!$H$382),"")</f>
        <v/>
      </c>
      <c r="AZ21" s="312" t="str">
        <f>IF(AND('MAPA DE RIESGOS'!$V$388="Alta",'MAPA DE RIESGOS'!$Z$388="Catastrófico"),CONCATENATE("R",'MAPA DE RIESGOS'!$H$388),"")</f>
        <v/>
      </c>
      <c r="BA21" s="312" t="str">
        <f>IF(AND('MAPA DE RIESGOS'!$V$394="Alta",'MAPA DE RIESGOS'!$Z$394="Catastrófico"),CONCATENATE("R",'MAPA DE RIESGOS'!$H$394),"")</f>
        <v/>
      </c>
      <c r="BB21" s="312" t="str">
        <f>IF(AND('MAPA DE RIESGOS'!$V$400="Alta",'MAPA DE RIESGOS'!$Z$400="Catastrófico"),CONCATENATE("R",'MAPA DE RIESGOS'!$H$400),"")</f>
        <v/>
      </c>
      <c r="BC21" s="312" t="str">
        <f>IF(AND('MAPA DE RIESGOS'!$V$406="Alta",'MAPA DE RIESGOS'!$Z$406="Catastrófico"),CONCATENATE("R",'MAPA DE RIESGOS'!$H$406),"")</f>
        <v/>
      </c>
      <c r="BD21" s="312" t="str">
        <f>IF(AND('MAPA DE RIESGOS'!$V$412="Alta",'MAPA DE RIESGOS'!$Z$412="Catastrófico"),CONCATENATE("R",'MAPA DE RIESGOS'!$H$412),"")</f>
        <v/>
      </c>
      <c r="BE21" s="312" t="str">
        <f>IF(AND('MAPA DE RIESGOS'!$V$418="Alta",'MAPA DE RIESGOS'!$Z$418="Catastrófico"),CONCATENATE("R",'MAPA DE RIESGOS'!$H$418),"")</f>
        <v/>
      </c>
      <c r="BF21" s="312" t="str">
        <f>IF(AND('MAPA DE RIESGOS'!$V$424="Alta",'MAPA DE RIESGOS'!$Z$424="Catastrófico"),CONCATENATE("R",'MAPA DE RIESGOS'!$H$424),"")</f>
        <v/>
      </c>
      <c r="BG21" s="310" t="str">
        <f>IF(AND('MAPA DE RIESGOS'!$V$430="Alta",'MAPA DE RIESGOS'!$Z$430="Catastrófico"),CONCATENATE("R",'MAPA DE RIESGOS'!$H$430),"")</f>
        <v/>
      </c>
      <c r="BH21" s="67"/>
      <c r="BI21" s="696"/>
      <c r="BJ21" s="697"/>
      <c r="BK21" s="697"/>
      <c r="BL21" s="697"/>
      <c r="BM21" s="697"/>
      <c r="BN21" s="698"/>
    </row>
    <row r="22" spans="2:66" ht="34.5" customHeight="1">
      <c r="B22" s="673"/>
      <c r="C22" s="673"/>
      <c r="D22" s="674"/>
      <c r="E22" s="678"/>
      <c r="F22" s="679"/>
      <c r="G22" s="679"/>
      <c r="H22" s="679"/>
      <c r="I22" s="679"/>
      <c r="J22" s="320" t="str">
        <f>IF(AND('MAPA DE RIESGOS'!$V$436="Alta",'MAPA DE RIESGOS'!$Z$436="Leve"),CONCATENATE("R",'MAPA DE RIESGOS'!$H$436),"")</f>
        <v/>
      </c>
      <c r="K22" s="325" t="str">
        <f>IF(AND('MAPA DE RIESGOS'!$V$442="Alta",'MAPA DE RIESGOS'!$Z$442="Leve"),CONCATENATE("R",'MAPA DE RIESGOS'!$H$442),"")</f>
        <v/>
      </c>
      <c r="L22" s="325" t="str">
        <f>IF(AND('MAPA DE RIESGOS'!$V$448="Alta",'MAPA DE RIESGOS'!$Z$448="Leve"),CONCATENATE("R",'MAPA DE RIESGOS'!$H$448),"")</f>
        <v/>
      </c>
      <c r="M22" s="325" t="str">
        <f>IF(AND('MAPA DE RIESGOS'!$V$454="Alta",'MAPA DE RIESGOS'!$Z$454="Leve"),CONCATENATE("R",'MAPA DE RIESGOS'!$H$454),"")</f>
        <v/>
      </c>
      <c r="N22" s="325" t="str">
        <f>IF(AND('MAPA DE RIESGOS'!$V$460="Alta",'MAPA DE RIESGOS'!$Z$460="Leve"),CONCATENATE("R",'MAPA DE RIESGOS'!$H$460),"")</f>
        <v/>
      </c>
      <c r="O22" s="325" t="str">
        <f>IF(AND('MAPA DE RIESGOS'!$V$466="Alta",'MAPA DE RIESGOS'!$Z$466="Leve"),CONCATENATE("R",'MAPA DE RIESGOS'!$H$466),"")</f>
        <v/>
      </c>
      <c r="P22" s="325" t="str">
        <f>IF(AND('MAPA DE RIESGOS'!$V$472="Alta",'MAPA DE RIESGOS'!$Z$472="Leve"),CONCATENATE("R",'MAPA DE RIESGOS'!$H$472),"")</f>
        <v/>
      </c>
      <c r="Q22" s="325" t="str">
        <f>IF(AND('MAPA DE RIESGOS'!$V$478="Alta",'MAPA DE RIESGOS'!$Z$478="Leve"),CONCATENATE("R",'MAPA DE RIESGOS'!$H$478),"")</f>
        <v/>
      </c>
      <c r="R22" s="325" t="str">
        <f>IF(AND('MAPA DE RIESGOS'!$V$484="Alta",'MAPA DE RIESGOS'!$Z$484="Leve"),CONCATENATE("R",'MAPA DE RIESGOS'!$H$484),"")</f>
        <v/>
      </c>
      <c r="S22" s="323" t="str">
        <f>IF(AND('MAPA DE RIESGOS'!$V$490="Alta",'MAPA DE RIESGOS'!$Z$490="Leve"),CONCATENATE("R",'MAPA DE RIESGOS'!$H$490),"")</f>
        <v/>
      </c>
      <c r="T22" s="320" t="str">
        <f>IF(AND('MAPA DE RIESGOS'!$V$436="Alta",'MAPA DE RIESGOS'!$Z$436="Menor"),CONCATENATE("R",'MAPA DE RIESGOS'!$H$436),"")</f>
        <v/>
      </c>
      <c r="U22" s="325" t="str">
        <f>IF(AND('MAPA DE RIESGOS'!$V$442="Alta",'MAPA DE RIESGOS'!$Z$442="Menor"),CONCATENATE("R",'MAPA DE RIESGOS'!$H$442),"")</f>
        <v/>
      </c>
      <c r="V22" s="325" t="str">
        <f>IF(AND('MAPA DE RIESGOS'!$V$448="Alta",'MAPA DE RIESGOS'!$Z$448="Menor"),CONCATENATE("R",'MAPA DE RIESGOS'!$H$448),"")</f>
        <v/>
      </c>
      <c r="W22" s="325" t="str">
        <f>IF(AND('MAPA DE RIESGOS'!$V$454="Alta",'MAPA DE RIESGOS'!$Z$454="Menor"),CONCATENATE("R",'MAPA DE RIESGOS'!$H$454),"")</f>
        <v/>
      </c>
      <c r="X22" s="325" t="str">
        <f>IF(AND('MAPA DE RIESGOS'!$V$460="Alta",'MAPA DE RIESGOS'!$Z$460="Menor"),CONCATENATE("R",'MAPA DE RIESGOS'!$H$460),"")</f>
        <v/>
      </c>
      <c r="Y22" s="325" t="str">
        <f>IF(AND('MAPA DE RIESGOS'!$V$466="Alta",'MAPA DE RIESGOS'!$Z$466="Menor"),CONCATENATE("R",'MAPA DE RIESGOS'!$H$466),"")</f>
        <v/>
      </c>
      <c r="Z22" s="325" t="str">
        <f>IF(AND('MAPA DE RIESGOS'!$V$472="Alta",'MAPA DE RIESGOS'!$Z$472="Menor"),CONCATENATE("R",'MAPA DE RIESGOS'!$H$472),"")</f>
        <v/>
      </c>
      <c r="AA22" s="325" t="str">
        <f>IF(AND('MAPA DE RIESGOS'!$V$478="Alta",'MAPA DE RIESGOS'!$Z$478="Menor"),CONCATENATE("R",'MAPA DE RIESGOS'!$H$478),"")</f>
        <v/>
      </c>
      <c r="AB22" s="325" t="str">
        <f>IF(AND('MAPA DE RIESGOS'!$V$484="Alta",'MAPA DE RIESGOS'!$Z$484="Menor"),CONCATENATE("R",'MAPA DE RIESGOS'!$H$484),"")</f>
        <v/>
      </c>
      <c r="AC22" s="323" t="str">
        <f>IF(AND('MAPA DE RIESGOS'!$V$490="Alta",'MAPA DE RIESGOS'!$Z$490="Menor"),CONCATENATE("R",'MAPA DE RIESGOS'!$H$490),"")</f>
        <v/>
      </c>
      <c r="AD22" s="301" t="str">
        <f>IF(AND('MAPA DE RIESGOS'!$V$436="Alta",'MAPA DE RIESGOS'!$Z$436="Moderado"),CONCATENATE("R",'MAPA DE RIESGOS'!$H$436),"")</f>
        <v/>
      </c>
      <c r="AE22" s="311" t="str">
        <f>IF(AND('MAPA DE RIESGOS'!$V$442="Alta",'MAPA DE RIESGOS'!$Z$442="Moderado"),CONCATENATE("R",'MAPA DE RIESGOS'!$H$442),"")</f>
        <v/>
      </c>
      <c r="AF22" s="311" t="str">
        <f>IF(AND('MAPA DE RIESGOS'!$V$448="Alta",'MAPA DE RIESGOS'!$Z$448="Moderado"),CONCATENATE("R",'MAPA DE RIESGOS'!$H$448),"")</f>
        <v/>
      </c>
      <c r="AG22" s="311" t="str">
        <f>IF(AND('MAPA DE RIESGOS'!$V$454="Alta",'MAPA DE RIESGOS'!$Z$454="Moderado"),CONCATENATE("R",'MAPA DE RIESGOS'!$H$454),"")</f>
        <v/>
      </c>
      <c r="AH22" s="311" t="str">
        <f>IF(AND('MAPA DE RIESGOS'!$V$460="Alta",'MAPA DE RIESGOS'!$Z$460="Moderado"),CONCATENATE("R",'MAPA DE RIESGOS'!$H$460),"")</f>
        <v/>
      </c>
      <c r="AI22" s="311" t="str">
        <f>IF(AND('MAPA DE RIESGOS'!$V$466="Alta",'MAPA DE RIESGOS'!$Z$466="Moderado"),CONCATENATE("R",'MAPA DE RIESGOS'!$H$466),"")</f>
        <v/>
      </c>
      <c r="AJ22" s="311" t="str">
        <f>IF(AND('MAPA DE RIESGOS'!$V$472="Alta",'MAPA DE RIESGOS'!$Z$472="Moderado"),CONCATENATE("R",'MAPA DE RIESGOS'!$H$472),"")</f>
        <v/>
      </c>
      <c r="AK22" s="311" t="str">
        <f>IF(AND('MAPA DE RIESGOS'!$V$478="Alta",'MAPA DE RIESGOS'!$Z$478="Moderado"),CONCATENATE("R",'MAPA DE RIESGOS'!$H$478),"")</f>
        <v/>
      </c>
      <c r="AL22" s="311" t="str">
        <f>IF(AND('MAPA DE RIESGOS'!$V$484="Alta",'MAPA DE RIESGOS'!$Z$484="Moderado"),CONCATENATE("R",'MAPA DE RIESGOS'!$H$484),"")</f>
        <v/>
      </c>
      <c r="AM22" s="304" t="str">
        <f>IF(AND('MAPA DE RIESGOS'!$V$490="Alta",'MAPA DE RIESGOS'!$Z$490="Moderado"),CONCATENATE("R",'MAPA DE RIESGOS'!$H$490),"")</f>
        <v/>
      </c>
      <c r="AN22" s="301" t="str">
        <f>IF(AND('MAPA DE RIESGOS'!$V$436="Alta",'MAPA DE RIESGOS'!$Z$436="Mayor"),CONCATENATE("R",'MAPA DE RIESGOS'!$H$436),"")</f>
        <v/>
      </c>
      <c r="AO22" s="311" t="str">
        <f>IF(AND('MAPA DE RIESGOS'!$V$442="Alta",'MAPA DE RIESGOS'!$Z$442="Mayor"),CONCATENATE("R",'MAPA DE RIESGOS'!$H$442),"")</f>
        <v/>
      </c>
      <c r="AP22" s="311" t="str">
        <f>IF(AND('MAPA DE RIESGOS'!$V$448="Alta",'MAPA DE RIESGOS'!$Z$448="Mayor"),CONCATENATE("R",'MAPA DE RIESGOS'!$H$448),"")</f>
        <v/>
      </c>
      <c r="AQ22" s="311" t="str">
        <f>IF(AND('MAPA DE RIESGOS'!$V$454="Alta",'MAPA DE RIESGOS'!$Z$454="Mayor"),CONCATENATE("R",'MAPA DE RIESGOS'!$H$454),"")</f>
        <v/>
      </c>
      <c r="AR22" s="311" t="str">
        <f>IF(AND('MAPA DE RIESGOS'!$V$460="Alta",'MAPA DE RIESGOS'!$Z$460="Mayor"),CONCATENATE("R",'MAPA DE RIESGOS'!$H$460),"")</f>
        <v/>
      </c>
      <c r="AS22" s="311" t="str">
        <f>IF(AND('MAPA DE RIESGOS'!$V$466="Alta",'MAPA DE RIESGOS'!$Z$466="Mayor"),CONCATENATE("R",'MAPA DE RIESGOS'!$H$466),"")</f>
        <v/>
      </c>
      <c r="AT22" s="311" t="str">
        <f>IF(AND('MAPA DE RIESGOS'!$V$472="Alta",'MAPA DE RIESGOS'!$Z$472="Mayor"),CONCATENATE("R",'MAPA DE RIESGOS'!$H$472),"")</f>
        <v/>
      </c>
      <c r="AU22" s="311" t="str">
        <f>IF(AND('MAPA DE RIESGOS'!$V$478="Alta",'MAPA DE RIESGOS'!$Z$478="Mayor"),CONCATENATE("R",'MAPA DE RIESGOS'!$H$478),"")</f>
        <v/>
      </c>
      <c r="AV22" s="311" t="str">
        <f>IF(AND('MAPA DE RIESGOS'!$V$484="Alta",'MAPA DE RIESGOS'!$Z$484="Mayor"),CONCATENATE("R",'MAPA DE RIESGOS'!$H$484),"")</f>
        <v/>
      </c>
      <c r="AW22" s="304" t="str">
        <f>IF(AND('MAPA DE RIESGOS'!$V$490="Alta",'MAPA DE RIESGOS'!$Z$490="Mayor"),CONCATENATE("R",'MAPA DE RIESGOS'!$H$490),"")</f>
        <v/>
      </c>
      <c r="AX22" s="307" t="str">
        <f>IF(AND('MAPA DE RIESGOS'!$V$436="Alta",'MAPA DE RIESGOS'!$Z$436="Catastrófico"),CONCATENATE("R",'MAPA DE RIESGOS'!$H$436),"")</f>
        <v/>
      </c>
      <c r="AY22" s="312" t="str">
        <f>IF(AND('MAPA DE RIESGOS'!$V$442="Alta",'MAPA DE RIESGOS'!$Z$442="Catastrófico"),CONCATENATE("R",'MAPA DE RIESGOS'!$H$442),"")</f>
        <v/>
      </c>
      <c r="AZ22" s="312" t="str">
        <f>IF(AND('MAPA DE RIESGOS'!$V$448="Alta",'MAPA DE RIESGOS'!$Z$448="Catastrófico"),CONCATENATE("R",'MAPA DE RIESGOS'!$H$448),"")</f>
        <v/>
      </c>
      <c r="BA22" s="312" t="str">
        <f>IF(AND('MAPA DE RIESGOS'!$V$454="Alta",'MAPA DE RIESGOS'!$Z$454="Catastrófico"),CONCATENATE("R",'MAPA DE RIESGOS'!$H$454),"")</f>
        <v/>
      </c>
      <c r="BB22" s="312" t="str">
        <f>IF(AND('MAPA DE RIESGOS'!$V$460="Alta",'MAPA DE RIESGOS'!$Z$460="Catastrófico"),CONCATENATE("R",'MAPA DE RIESGOS'!$H$460),"")</f>
        <v/>
      </c>
      <c r="BC22" s="312" t="str">
        <f>IF(AND('MAPA DE RIESGOS'!$V$466="Alta",'MAPA DE RIESGOS'!$Z$466="Catastrófico"),CONCATENATE("R",'MAPA DE RIESGOS'!$H$466),"")</f>
        <v/>
      </c>
      <c r="BD22" s="312" t="str">
        <f>IF(AND('MAPA DE RIESGOS'!$V$472="Alta",'MAPA DE RIESGOS'!$Z$472="Catastrófico"),CONCATENATE("R",'MAPA DE RIESGOS'!$H$472),"")</f>
        <v/>
      </c>
      <c r="BE22" s="312" t="str">
        <f>IF(AND('MAPA DE RIESGOS'!$V$478="Alta",'MAPA DE RIESGOS'!$Z$478="Catastrófico"),CONCATENATE("R",'MAPA DE RIESGOS'!$H$478),"")</f>
        <v/>
      </c>
      <c r="BF22" s="312" t="str">
        <f>IF(AND('MAPA DE RIESGOS'!$V$484="Alta",'MAPA DE RIESGOS'!$Z$484="Catastrófico"),CONCATENATE("R",'MAPA DE RIESGOS'!$H$484),"")</f>
        <v/>
      </c>
      <c r="BG22" s="310" t="str">
        <f>IF(AND('MAPA DE RIESGOS'!$V$490="Alta",'MAPA DE RIESGOS'!$Z$490="Catastrófico"),CONCATENATE("R",'MAPA DE RIESGOS'!$H$490),"")</f>
        <v/>
      </c>
      <c r="BH22" s="67"/>
      <c r="BI22" s="696"/>
      <c r="BJ22" s="697"/>
      <c r="BK22" s="697"/>
      <c r="BL22" s="697"/>
      <c r="BM22" s="697"/>
      <c r="BN22" s="698"/>
    </row>
    <row r="23" spans="2:66" ht="34.5" customHeight="1" thickBot="1">
      <c r="B23" s="673"/>
      <c r="C23" s="673"/>
      <c r="D23" s="674"/>
      <c r="E23" s="681"/>
      <c r="F23" s="682"/>
      <c r="G23" s="682"/>
      <c r="H23" s="682"/>
      <c r="I23" s="682"/>
      <c r="J23" s="326" t="str">
        <f>IF(AND('MAPA DE RIESGOS'!$V$496="Alta",'MAPA DE RIESGOS'!$Z$496="Leve"),CONCATENATE("R",'MAPA DE RIESGOS'!$H$496),"")</f>
        <v/>
      </c>
      <c r="K23" s="327" t="str">
        <f>IF(AND('MAPA DE RIESGOS'!$V$502="Alta",'MAPA DE RIESGOS'!$Z$502="Leve"),CONCATENATE("R",'MAPA DE RIESGOS'!$H$502),"")</f>
        <v/>
      </c>
      <c r="L23" s="327" t="str">
        <f>IF(AND('MAPA DE RIESGOS'!$V$508="Alta",'MAPA DE RIESGOS'!$Z$508="Leve"),CONCATENATE("R",'MAPA DE RIESGOS'!$H$508),"")</f>
        <v/>
      </c>
      <c r="M23" s="327" t="str">
        <f>IF(AND('MAPA DE RIESGOS'!$V$514="Alta",'MAPA DE RIESGOS'!$Z$514="Leve"),CONCATENATE("R",'MAPA DE RIESGOS'!$H$514),"")</f>
        <v/>
      </c>
      <c r="N23" s="327" t="str">
        <f>IF(AND('MAPA DE RIESGOS'!$V$520="Alta",'MAPA DE RIESGOS'!$Z$520="Leve"),CONCATENATE("R",'MAPA DE RIESGOS'!$H$520),"")</f>
        <v/>
      </c>
      <c r="O23" s="327" t="str">
        <f>IF(AND('MAPA DE RIESGOS'!$V$526="Alta",'MAPA DE RIESGOS'!$Z$526="Leve"),CONCATENATE("R",'MAPA DE RIESGOS'!$H$526),"")</f>
        <v/>
      </c>
      <c r="P23" s="327" t="str">
        <f>IF(AND('MAPA DE RIESGOS'!$V$532="Alta",'MAPA DE RIESGOS'!$Z$532="Leve"),CONCATENATE("R",'MAPA DE RIESGOS'!$H$532),"")</f>
        <v/>
      </c>
      <c r="Q23" s="327"/>
      <c r="R23" s="327"/>
      <c r="S23" s="328"/>
      <c r="T23" s="326" t="str">
        <f>IF(AND('MAPA DE RIESGOS'!$V$496="Alta",'MAPA DE RIESGOS'!$Z$496="Menor"),CONCATENATE("R",'MAPA DE RIESGOS'!$H$496),"")</f>
        <v/>
      </c>
      <c r="U23" s="327" t="str">
        <f>IF(AND('MAPA DE RIESGOS'!$V$502="Alta",'MAPA DE RIESGOS'!$Z$502="Menor"),CONCATENATE("R",'MAPA DE RIESGOS'!$H$502),"")</f>
        <v/>
      </c>
      <c r="V23" s="327" t="str">
        <f>IF(AND('MAPA DE RIESGOS'!$V$508="Alta",'MAPA DE RIESGOS'!$Z$508="Menor"),CONCATENATE("R",'MAPA DE RIESGOS'!$H$508),"")</f>
        <v/>
      </c>
      <c r="W23" s="327" t="str">
        <f>IF(AND('MAPA DE RIESGOS'!$V$514="Alta",'MAPA DE RIESGOS'!$Z$514="Menor"),CONCATENATE("R",'MAPA DE RIESGOS'!$H$514),"")</f>
        <v/>
      </c>
      <c r="X23" s="327" t="str">
        <f>IF(AND('MAPA DE RIESGOS'!$V$520="Alta",'MAPA DE RIESGOS'!$Z$520="Menor"),CONCATENATE("R",'MAPA DE RIESGOS'!$H$520),"")</f>
        <v/>
      </c>
      <c r="Y23" s="327" t="str">
        <f>IF(AND('MAPA DE RIESGOS'!$V$526="Alta",'MAPA DE RIESGOS'!$Z$526="Menor"),CONCATENATE("R",'MAPA DE RIESGOS'!$H$526),"")</f>
        <v/>
      </c>
      <c r="Z23" s="327" t="str">
        <f>IF(AND('MAPA DE RIESGOS'!$V$532="Alta",'MAPA DE RIESGOS'!$Z$532="Menor"),CONCATENATE("R",'MAPA DE RIESGOS'!$H$532),"")</f>
        <v/>
      </c>
      <c r="AA23" s="327"/>
      <c r="AB23" s="327"/>
      <c r="AC23" s="328"/>
      <c r="AD23" s="313" t="str">
        <f>IF(AND('MAPA DE RIESGOS'!$V$496="Alta",'MAPA DE RIESGOS'!$Z$496="Moderado"),CONCATENATE("R",'MAPA DE RIESGOS'!$H$496),"")</f>
        <v/>
      </c>
      <c r="AE23" s="314" t="str">
        <f>IF(AND('MAPA DE RIESGOS'!$V$502="Alta",'MAPA DE RIESGOS'!$Z$502="Moderado"),CONCATENATE("R",'MAPA DE RIESGOS'!$H$502),"")</f>
        <v/>
      </c>
      <c r="AF23" s="314" t="str">
        <f>IF(AND('MAPA DE RIESGOS'!$V$508="Alta",'MAPA DE RIESGOS'!$Z$508="Moderado"),CONCATENATE("R",'MAPA DE RIESGOS'!$H$508),"")</f>
        <v/>
      </c>
      <c r="AG23" s="314" t="str">
        <f>IF(AND('MAPA DE RIESGOS'!$V$514="Alta",'MAPA DE RIESGOS'!$Z$514="Moderado"),CONCATENATE("R",'MAPA DE RIESGOS'!$H$514),"")</f>
        <v/>
      </c>
      <c r="AH23" s="314" t="str">
        <f>IF(AND('MAPA DE RIESGOS'!$V$520="Alta",'MAPA DE RIESGOS'!$Z$520="Moderado"),CONCATENATE("R",'MAPA DE RIESGOS'!$H$520),"")</f>
        <v/>
      </c>
      <c r="AI23" s="314" t="str">
        <f>IF(AND('MAPA DE RIESGOS'!$V$526="Alta",'MAPA DE RIESGOS'!$Z$526="Moderado"),CONCATENATE("R",'MAPA DE RIESGOS'!$H$526),"")</f>
        <v/>
      </c>
      <c r="AJ23" s="314" t="str">
        <f>IF(AND('MAPA DE RIESGOS'!$V$532="Alta",'MAPA DE RIESGOS'!$Z$532="Moderado"),CONCATENATE("R",'MAPA DE RIESGOS'!$H$532),"")</f>
        <v/>
      </c>
      <c r="AK23" s="314"/>
      <c r="AL23" s="314"/>
      <c r="AM23" s="315"/>
      <c r="AN23" s="313" t="str">
        <f>IF(AND('MAPA DE RIESGOS'!$V$496="Alta",'MAPA DE RIESGOS'!$Z$496="Mayor"),CONCATENATE("R",'MAPA DE RIESGOS'!$H$496),"")</f>
        <v/>
      </c>
      <c r="AO23" s="314" t="str">
        <f>IF(AND('MAPA DE RIESGOS'!$V$502="Alta",'MAPA DE RIESGOS'!$Z$502="Mayor"),CONCATENATE("R",'MAPA DE RIESGOS'!$H$502),"")</f>
        <v/>
      </c>
      <c r="AP23" s="314" t="str">
        <f>IF(AND('MAPA DE RIESGOS'!$V$508="Alta",'MAPA DE RIESGOS'!$Z$508="Mayor"),CONCATENATE("R",'MAPA DE RIESGOS'!$H$508),"")</f>
        <v/>
      </c>
      <c r="AQ23" s="314" t="str">
        <f>IF(AND('MAPA DE RIESGOS'!$V$514="Alta",'MAPA DE RIESGOS'!$Z$514="Mayor"),CONCATENATE("R",'MAPA DE RIESGOS'!$H$514),"")</f>
        <v/>
      </c>
      <c r="AR23" s="314" t="str">
        <f>IF(AND('MAPA DE RIESGOS'!$V$520="Alta",'MAPA DE RIESGOS'!$Z$520="Mayor"),CONCATENATE("R",'MAPA DE RIESGOS'!$H$520),"")</f>
        <v/>
      </c>
      <c r="AS23" s="314" t="str">
        <f>IF(AND('MAPA DE RIESGOS'!$V$526="Alta",'MAPA DE RIESGOS'!$Z$526="Mayor"),CONCATENATE("R",'MAPA DE RIESGOS'!$H$526),"")</f>
        <v/>
      </c>
      <c r="AT23" s="314" t="str">
        <f>IF(AND('MAPA DE RIESGOS'!$V$532="Alta",'MAPA DE RIESGOS'!$Z$532="Mayor"),CONCATENATE("R",'MAPA DE RIESGOS'!$H$532),"")</f>
        <v/>
      </c>
      <c r="AU23" s="314"/>
      <c r="AV23" s="314"/>
      <c r="AW23" s="315"/>
      <c r="AX23" s="324" t="str">
        <f>IF(AND('MAPA DE RIESGOS'!$V$496="Alta",'MAPA DE RIESGOS'!$Z$496="Catastrófico"),CONCATENATE("R",'MAPA DE RIESGOS'!$H$496),"")</f>
        <v/>
      </c>
      <c r="AY23" s="316" t="str">
        <f>IF(AND('MAPA DE RIESGOS'!$V$502="Alta",'MAPA DE RIESGOS'!$Z$502="Catastrófico"),CONCATENATE("R",'MAPA DE RIESGOS'!$H$502),"")</f>
        <v/>
      </c>
      <c r="AZ23" s="316" t="str">
        <f>IF(AND('MAPA DE RIESGOS'!$V$508="Alta",'MAPA DE RIESGOS'!$Z$508="Catastrófico"),CONCATENATE("R",'MAPA DE RIESGOS'!$H$508),"")</f>
        <v/>
      </c>
      <c r="BA23" s="316" t="str">
        <f>IF(AND('MAPA DE RIESGOS'!$V$514="Alta",'MAPA DE RIESGOS'!$Z$514="Catastrófico"),CONCATENATE("R",'MAPA DE RIESGOS'!$H$514),"")</f>
        <v/>
      </c>
      <c r="BB23" s="316" t="str">
        <f>IF(AND('MAPA DE RIESGOS'!$V$520="Alta",'MAPA DE RIESGOS'!$Z$520="Catastrófico"),CONCATENATE("R",'MAPA DE RIESGOS'!$H$520),"")</f>
        <v/>
      </c>
      <c r="BC23" s="316" t="str">
        <f>IF(AND('MAPA DE RIESGOS'!$V$526="Alta",'MAPA DE RIESGOS'!$Z$526="Catastrófico"),CONCATENATE("R",'MAPA DE RIESGOS'!$H$526),"")</f>
        <v/>
      </c>
      <c r="BD23" s="316" t="str">
        <f>IF(AND('MAPA DE RIESGOS'!$V$532="Alta",'MAPA DE RIESGOS'!$Z$532="Catastrófico"),CONCATENATE("R",'MAPA DE RIESGOS'!$H$532),"")</f>
        <v/>
      </c>
      <c r="BE23" s="316"/>
      <c r="BF23" s="316"/>
      <c r="BG23" s="317"/>
      <c r="BH23" s="67"/>
      <c r="BI23" s="699"/>
      <c r="BJ23" s="700"/>
      <c r="BK23" s="700"/>
      <c r="BL23" s="700"/>
      <c r="BM23" s="700"/>
      <c r="BN23" s="701"/>
    </row>
    <row r="24" spans="2:66" ht="34.5" customHeight="1">
      <c r="B24" s="673"/>
      <c r="C24" s="673"/>
      <c r="D24" s="674"/>
      <c r="E24" s="675" t="s">
        <v>282</v>
      </c>
      <c r="F24" s="676"/>
      <c r="G24" s="676"/>
      <c r="H24" s="676"/>
      <c r="I24" s="677"/>
      <c r="J24" s="318" t="str">
        <f>IF(AND('MAPA DE RIESGOS'!$V$10="Media",'MAPA DE RIESGOS'!$Z$10="Leve"),CONCATENATE("R",'MAPA DE RIESGOS'!$H$10),"")</f>
        <v/>
      </c>
      <c r="K24" s="319" t="str">
        <f>IF(AND('MAPA DE RIESGOS'!$V$16="Media",'MAPA DE RIESGOS'!$Z$16="Leve"),CONCATENATE("R",'MAPA DE RIESGOS'!$H$16),"")</f>
        <v/>
      </c>
      <c r="L24" s="319" t="str">
        <f>IF(AND('MAPA DE RIESGOS'!$V$22="Media",'MAPA DE RIESGOS'!$Z$22="Leve"),CONCATENATE("R",'MAPA DE RIESGOS'!$H$22),"")</f>
        <v/>
      </c>
      <c r="M24" s="319" t="str">
        <f>IF(AND('MAPA DE RIESGOS'!$V$28="Media",'MAPA DE RIESGOS'!$Z$28="Leve"),CONCATENATE("R",'MAPA DE RIESGOS'!$H$28),"")</f>
        <v/>
      </c>
      <c r="N24" s="319" t="str">
        <f>IF(AND('MAPA DE RIESGOS'!$V$34="Media",'MAPA DE RIESGOS'!$Z$34="Leve"),CONCATENATE("R",'MAPA DE RIESGOS'!$H$34),"")</f>
        <v/>
      </c>
      <c r="O24" s="319" t="str">
        <f>IF(AND('MAPA DE RIESGOS'!$V$40="Media",'MAPA DE RIESGOS'!$Z$40="Leve"),CONCATENATE("R",'MAPA DE RIESGOS'!$H$40),"")</f>
        <v/>
      </c>
      <c r="P24" s="319" t="str">
        <f>IF(AND('MAPA DE RIESGOS'!$V$46="Media",'MAPA DE RIESGOS'!$Z$46="Leve"),CONCATENATE("R",'MAPA DE RIESGOS'!$H$46),"")</f>
        <v/>
      </c>
      <c r="Q24" s="319" t="str">
        <f>IF(AND('MAPA DE RIESGOS'!$V$52="Media",'MAPA DE RIESGOS'!$Z$52="Leve"),CONCATENATE("R",'MAPA DE RIESGOS'!$H$52),"")</f>
        <v/>
      </c>
      <c r="R24" s="319" t="str">
        <f>IF(AND('MAPA DE RIESGOS'!$V$58="Media",'MAPA DE RIESGOS'!$Z$58="Leve"),CONCATENATE("R",'MAPA DE RIESGOS'!$H$58),"")</f>
        <v/>
      </c>
      <c r="S24" s="322" t="str">
        <f>IF(AND('MAPA DE RIESGOS'!$V$64="Media",'MAPA DE RIESGOS'!$Z$64="Leve"),CONCATENATE("R",'MAPA DE RIESGOS'!$H$64),"")</f>
        <v/>
      </c>
      <c r="T24" s="318" t="str">
        <f>IF(AND('MAPA DE RIESGOS'!$V$10="Media",'MAPA DE RIESGOS'!$Z$10="Menor"),CONCATENATE("R",'MAPA DE RIESGOS'!$H$10),"")</f>
        <v/>
      </c>
      <c r="U24" s="319" t="str">
        <f>IF(AND('MAPA DE RIESGOS'!$V$16="Media",'MAPA DE RIESGOS'!$Z$16="Menor"),CONCATENATE("R",'MAPA DE RIESGOS'!$H$16),"")</f>
        <v/>
      </c>
      <c r="V24" s="319" t="str">
        <f>IF(AND('MAPA DE RIESGOS'!$V$22="Media",'MAPA DE RIESGOS'!$Z$22="Menor"),CONCATENATE("R",'MAPA DE RIESGOS'!$H$22),"")</f>
        <v/>
      </c>
      <c r="W24" s="319" t="str">
        <f>IF(AND('MAPA DE RIESGOS'!$V$28="Media",'MAPA DE RIESGOS'!$Z$28="Menor"),CONCATENATE("R",'MAPA DE RIESGOS'!$H$28),"")</f>
        <v/>
      </c>
      <c r="X24" s="319" t="str">
        <f>IF(AND('MAPA DE RIESGOS'!$V$34="Media",'MAPA DE RIESGOS'!$Z$34="Menor"),CONCATENATE("R",'MAPA DE RIESGOS'!$H$34),"")</f>
        <v/>
      </c>
      <c r="Y24" s="319" t="str">
        <f>IF(AND('MAPA DE RIESGOS'!$V$40="Media",'MAPA DE RIESGOS'!$Z$40="Menor"),CONCATENATE("R",'MAPA DE RIESGOS'!$H$40),"")</f>
        <v/>
      </c>
      <c r="Z24" s="319" t="str">
        <f>IF(AND('MAPA DE RIESGOS'!$V$46="Media",'MAPA DE RIESGOS'!$Z$46="Menor"),CONCATENATE("R",'MAPA DE RIESGOS'!$H$46),"")</f>
        <v/>
      </c>
      <c r="AA24" s="319" t="str">
        <f>IF(AND('MAPA DE RIESGOS'!$V$52="Media",'MAPA DE RIESGOS'!$Z$52="Menor"),CONCATENATE("R",'MAPA DE RIESGOS'!$H$52),"")</f>
        <v/>
      </c>
      <c r="AB24" s="319" t="str">
        <f>IF(AND('MAPA DE RIESGOS'!$V$58="Media",'MAPA DE RIESGOS'!$Z$58="Menor"),CONCATENATE("R",'MAPA DE RIESGOS'!$H$58),"")</f>
        <v/>
      </c>
      <c r="AC24" s="322" t="str">
        <f>IF(AND('MAPA DE RIESGOS'!$V$64="Media",'MAPA DE RIESGOS'!$Z$64="Menor"),CONCATENATE("R",'MAPA DE RIESGOS'!$H$64),"")</f>
        <v/>
      </c>
      <c r="AD24" s="318" t="str">
        <f>IF(AND('MAPA DE RIESGOS'!$V$10="Media",'MAPA DE RIESGOS'!$Z$10="Moderado"),CONCATENATE("R",'MAPA DE RIESGOS'!$H$10),"")</f>
        <v/>
      </c>
      <c r="AE24" s="319" t="str">
        <f>IF(AND('MAPA DE RIESGOS'!$V$16="Media",'MAPA DE RIESGOS'!$Z$16="Moderado"),CONCATENATE("R",'MAPA DE RIESGOS'!$H$16),"")</f>
        <v/>
      </c>
      <c r="AF24" s="319" t="str">
        <f>IF(AND('MAPA DE RIESGOS'!$V$22="Media",'MAPA DE RIESGOS'!$Z$22="Moderado"),CONCATENATE("R",'MAPA DE RIESGOS'!$H$22),"")</f>
        <v/>
      </c>
      <c r="AG24" s="319" t="str">
        <f>IF(AND('MAPA DE RIESGOS'!$V$28="Media",'MAPA DE RIESGOS'!$Z$28="Moderado"),CONCATENATE("R",'MAPA DE RIESGOS'!$H$28),"")</f>
        <v>R4</v>
      </c>
      <c r="AH24" s="319" t="str">
        <f>IF(AND('MAPA DE RIESGOS'!$V$34="Media",'MAPA DE RIESGOS'!$Z$34="Moderado"),CONCATENATE("R",'MAPA DE RIESGOS'!$H$34),"")</f>
        <v/>
      </c>
      <c r="AI24" s="319" t="str">
        <f>IF(AND('MAPA DE RIESGOS'!$V$40="Media",'MAPA DE RIESGOS'!$Z$40="Moderado"),CONCATENATE("R",'MAPA DE RIESGOS'!$H$40),"")</f>
        <v/>
      </c>
      <c r="AJ24" s="319" t="str">
        <f>IF(AND('MAPA DE RIESGOS'!$V$46="Media",'MAPA DE RIESGOS'!$Z$46="Moderado"),CONCATENATE("R",'MAPA DE RIESGOS'!$H$46),"")</f>
        <v/>
      </c>
      <c r="AK24" s="319" t="str">
        <f>IF(AND('MAPA DE RIESGOS'!$V$52="Media",'MAPA DE RIESGOS'!$Z$52="Moderado"),CONCATENATE("R",'MAPA DE RIESGOS'!$H$52),"")</f>
        <v/>
      </c>
      <c r="AL24" s="319" t="str">
        <f>IF(AND('MAPA DE RIESGOS'!$V$58="Media",'MAPA DE RIESGOS'!$Z$58="Moderado"),CONCATENATE("R",'MAPA DE RIESGOS'!$H$58),"")</f>
        <v/>
      </c>
      <c r="AM24" s="322" t="str">
        <f>IF(AND('MAPA DE RIESGOS'!$V$64="Media",'MAPA DE RIESGOS'!$Z$64="Moderado"),CONCATENATE("R",'MAPA DE RIESGOS'!$H$64),"")</f>
        <v/>
      </c>
      <c r="AN24" s="299" t="str">
        <f>IF(AND('MAPA DE RIESGOS'!$V$10="Media",'MAPA DE RIESGOS'!$Z$10="Mayor"),CONCATENATE("R",'MAPA DE RIESGOS'!$H$10),"")</f>
        <v/>
      </c>
      <c r="AO24" s="300" t="str">
        <f>IF(AND('MAPA DE RIESGOS'!$V$16="Media",'MAPA DE RIESGOS'!$Z$16="Mayor"),CONCATENATE("R",'MAPA DE RIESGOS'!$H$16),"")</f>
        <v/>
      </c>
      <c r="AP24" s="300" t="str">
        <f>IF(AND('MAPA DE RIESGOS'!$V$22="Media",'MAPA DE RIESGOS'!$Z$22="Mayor"),CONCATENATE("R",'MAPA DE RIESGOS'!$H$22),"")</f>
        <v/>
      </c>
      <c r="AQ24" s="300" t="str">
        <f>IF(AND('MAPA DE RIESGOS'!$V$28="Media",'MAPA DE RIESGOS'!$Z$28="Mayor"),CONCATENATE("R",'MAPA DE RIESGOS'!$H$28),"")</f>
        <v/>
      </c>
      <c r="AR24" s="300" t="str">
        <f>IF(AND('MAPA DE RIESGOS'!$V$34="Media",'MAPA DE RIESGOS'!$Z$34="Mayor"),CONCATENATE("R",'MAPA DE RIESGOS'!$H$34),"")</f>
        <v/>
      </c>
      <c r="AS24" s="300" t="str">
        <f>IF(AND('MAPA DE RIESGOS'!$V$40="Media",'MAPA DE RIESGOS'!$Z$40="Mayor"),CONCATENATE("R",'MAPA DE RIESGOS'!$H$40),"")</f>
        <v/>
      </c>
      <c r="AT24" s="300" t="str">
        <f>IF(AND('MAPA DE RIESGOS'!$V$46="Media",'MAPA DE RIESGOS'!$Z$46="Mayor"),CONCATENATE("R",'MAPA DE RIESGOS'!$H$46),"")</f>
        <v/>
      </c>
      <c r="AU24" s="300" t="str">
        <f>IF(AND('MAPA DE RIESGOS'!$V$52="Media",'MAPA DE RIESGOS'!$Z$52="Mayor"),CONCATENATE("R",'MAPA DE RIESGOS'!$H$52),"")</f>
        <v/>
      </c>
      <c r="AV24" s="300" t="str">
        <f>IF(AND('MAPA DE RIESGOS'!$V$58="Media",'MAPA DE RIESGOS'!$Z$58="Mayor"),CONCATENATE("R",'MAPA DE RIESGOS'!$H$58),"")</f>
        <v/>
      </c>
      <c r="AW24" s="303" t="str">
        <f>IF(AND('MAPA DE RIESGOS'!$V$64="Media",'MAPA DE RIESGOS'!$Z$64="Mayor"),CONCATENATE("R",'MAPA DE RIESGOS'!$H$64),"")</f>
        <v/>
      </c>
      <c r="AX24" s="305" t="str">
        <f>IF(AND('MAPA DE RIESGOS'!$V$10="Media",'MAPA DE RIESGOS'!$Z$10="Catastrófico"),CONCATENATE("R",'MAPA DE RIESGOS'!$H$10),"")</f>
        <v/>
      </c>
      <c r="AY24" s="306" t="str">
        <f>IF(AND('MAPA DE RIESGOS'!$V$16="Media",'MAPA DE RIESGOS'!$Z$16="Catastrófico"),CONCATENATE("R",'MAPA DE RIESGOS'!$H$16),"")</f>
        <v/>
      </c>
      <c r="AZ24" s="306" t="str">
        <f>IF(AND('MAPA DE RIESGOS'!$V$22="Media",'MAPA DE RIESGOS'!$Z$22="Catastrófico"),CONCATENATE("R",'MAPA DE RIESGOS'!$H$22),"")</f>
        <v/>
      </c>
      <c r="BA24" s="306" t="str">
        <f>IF(AND('MAPA DE RIESGOS'!$V$28="Media",'MAPA DE RIESGOS'!$Z$28="Catastrófico"),CONCATENATE("R",'MAPA DE RIESGOS'!$H$28),"")</f>
        <v/>
      </c>
      <c r="BB24" s="306" t="str">
        <f>IF(AND('MAPA DE RIESGOS'!$V$34="Media",'MAPA DE RIESGOS'!$Z$34="Catastrófico"),CONCATENATE("R",'MAPA DE RIESGOS'!$H$34),"")</f>
        <v/>
      </c>
      <c r="BC24" s="306" t="str">
        <f>IF(AND('MAPA DE RIESGOS'!$V$40="Media",'MAPA DE RIESGOS'!$Z$40="Catastrófico"),CONCATENATE("R",'MAPA DE RIESGOS'!$H$40),"")</f>
        <v/>
      </c>
      <c r="BD24" s="306" t="str">
        <f>IF(AND('MAPA DE RIESGOS'!$V$46="Media",'MAPA DE RIESGOS'!$Z$46="Catastrófico"),CONCATENATE("R",'MAPA DE RIESGOS'!$H$46),"")</f>
        <v/>
      </c>
      <c r="BE24" s="306" t="str">
        <f>IF(AND('MAPA DE RIESGOS'!$V$52="Media",'MAPA DE RIESGOS'!$Z$52="Catastrófico"),CONCATENATE("R",'MAPA DE RIESGOS'!$H$52),"")</f>
        <v/>
      </c>
      <c r="BF24" s="306" t="str">
        <f>IF(AND('MAPA DE RIESGOS'!$V$58="Media",'MAPA DE RIESGOS'!$Z$58="Catastrófico"),CONCATENATE("R",'MAPA DE RIESGOS'!$H$58),"")</f>
        <v/>
      </c>
      <c r="BG24" s="309" t="str">
        <f>IF(AND('MAPA DE RIESGOS'!$V$64="Media",'MAPA DE RIESGOS'!$Z$64="Catastrófico"),CONCATENATE("R",'MAPA DE RIESGOS'!$H$64),"")</f>
        <v/>
      </c>
      <c r="BH24" s="67"/>
      <c r="BI24" s="702" t="s">
        <v>12</v>
      </c>
      <c r="BJ24" s="703"/>
      <c r="BK24" s="703"/>
      <c r="BL24" s="703"/>
      <c r="BM24" s="703"/>
      <c r="BN24" s="704"/>
    </row>
    <row r="25" spans="2:66" ht="34.5" customHeight="1">
      <c r="B25" s="673"/>
      <c r="C25" s="673"/>
      <c r="D25" s="674"/>
      <c r="E25" s="678"/>
      <c r="F25" s="679"/>
      <c r="G25" s="679"/>
      <c r="H25" s="679"/>
      <c r="I25" s="680"/>
      <c r="J25" s="320" t="str">
        <f>IF(AND('MAPA DE RIESGOS'!$V$70="Media",'MAPA DE RIESGOS'!$Z$70="Leve"),CONCATENATE("R",'MAPA DE RIESGOS'!$H$70),"")</f>
        <v/>
      </c>
      <c r="K25" s="321" t="str">
        <f>IF(AND('MAPA DE RIESGOS'!$V$76="Media",'MAPA DE RIESGOS'!$Z$76="Leve"),CONCATENATE("R",'MAPA DE RIESGOS'!$H$76),"")</f>
        <v/>
      </c>
      <c r="L25" s="321" t="str">
        <f>IF(AND('MAPA DE RIESGOS'!$V$82="Media",'MAPA DE RIESGOS'!$Z$82="Leve"),CONCATENATE("R",'MAPA DE RIESGOS'!$H$82),"")</f>
        <v/>
      </c>
      <c r="M25" s="321" t="str">
        <f>IF(AND('MAPA DE RIESGOS'!$V$88="Media",'MAPA DE RIESGOS'!$Z$88="Leve"),CONCATENATE("R",'MAPA DE RIESGOS'!$H$88),"")</f>
        <v/>
      </c>
      <c r="N25" s="321" t="str">
        <f>IF(AND('MAPA DE RIESGOS'!$V$94="Media",'MAPA DE RIESGOS'!$Z$94="Leve"),CONCATENATE("R",'MAPA DE RIESGOS'!$H$94),"")</f>
        <v/>
      </c>
      <c r="O25" s="321" t="str">
        <f>IF(AND('MAPA DE RIESGOS'!$V$100="Media",'MAPA DE RIESGOS'!$Z$100="Leve"),CONCATENATE("R",'MAPA DE RIESGOS'!$H$100),"")</f>
        <v>R16</v>
      </c>
      <c r="P25" s="321" t="str">
        <f>IF(AND('MAPA DE RIESGOS'!$V$106="Media",'MAPA DE RIESGOS'!$Z$106="Leve"),CONCATENATE("R",'MAPA DE RIESGOS'!$H$106),"")</f>
        <v/>
      </c>
      <c r="Q25" s="321" t="str">
        <f>IF(AND('MAPA DE RIESGOS'!$V$112="Media",'MAPA DE RIESGOS'!$Z$112="Leve"),CONCATENATE("R",'MAPA DE RIESGOS'!$H$112),"")</f>
        <v/>
      </c>
      <c r="R25" s="321" t="str">
        <f>IF(AND('MAPA DE RIESGOS'!$V$118="Media",'MAPA DE RIESGOS'!$Z$118="Leve"),CONCATENATE("R",'MAPA DE RIESGOS'!$H$118),"")</f>
        <v/>
      </c>
      <c r="S25" s="323" t="str">
        <f>IF(AND('MAPA DE RIESGOS'!$V$124="Media",'MAPA DE RIESGOS'!$Z$124="Leve"),CONCATENATE("R",'MAPA DE RIESGOS'!$H$124),"")</f>
        <v/>
      </c>
      <c r="T25" s="320" t="str">
        <f>IF(AND('MAPA DE RIESGOS'!$V$70="Media",'MAPA DE RIESGOS'!$Z$70="Menor"),CONCATENATE("R",'MAPA DE RIESGOS'!$H$70),"")</f>
        <v/>
      </c>
      <c r="U25" s="321" t="str">
        <f>IF(AND('MAPA DE RIESGOS'!$V$76="Media",'MAPA DE RIESGOS'!$Z$76="Menor"),CONCATENATE("R",'MAPA DE RIESGOS'!$H$76),"")</f>
        <v/>
      </c>
      <c r="V25" s="321" t="str">
        <f>IF(AND('MAPA DE RIESGOS'!$V$82="Media",'MAPA DE RIESGOS'!$Z$82="Menor"),CONCATENATE("R",'MAPA DE RIESGOS'!$H$82),"")</f>
        <v/>
      </c>
      <c r="W25" s="321" t="str">
        <f>IF(AND('MAPA DE RIESGOS'!$V$88="Media",'MAPA DE RIESGOS'!$Z$88="Menor"),CONCATENATE("R",'MAPA DE RIESGOS'!$H$88),"")</f>
        <v/>
      </c>
      <c r="X25" s="321" t="str">
        <f>IF(AND('MAPA DE RIESGOS'!$V$94="Media",'MAPA DE RIESGOS'!$Z$94="Menor"),CONCATENATE("R",'MAPA DE RIESGOS'!$H$94),"")</f>
        <v/>
      </c>
      <c r="Y25" s="321" t="str">
        <f>IF(AND('MAPA DE RIESGOS'!$V$100="Media",'MAPA DE RIESGOS'!$Z$100="Menor"),CONCATENATE("R",'MAPA DE RIESGOS'!$H$100),"")</f>
        <v/>
      </c>
      <c r="Z25" s="321" t="str">
        <f>IF(AND('MAPA DE RIESGOS'!$V$106="Media",'MAPA DE RIESGOS'!$Z$106="Menor"),CONCATENATE("R",'MAPA DE RIESGOS'!$H$106),"")</f>
        <v/>
      </c>
      <c r="AA25" s="321" t="str">
        <f>IF(AND('MAPA DE RIESGOS'!$V$112="Media",'MAPA DE RIESGOS'!$Z$112="Menor"),CONCATENATE("R",'MAPA DE RIESGOS'!$H$112),"")</f>
        <v/>
      </c>
      <c r="AB25" s="321" t="str">
        <f>IF(AND('MAPA DE RIESGOS'!$V$118="Media",'MAPA DE RIESGOS'!$Z$118="Menor"),CONCATENATE("R",'MAPA DE RIESGOS'!$H$118),"")</f>
        <v/>
      </c>
      <c r="AC25" s="323" t="str">
        <f>IF(AND('MAPA DE RIESGOS'!$V$124="Media",'MAPA DE RIESGOS'!$Z$124="Menor"),CONCATENATE("R",'MAPA DE RIESGOS'!$H$124),"")</f>
        <v/>
      </c>
      <c r="AD25" s="320" t="str">
        <f>IF(AND('MAPA DE RIESGOS'!$V$70="Media",'MAPA DE RIESGOS'!$Z$70="Moderado"),CONCATENATE("R",'MAPA DE RIESGOS'!$H$70),"")</f>
        <v/>
      </c>
      <c r="AE25" s="321" t="str">
        <f>IF(AND('MAPA DE RIESGOS'!$V$76="Media",'MAPA DE RIESGOS'!$Z$76="Moderado"),CONCATENATE("R",'MAPA DE RIESGOS'!$H$76),"")</f>
        <v/>
      </c>
      <c r="AF25" s="321" t="str">
        <f>IF(AND('MAPA DE RIESGOS'!$V$82="Media",'MAPA DE RIESGOS'!$Z$82="Moderado"),CONCATENATE("R",'MAPA DE RIESGOS'!$H$82),"")</f>
        <v/>
      </c>
      <c r="AG25" s="321" t="str">
        <f>IF(AND('MAPA DE RIESGOS'!$V$88="Media",'MAPA DE RIESGOS'!$Z$88="Moderado"),CONCATENATE("R",'MAPA DE RIESGOS'!$H$88),"")</f>
        <v/>
      </c>
      <c r="AH25" s="321" t="str">
        <f>IF(AND('MAPA DE RIESGOS'!$V$94="Media",'MAPA DE RIESGOS'!$Z$94="Moderado"),CONCATENATE("R",'MAPA DE RIESGOS'!$H$94),"")</f>
        <v/>
      </c>
      <c r="AI25" s="321" t="str">
        <f>IF(AND('MAPA DE RIESGOS'!$V$100="Media",'MAPA DE RIESGOS'!$Z$100="Moderado"),CONCATENATE("R",'MAPA DE RIESGOS'!$H$100),"")</f>
        <v/>
      </c>
      <c r="AJ25" s="321" t="str">
        <f>IF(AND('MAPA DE RIESGOS'!$V$106="Media",'MAPA DE RIESGOS'!$Z$106="Moderado"),CONCATENATE("R",'MAPA DE RIESGOS'!$H$106),"")</f>
        <v/>
      </c>
      <c r="AK25" s="321" t="str">
        <f>IF(AND('MAPA DE RIESGOS'!$V$112="Media",'MAPA DE RIESGOS'!$Z$112="Moderado"),CONCATENATE("R",'MAPA DE RIESGOS'!$H$112),"")</f>
        <v/>
      </c>
      <c r="AL25" s="321" t="str">
        <f>IF(AND('MAPA DE RIESGOS'!$V$118="Media",'MAPA DE RIESGOS'!$Z$118="Moderado"),CONCATENATE("R",'MAPA DE RIESGOS'!$H$118),"")</f>
        <v/>
      </c>
      <c r="AM25" s="323" t="str">
        <f>IF(AND('MAPA DE RIESGOS'!$V$124="Media",'MAPA DE RIESGOS'!$Z$124="Moderado"),CONCATENATE("R",'MAPA DE RIESGOS'!$H$124),"")</f>
        <v/>
      </c>
      <c r="AN25" s="301" t="str">
        <f>IF(AND('MAPA DE RIESGOS'!$V$70="Media",'MAPA DE RIESGOS'!$Z$70="Mayor"),CONCATENATE("R",'MAPA DE RIESGOS'!$H$70),"")</f>
        <v/>
      </c>
      <c r="AO25" s="302" t="str">
        <f>IF(AND('MAPA DE RIESGOS'!$V$76="Media",'MAPA DE RIESGOS'!$Z$76="Mayor"),CONCATENATE("R",'MAPA DE RIESGOS'!$H$76),"")</f>
        <v/>
      </c>
      <c r="AP25" s="302" t="str">
        <f>IF(AND('MAPA DE RIESGOS'!$V$82="Media",'MAPA DE RIESGOS'!$Z$82="Mayor"),CONCATENATE("R",'MAPA DE RIESGOS'!$H$82),"")</f>
        <v/>
      </c>
      <c r="AQ25" s="302" t="str">
        <f>IF(AND('MAPA DE RIESGOS'!$V$88="Media",'MAPA DE RIESGOS'!$Z$88="Mayor"),CONCATENATE("R",'MAPA DE RIESGOS'!$H$88),"")</f>
        <v/>
      </c>
      <c r="AR25" s="302" t="str">
        <f>IF(AND('MAPA DE RIESGOS'!$V$94="Media",'MAPA DE RIESGOS'!$Z$94="Mayor"),CONCATENATE("R",'MAPA DE RIESGOS'!$H$94),"")</f>
        <v/>
      </c>
      <c r="AS25" s="302" t="str">
        <f>IF(AND('MAPA DE RIESGOS'!$V$100="Media",'MAPA DE RIESGOS'!$Z$100="Mayor"),CONCATENATE("R",'MAPA DE RIESGOS'!$H$100),"")</f>
        <v/>
      </c>
      <c r="AT25" s="302" t="str">
        <f>IF(AND('MAPA DE RIESGOS'!$V$106="Media",'MAPA DE RIESGOS'!$Z$106="Mayor"),CONCATENATE("R",'MAPA DE RIESGOS'!$H$106),"")</f>
        <v/>
      </c>
      <c r="AU25" s="302" t="str">
        <f>IF(AND('MAPA DE RIESGOS'!$V$112="Media",'MAPA DE RIESGOS'!$Z$112="Mayor"),CONCATENATE("R",'MAPA DE RIESGOS'!$H$112),"")</f>
        <v/>
      </c>
      <c r="AV25" s="302" t="str">
        <f>IF(AND('MAPA DE RIESGOS'!$V$118="Media",'MAPA DE RIESGOS'!$Z$118="Mayor"),CONCATENATE("R",'MAPA DE RIESGOS'!$H$118),"")</f>
        <v/>
      </c>
      <c r="AW25" s="304" t="str">
        <f>IF(AND('MAPA DE RIESGOS'!$V$124="Media",'MAPA DE RIESGOS'!$Z$124="Mayor"),CONCATENATE("R",'MAPA DE RIESGOS'!$H$124),"")</f>
        <v/>
      </c>
      <c r="AX25" s="307" t="str">
        <f>IF(AND('MAPA DE RIESGOS'!$V$70="Media",'MAPA DE RIESGOS'!$Z$70="Catastrófico"),CONCATENATE("R",'MAPA DE RIESGOS'!$H$70),"")</f>
        <v/>
      </c>
      <c r="AY25" s="308" t="str">
        <f>IF(AND('MAPA DE RIESGOS'!$V$76="Media",'MAPA DE RIESGOS'!$Z$76="Catastrófico"),CONCATENATE("R",'MAPA DE RIESGOS'!$H$76),"")</f>
        <v/>
      </c>
      <c r="AZ25" s="308" t="str">
        <f>IF(AND('MAPA DE RIESGOS'!$V$82="Media",'MAPA DE RIESGOS'!$Z$82="Catastrófico"),CONCATENATE("R",'MAPA DE RIESGOS'!$H$82),"")</f>
        <v/>
      </c>
      <c r="BA25" s="308" t="str">
        <f>IF(AND('MAPA DE RIESGOS'!$V$88="Media",'MAPA DE RIESGOS'!$Z$88="Catastrófico"),CONCATENATE("R",'MAPA DE RIESGOS'!$H$88),"")</f>
        <v/>
      </c>
      <c r="BB25" s="308" t="str">
        <f>IF(AND('MAPA DE RIESGOS'!$V$94="Media",'MAPA DE RIESGOS'!$Z$94="Catastrófico"),CONCATENATE("R",'MAPA DE RIESGOS'!$H$94),"")</f>
        <v/>
      </c>
      <c r="BC25" s="308" t="str">
        <f>IF(AND('MAPA DE RIESGOS'!$V$100="Media",'MAPA DE RIESGOS'!$Z$100="Catastrófico"),CONCATENATE("R",'MAPA DE RIESGOS'!$H$100),"")</f>
        <v/>
      </c>
      <c r="BD25" s="308" t="str">
        <f>IF(AND('MAPA DE RIESGOS'!$V$106="Media",'MAPA DE RIESGOS'!$Z$106="Catastrófico"),CONCATENATE("R",'MAPA DE RIESGOS'!$H$106),"")</f>
        <v/>
      </c>
      <c r="BE25" s="308" t="str">
        <f>IF(AND('MAPA DE RIESGOS'!$V$112="Media",'MAPA DE RIESGOS'!$Z$112="Catastrófico"),CONCATENATE("R",'MAPA DE RIESGOS'!$H$112),"")</f>
        <v/>
      </c>
      <c r="BF25" s="308" t="str">
        <f>IF(AND('MAPA DE RIESGOS'!$V$118="Media",'MAPA DE RIESGOS'!$Z$118="Catastrófico"),CONCATENATE("R",'MAPA DE RIESGOS'!$H$118),"")</f>
        <v/>
      </c>
      <c r="BG25" s="310" t="str">
        <f>IF(AND('MAPA DE RIESGOS'!$V$124="Media",'MAPA DE RIESGOS'!$Z$124="Catastrófico"),CONCATENATE("R",'MAPA DE RIESGOS'!$H$124),"")</f>
        <v/>
      </c>
      <c r="BH25" s="67"/>
      <c r="BI25" s="705"/>
      <c r="BJ25" s="706"/>
      <c r="BK25" s="706"/>
      <c r="BL25" s="706"/>
      <c r="BM25" s="706"/>
      <c r="BN25" s="707"/>
    </row>
    <row r="26" spans="2:66" ht="34.5" customHeight="1">
      <c r="B26" s="673"/>
      <c r="C26" s="673"/>
      <c r="D26" s="674"/>
      <c r="E26" s="678"/>
      <c r="F26" s="679"/>
      <c r="G26" s="679"/>
      <c r="H26" s="679"/>
      <c r="I26" s="680"/>
      <c r="J26" s="320" t="str">
        <f>IF(AND('MAPA DE RIESGOS'!$V$136="Media",'MAPA DE RIESGOS'!$Z$136="Leve"),CONCATENATE("R",'MAPA DE RIESGOS'!$H$136),"")</f>
        <v/>
      </c>
      <c r="K26" s="325" t="str">
        <f>IF(AND('MAPA DE RIESGOS'!$V$142="Media",'MAPA DE RIESGOS'!$Z$142="Leve"),CONCATENATE("R",'MAPA DE RIESGOS'!$H$142),"")</f>
        <v/>
      </c>
      <c r="L26" s="325" t="str">
        <f>IF(AND('MAPA DE RIESGOS'!$V$148="Media",'MAPA DE RIESGOS'!$Z$148="Leve"),CONCATENATE("R",'MAPA DE RIESGOS'!$H$148),"")</f>
        <v>R23</v>
      </c>
      <c r="M26" s="325" t="str">
        <f>IF(AND('MAPA DE RIESGOS'!$V$154="Media",'MAPA DE RIESGOS'!$Z$154="Leve"),CONCATENATE("R",'MAPA DE RIESGOS'!$H$154),"")</f>
        <v/>
      </c>
      <c r="N26" s="325" t="str">
        <f>IF(AND('MAPA DE RIESGOS'!$V$160="Media",'MAPA DE RIESGOS'!$Z$160="Leve"),CONCATENATE("R",'MAPA DE RIESGOS'!$H$160),"")</f>
        <v/>
      </c>
      <c r="O26" s="325" t="str">
        <f>IF(AND('MAPA DE RIESGOS'!$V$166="Media",'MAPA DE RIESGOS'!$Z$166="Leve"),CONCATENATE("R",'MAPA DE RIESGOS'!$H$166),"")</f>
        <v/>
      </c>
      <c r="P26" s="325" t="str">
        <f>IF(AND('MAPA DE RIESGOS'!$V$172="Media",'MAPA DE RIESGOS'!$Z$172="Leve"),CONCATENATE("R",'MAPA DE RIESGOS'!$H$172),"")</f>
        <v/>
      </c>
      <c r="Q26" s="325" t="str">
        <f>IF(AND('MAPA DE RIESGOS'!$V$178="Media",'MAPA DE RIESGOS'!$Z$178="Leve"),CONCATENATE("R",'MAPA DE RIESGOS'!$H$178),"")</f>
        <v/>
      </c>
      <c r="R26" s="325" t="str">
        <f>IF(AND('MAPA DE RIESGOS'!$V$184="Media",'MAPA DE RIESGOS'!$Z$184="Leve"),CONCATENATE("R",'MAPA DE RIESGOS'!$H$184),"")</f>
        <v/>
      </c>
      <c r="S26" s="323" t="str">
        <f>IF(AND('MAPA DE RIESGOS'!$V$190="Media",'MAPA DE RIESGOS'!$Z$190="Leve"),CONCATENATE("R",'MAPA DE RIESGOS'!$H$190),"")</f>
        <v/>
      </c>
      <c r="T26" s="320" t="str">
        <f>IF(AND('MAPA DE RIESGOS'!$V$136="Media",'MAPA DE RIESGOS'!$Z$136="Menor"),CONCATENATE("R",'MAPA DE RIESGOS'!$H$136),"")</f>
        <v/>
      </c>
      <c r="U26" s="325" t="str">
        <f>IF(AND('MAPA DE RIESGOS'!$V$142="Media",'MAPA DE RIESGOS'!$Z$142="Menor"),CONCATENATE("R",'MAPA DE RIESGOS'!$H$142),"")</f>
        <v/>
      </c>
      <c r="V26" s="325" t="str">
        <f>IF(AND('MAPA DE RIESGOS'!$V$148="Media",'MAPA DE RIESGOS'!$Z$148="Menor"),CONCATENATE("R",'MAPA DE RIESGOS'!$H$148),"")</f>
        <v/>
      </c>
      <c r="W26" s="325" t="str">
        <f>IF(AND('MAPA DE RIESGOS'!$V$154="Media",'MAPA DE RIESGOS'!$Z$154="Menor"),CONCATENATE("R",'MAPA DE RIESGOS'!$H$154),"")</f>
        <v/>
      </c>
      <c r="X26" s="325" t="str">
        <f>IF(AND('MAPA DE RIESGOS'!$V$160="Media",'MAPA DE RIESGOS'!$Z$160="Menor"),CONCATENATE("R",'MAPA DE RIESGOS'!$H$160),"")</f>
        <v/>
      </c>
      <c r="Y26" s="325" t="str">
        <f>IF(AND('MAPA DE RIESGOS'!$V$166="Media",'MAPA DE RIESGOS'!$Z$166="Menor"),CONCATENATE("R",'MAPA DE RIESGOS'!$H$166),"")</f>
        <v>R26</v>
      </c>
      <c r="Z26" s="325" t="str">
        <f>IF(AND('MAPA DE RIESGOS'!$V$172="Media",'MAPA DE RIESGOS'!$Z$172="Menor"),CONCATENATE("R",'MAPA DE RIESGOS'!$H$172),"")</f>
        <v/>
      </c>
      <c r="AA26" s="325" t="str">
        <f>IF(AND('MAPA DE RIESGOS'!$V$178="Media",'MAPA DE RIESGOS'!$Z$178="Menor"),CONCATENATE("R",'MAPA DE RIESGOS'!$H$178),"")</f>
        <v/>
      </c>
      <c r="AB26" s="325" t="str">
        <f>IF(AND('MAPA DE RIESGOS'!$V$184="Media",'MAPA DE RIESGOS'!$Z$184="Menor"),CONCATENATE("R",'MAPA DE RIESGOS'!$H$184),"")</f>
        <v/>
      </c>
      <c r="AC26" s="323" t="str">
        <f>IF(AND('MAPA DE RIESGOS'!$V$190="Media",'MAPA DE RIESGOS'!$Z$190="Menor"),CONCATENATE("R",'MAPA DE RIESGOS'!$H$190),"")</f>
        <v>R30</v>
      </c>
      <c r="AD26" s="320" t="str">
        <f>IF(AND('MAPA DE RIESGOS'!$V$136="Media",'MAPA DE RIESGOS'!$Z$136="Moderado"),CONCATENATE("R",'MAPA DE RIESGOS'!$H$136),"")</f>
        <v>R21</v>
      </c>
      <c r="AE26" s="325" t="str">
        <f>IF(AND('MAPA DE RIESGOS'!$V$142="Media",'MAPA DE RIESGOS'!$Z$142="Moderado"),CONCATENATE("R",'MAPA DE RIESGOS'!$H$142),"")</f>
        <v/>
      </c>
      <c r="AF26" s="325" t="str">
        <f>IF(AND('MAPA DE RIESGOS'!$V$148="Media",'MAPA DE RIESGOS'!$Z$148="Moderado"),CONCATENATE("R",'MAPA DE RIESGOS'!$H$148),"")</f>
        <v/>
      </c>
      <c r="AG26" s="325" t="str">
        <f>IF(AND('MAPA DE RIESGOS'!$V$154="Media",'MAPA DE RIESGOS'!$Z$154="Moderado"),CONCATENATE("R",'MAPA DE RIESGOS'!$H$154),"")</f>
        <v>R24</v>
      </c>
      <c r="AH26" s="325" t="str">
        <f>IF(AND('MAPA DE RIESGOS'!$V$160="Media",'MAPA DE RIESGOS'!$Z$160="Moderado"),CONCATENATE("R",'MAPA DE RIESGOS'!$H$160),"")</f>
        <v/>
      </c>
      <c r="AI26" s="325" t="str">
        <f>IF(AND('MAPA DE RIESGOS'!$V$166="Media",'MAPA DE RIESGOS'!$Z$166="Moderado"),CONCATENATE("R",'MAPA DE RIESGOS'!$H$166),"")</f>
        <v/>
      </c>
      <c r="AJ26" s="325" t="str">
        <f>IF(AND('MAPA DE RIESGOS'!$V$172="Media",'MAPA DE RIESGOS'!$Z$172="Moderado"),CONCATENATE("R",'MAPA DE RIESGOS'!$H$172),"")</f>
        <v/>
      </c>
      <c r="AK26" s="325" t="str">
        <f>IF(AND('MAPA DE RIESGOS'!$V$178="Media",'MAPA DE RIESGOS'!$Z$178="Moderado"),CONCATENATE("R",'MAPA DE RIESGOS'!$H$178),"")</f>
        <v/>
      </c>
      <c r="AL26" s="325" t="str">
        <f>IF(AND('MAPA DE RIESGOS'!$V$184="Media",'MAPA DE RIESGOS'!$Z$184="Moderado"),CONCATENATE("R",'MAPA DE RIESGOS'!$H$184),"")</f>
        <v/>
      </c>
      <c r="AM26" s="323" t="str">
        <f>IF(AND('MAPA DE RIESGOS'!$V$190="Media",'MAPA DE RIESGOS'!$Z$190="Moderado"),CONCATENATE("R",'MAPA DE RIESGOS'!$H$190),"")</f>
        <v/>
      </c>
      <c r="AN26" s="301" t="str">
        <f>IF(AND('MAPA DE RIESGOS'!$V$136="Media",'MAPA DE RIESGOS'!$Z$136="Mayor"),CONCATENATE("R",'MAPA DE RIESGOS'!$H$136),"")</f>
        <v/>
      </c>
      <c r="AO26" s="311" t="str">
        <f>IF(AND('MAPA DE RIESGOS'!$V$142="Media",'MAPA DE RIESGOS'!$Z$142="Mayor"),CONCATENATE("R",'MAPA DE RIESGOS'!$H$142),"")</f>
        <v/>
      </c>
      <c r="AP26" s="311" t="str">
        <f>IF(AND('MAPA DE RIESGOS'!$V$148="Media",'MAPA DE RIESGOS'!$Z$148="Mayor"),CONCATENATE("R",'MAPA DE RIESGOS'!$H$148),"")</f>
        <v/>
      </c>
      <c r="AQ26" s="311" t="str">
        <f>IF(AND('MAPA DE RIESGOS'!$V$154="Media",'MAPA DE RIESGOS'!$Z$154="Mayor"),CONCATENATE("R",'MAPA DE RIESGOS'!$H$154),"")</f>
        <v/>
      </c>
      <c r="AR26" s="311" t="str">
        <f>IF(AND('MAPA DE RIESGOS'!$V$160="Media",'MAPA DE RIESGOS'!$Z$160="Mayor"),CONCATENATE("R",'MAPA DE RIESGOS'!$H$160),"")</f>
        <v/>
      </c>
      <c r="AS26" s="311" t="str">
        <f>IF(AND('MAPA DE RIESGOS'!$V$166="Media",'MAPA DE RIESGOS'!$Z$166="Mayor"),CONCATENATE("R",'MAPA DE RIESGOS'!$H$166),"")</f>
        <v/>
      </c>
      <c r="AT26" s="311" t="str">
        <f>IF(AND('MAPA DE RIESGOS'!$V$172="Media",'MAPA DE RIESGOS'!$Z$172="Mayor"),CONCATENATE("R",'MAPA DE RIESGOS'!$H$172),"")</f>
        <v/>
      </c>
      <c r="AU26" s="311" t="str">
        <f>IF(AND('MAPA DE RIESGOS'!$V$178="Media",'MAPA DE RIESGOS'!$Z$178="Mayor"),CONCATENATE("R",'MAPA DE RIESGOS'!$H$178),"")</f>
        <v/>
      </c>
      <c r="AV26" s="311" t="str">
        <f>IF(AND('MAPA DE RIESGOS'!$V$184="Media",'MAPA DE RIESGOS'!$Z$184="Mayor"),CONCATENATE("R",'MAPA DE RIESGOS'!$H$184),"")</f>
        <v/>
      </c>
      <c r="AW26" s="304" t="str">
        <f>IF(AND('MAPA DE RIESGOS'!$V$190="Media",'MAPA DE RIESGOS'!$Z$190="Mayor"),CONCATENATE("R",'MAPA DE RIESGOS'!$H$190),"")</f>
        <v/>
      </c>
      <c r="AX26" s="307" t="str">
        <f>IF(AND('MAPA DE RIESGOS'!$V$136="Media",'MAPA DE RIESGOS'!$Z$136="Catastrófico"),CONCATENATE("R",'MAPA DE RIESGOS'!$H$136),"")</f>
        <v/>
      </c>
      <c r="AY26" s="312" t="str">
        <f>IF(AND('MAPA DE RIESGOS'!$V$142="Media",'MAPA DE RIESGOS'!$Z$142="Catastrófico"),CONCATENATE("R",'MAPA DE RIESGOS'!$H$142),"")</f>
        <v>R22</v>
      </c>
      <c r="AZ26" s="312" t="str">
        <f>IF(AND('MAPA DE RIESGOS'!$V$148="Media",'MAPA DE RIESGOS'!$Z$148="Catastrófico"),CONCATENATE("R",'MAPA DE RIESGOS'!$H$148),"")</f>
        <v/>
      </c>
      <c r="BA26" s="312" t="str">
        <f>IF(AND('MAPA DE RIESGOS'!$V$154="Media",'MAPA DE RIESGOS'!$Z$154="Catastrófico"),CONCATENATE("R",'MAPA DE RIESGOS'!$H$154),"")</f>
        <v/>
      </c>
      <c r="BB26" s="312" t="str">
        <f>IF(AND('MAPA DE RIESGOS'!$V$160="Media",'MAPA DE RIESGOS'!$Z$160="Catastrófico"),CONCATENATE("R",'MAPA DE RIESGOS'!$H$160),"")</f>
        <v/>
      </c>
      <c r="BC26" s="312" t="str">
        <f>IF(AND('MAPA DE RIESGOS'!$V$166="Media",'MAPA DE RIESGOS'!$Z$166="Catastrófico"),CONCATENATE("R",'MAPA DE RIESGOS'!$H$166),"")</f>
        <v/>
      </c>
      <c r="BD26" s="312" t="str">
        <f>IF(AND('MAPA DE RIESGOS'!$V$172="Media",'MAPA DE RIESGOS'!$Z$172="Catastrófico"),CONCATENATE("R",'MAPA DE RIESGOS'!$H$172),"")</f>
        <v/>
      </c>
      <c r="BE26" s="312" t="str">
        <f>IF(AND('MAPA DE RIESGOS'!$V$178="Media",'MAPA DE RIESGOS'!$Z$178="Catastrófico"),CONCATENATE("R",'MAPA DE RIESGOS'!$H$178),"")</f>
        <v/>
      </c>
      <c r="BF26" s="312" t="str">
        <f>IF(AND('MAPA DE RIESGOS'!$V$184="Media",'MAPA DE RIESGOS'!$Z$184="Catastrófico"),CONCATENATE("R",'MAPA DE RIESGOS'!$H$184),"")</f>
        <v/>
      </c>
      <c r="BG26" s="310" t="str">
        <f>IF(AND('MAPA DE RIESGOS'!$V$190="Media",'MAPA DE RIESGOS'!$Z$190="Catastrófico"),CONCATENATE("R",'MAPA DE RIESGOS'!$H$190),"")</f>
        <v/>
      </c>
      <c r="BH26" s="67"/>
      <c r="BI26" s="705"/>
      <c r="BJ26" s="706"/>
      <c r="BK26" s="706"/>
      <c r="BL26" s="706"/>
      <c r="BM26" s="706"/>
      <c r="BN26" s="707"/>
    </row>
    <row r="27" spans="2:66" ht="34.5" customHeight="1">
      <c r="B27" s="673"/>
      <c r="C27" s="673"/>
      <c r="D27" s="674"/>
      <c r="E27" s="678"/>
      <c r="F27" s="679"/>
      <c r="G27" s="679"/>
      <c r="H27" s="679"/>
      <c r="I27" s="680"/>
      <c r="J27" s="320" t="str">
        <f>IF(AND('MAPA DE RIESGOS'!$V$196="Media",'MAPA DE RIESGOS'!$Z$196="Leve"),CONCATENATE("R",'MAPA DE RIESGOS'!$H$196),"")</f>
        <v/>
      </c>
      <c r="K27" s="325" t="str">
        <f>IF(AND('MAPA DE RIESGOS'!$V$202="Media",'MAPA DE RIESGOS'!$Z$202="Leve"),CONCATENATE("R",'MAPA DE RIESGOS'!$H$202),"")</f>
        <v/>
      </c>
      <c r="L27" s="325" t="str">
        <f>IF(AND('MAPA DE RIESGOS'!$V$208="Media",'MAPA DE RIESGOS'!$Z$208="Leve"),CONCATENATE("R",'MAPA DE RIESGOS'!$H$208),"")</f>
        <v/>
      </c>
      <c r="M27" s="325" t="str">
        <f>IF(AND('MAPA DE RIESGOS'!$V$214="Media",'MAPA DE RIESGOS'!$Z$214="Leve"),CONCATENATE("R",'MAPA DE RIESGOS'!$H$214),"")</f>
        <v/>
      </c>
      <c r="N27" s="325" t="str">
        <f>IF(AND('MAPA DE RIESGOS'!$V$220="Media",'MAPA DE RIESGOS'!$Z$220="Leve"),CONCATENATE("R",'MAPA DE RIESGOS'!$H$220),"")</f>
        <v/>
      </c>
      <c r="O27" s="325" t="str">
        <f>IF(AND('MAPA DE RIESGOS'!$V$226="Media",'MAPA DE RIESGOS'!$Z$226="Leve"),CONCATENATE("R",'MAPA DE RIESGOS'!$H$226),"")</f>
        <v/>
      </c>
      <c r="P27" s="325" t="str">
        <f>IF(AND('MAPA DE RIESGOS'!$V$232="Media",'MAPA DE RIESGOS'!$Z$232="Leve"),CONCATENATE("R",'MAPA DE RIESGOS'!$H$232),"")</f>
        <v/>
      </c>
      <c r="Q27" s="325" t="str">
        <f>IF(AND('MAPA DE RIESGOS'!$V$238="Media",'MAPA DE RIESGOS'!$Z$238="Leve"),CONCATENATE("R",'MAPA DE RIESGOS'!$H$238),"")</f>
        <v/>
      </c>
      <c r="R27" s="325" t="str">
        <f>IF(AND('MAPA DE RIESGOS'!$V$244="Media",'MAPA DE RIESGOS'!$Z$244="Leve"),CONCATENATE("R",'MAPA DE RIESGOS'!$H$244),"")</f>
        <v/>
      </c>
      <c r="S27" s="323" t="str">
        <f>IF(AND('MAPA DE RIESGOS'!$V$250="Media",'MAPA DE RIESGOS'!$Z$250="Leve"),CONCATENATE("R",'MAPA DE RIESGOS'!$H$250),"")</f>
        <v/>
      </c>
      <c r="T27" s="320" t="str">
        <f>IF(AND('MAPA DE RIESGOS'!$V$196="Media",'MAPA DE RIESGOS'!$Z$196="Menor"),CONCATENATE("R",'MAPA DE RIESGOS'!$H$196),"")</f>
        <v>R31</v>
      </c>
      <c r="U27" s="325" t="str">
        <f>IF(AND('MAPA DE RIESGOS'!$V$202="Media",'MAPA DE RIESGOS'!$Z$202="Menor"),CONCATENATE("R",'MAPA DE RIESGOS'!$H$202),"")</f>
        <v/>
      </c>
      <c r="V27" s="325" t="str">
        <f>IF(AND('MAPA DE RIESGOS'!$V$208="Media",'MAPA DE RIESGOS'!$Z$208="Menor"),CONCATENATE("R",'MAPA DE RIESGOS'!$H$208),"")</f>
        <v>R33</v>
      </c>
      <c r="W27" s="325" t="str">
        <f>IF(AND('MAPA DE RIESGOS'!$V$214="Media",'MAPA DE RIESGOS'!$Z$214="Menor"),CONCATENATE("R",'MAPA DE RIESGOS'!$H$214),"")</f>
        <v/>
      </c>
      <c r="X27" s="325" t="str">
        <f>IF(AND('MAPA DE RIESGOS'!$V$220="Media",'MAPA DE RIESGOS'!$Z$220="Menor"),CONCATENATE("R",'MAPA DE RIESGOS'!$H$220),"")</f>
        <v/>
      </c>
      <c r="Y27" s="325" t="str">
        <f>IF(AND('MAPA DE RIESGOS'!$V$226="Media",'MAPA DE RIESGOS'!$Z$226="Menor"),CONCATENATE("R",'MAPA DE RIESGOS'!$H$226),"")</f>
        <v/>
      </c>
      <c r="Z27" s="325" t="str">
        <f>IF(AND('MAPA DE RIESGOS'!$V$232="Media",'MAPA DE RIESGOS'!$Z$232="Menor"),CONCATENATE("R",'MAPA DE RIESGOS'!$H$232),"")</f>
        <v/>
      </c>
      <c r="AA27" s="325" t="str">
        <f>IF(AND('MAPA DE RIESGOS'!$V$238="Media",'MAPA DE RIESGOS'!$Z$238="Menor"),CONCATENATE("R",'MAPA DE RIESGOS'!$H$238),"")</f>
        <v/>
      </c>
      <c r="AB27" s="325" t="str">
        <f>IF(AND('MAPA DE RIESGOS'!$V$244="Media",'MAPA DE RIESGOS'!$Z$244="Menor"),CONCATENATE("R",'MAPA DE RIESGOS'!$H$244),"")</f>
        <v/>
      </c>
      <c r="AC27" s="323" t="str">
        <f>IF(AND('MAPA DE RIESGOS'!$V$250="Media",'MAPA DE RIESGOS'!$Z$250="Menor"),CONCATENATE("R",'MAPA DE RIESGOS'!$H$250),"")</f>
        <v/>
      </c>
      <c r="AD27" s="320" t="str">
        <f>IF(AND('MAPA DE RIESGOS'!$V$196="Media",'MAPA DE RIESGOS'!$Z$196="Moderado"),CONCATENATE("R",'MAPA DE RIESGOS'!$H$196),"")</f>
        <v/>
      </c>
      <c r="AE27" s="325" t="str">
        <f>IF(AND('MAPA DE RIESGOS'!$V$202="Media",'MAPA DE RIESGOS'!$Z$202="Moderado"),CONCATENATE("R",'MAPA DE RIESGOS'!$H$202),"")</f>
        <v/>
      </c>
      <c r="AF27" s="325" t="str">
        <f>IF(AND('MAPA DE RIESGOS'!$V$208="Media",'MAPA DE RIESGOS'!$Z$208="Moderado"),CONCATENATE("R",'MAPA DE RIESGOS'!$H$208),"")</f>
        <v/>
      </c>
      <c r="AG27" s="325" t="str">
        <f>IF(AND('MAPA DE RIESGOS'!$V$214="Media",'MAPA DE RIESGOS'!$Z$214="Moderado"),CONCATENATE("R",'MAPA DE RIESGOS'!$H$214),"")</f>
        <v/>
      </c>
      <c r="AH27" s="325" t="str">
        <f>IF(AND('MAPA DE RIESGOS'!$V$220="Media",'MAPA DE RIESGOS'!$Z$220="Moderado"),CONCATENATE("R",'MAPA DE RIESGOS'!$H$220),"")</f>
        <v/>
      </c>
      <c r="AI27" s="325" t="str">
        <f>IF(AND('MAPA DE RIESGOS'!$V$226="Media",'MAPA DE RIESGOS'!$Z$226="Moderado"),CONCATENATE("R",'MAPA DE RIESGOS'!$H$226),"")</f>
        <v>R36</v>
      </c>
      <c r="AJ27" s="325" t="str">
        <f>IF(AND('MAPA DE RIESGOS'!$V$232="Media",'MAPA DE RIESGOS'!$Z$232="Moderado"),CONCATENATE("R",'MAPA DE RIESGOS'!$H$232),"")</f>
        <v>R37</v>
      </c>
      <c r="AK27" s="325" t="str">
        <f>IF(AND('MAPA DE RIESGOS'!$V$238="Media",'MAPA DE RIESGOS'!$Z$238="Moderado"),CONCATENATE("R",'MAPA DE RIESGOS'!$H$238),"")</f>
        <v>R38</v>
      </c>
      <c r="AL27" s="325" t="str">
        <f>IF(AND('MAPA DE RIESGOS'!$V$244="Media",'MAPA DE RIESGOS'!$Z$244="Moderado"),CONCATENATE("R",'MAPA DE RIESGOS'!$H$244),"")</f>
        <v>R39</v>
      </c>
      <c r="AM27" s="323" t="str">
        <f>IF(AND('MAPA DE RIESGOS'!$V$250="Media",'MAPA DE RIESGOS'!$Z$250="Moderado"),CONCATENATE("R",'MAPA DE RIESGOS'!$H$250),"")</f>
        <v>R40</v>
      </c>
      <c r="AN27" s="301" t="str">
        <f>IF(AND('MAPA DE RIESGOS'!$V$196="Media",'MAPA DE RIESGOS'!$Z$196="Mayor"),CONCATENATE("R",'MAPA DE RIESGOS'!$H$196),"")</f>
        <v/>
      </c>
      <c r="AO27" s="311" t="str">
        <f>IF(AND('MAPA DE RIESGOS'!$V$202="Media",'MAPA DE RIESGOS'!$Z$202="Mayor"),CONCATENATE("R",'MAPA DE RIESGOS'!$H$202),"")</f>
        <v/>
      </c>
      <c r="AP27" s="311" t="str">
        <f>IF(AND('MAPA DE RIESGOS'!$V$208="Media",'MAPA DE RIESGOS'!$Z$208="Mayor"),CONCATENATE("R",'MAPA DE RIESGOS'!$H$208),"")</f>
        <v/>
      </c>
      <c r="AQ27" s="311" t="str">
        <f>IF(AND('MAPA DE RIESGOS'!$V$214="Media",'MAPA DE RIESGOS'!$Z$214="Mayor"),CONCATENATE("R",'MAPA DE RIESGOS'!$H$214),"")</f>
        <v/>
      </c>
      <c r="AR27" s="311" t="str">
        <f>IF(AND('MAPA DE RIESGOS'!$V$220="Media",'MAPA DE RIESGOS'!$Z$220="Mayor"),CONCATENATE("R",'MAPA DE RIESGOS'!$H$220),"")</f>
        <v/>
      </c>
      <c r="AS27" s="311" t="str">
        <f>IF(AND('MAPA DE RIESGOS'!$V$226="Media",'MAPA DE RIESGOS'!$Z$226="Mayor"),CONCATENATE("R",'MAPA DE RIESGOS'!$H$226),"")</f>
        <v/>
      </c>
      <c r="AT27" s="311" t="str">
        <f>IF(AND('MAPA DE RIESGOS'!$V$232="Media",'MAPA DE RIESGOS'!$Z$232="Mayor"),CONCATENATE("R",'MAPA DE RIESGOS'!$H$232),"")</f>
        <v/>
      </c>
      <c r="AU27" s="311" t="str">
        <f>IF(AND('MAPA DE RIESGOS'!$V$238="Media",'MAPA DE RIESGOS'!$Z$238="Mayor"),CONCATENATE("R",'MAPA DE RIESGOS'!$H$238),"")</f>
        <v/>
      </c>
      <c r="AV27" s="311" t="str">
        <f>IF(AND('MAPA DE RIESGOS'!$V$244="Media",'MAPA DE RIESGOS'!$Z$244="Mayor"),CONCATENATE("R",'MAPA DE RIESGOS'!$H$244),"")</f>
        <v/>
      </c>
      <c r="AW27" s="304" t="str">
        <f>IF(AND('MAPA DE RIESGOS'!$V$250="Media",'MAPA DE RIESGOS'!$Z$250="Mayor"),CONCATENATE("R",'MAPA DE RIESGOS'!$H$250),"")</f>
        <v/>
      </c>
      <c r="AX27" s="307" t="str">
        <f>IF(AND('MAPA DE RIESGOS'!$V$196="Media",'MAPA DE RIESGOS'!$Z$196="Catastrófico"),CONCATENATE("R",'MAPA DE RIESGOS'!$H$196),"")</f>
        <v/>
      </c>
      <c r="AY27" s="312" t="str">
        <f>IF(AND('MAPA DE RIESGOS'!$V$202="Media",'MAPA DE RIESGOS'!$Z$202="Catastrófico"),CONCATENATE("R",'MAPA DE RIESGOS'!$H$202),"")</f>
        <v/>
      </c>
      <c r="AZ27" s="312" t="str">
        <f>IF(AND('MAPA DE RIESGOS'!$V$208="Media",'MAPA DE RIESGOS'!$Z$208="Catastrófico"),CONCATENATE("R",'MAPA DE RIESGOS'!$H$208),"")</f>
        <v/>
      </c>
      <c r="BA27" s="312" t="str">
        <f>IF(AND('MAPA DE RIESGOS'!$V$214="Media",'MAPA DE RIESGOS'!$Z$214="Catastrófico"),CONCATENATE("R",'MAPA DE RIESGOS'!$H$214),"")</f>
        <v/>
      </c>
      <c r="BB27" s="312" t="str">
        <f>IF(AND('MAPA DE RIESGOS'!$V$220="Media",'MAPA DE RIESGOS'!$Z$220="Catastrófico"),CONCATENATE("R",'MAPA DE RIESGOS'!$H$220),"")</f>
        <v/>
      </c>
      <c r="BC27" s="312" t="str">
        <f>IF(AND('MAPA DE RIESGOS'!$V$226="Media",'MAPA DE RIESGOS'!$Z$226="Catastrófico"),CONCATENATE("R",'MAPA DE RIESGOS'!$H$226),"")</f>
        <v/>
      </c>
      <c r="BD27" s="312" t="str">
        <f>IF(AND('MAPA DE RIESGOS'!$V$232="Media",'MAPA DE RIESGOS'!$Z$232="Catastrófico"),CONCATENATE("R",'MAPA DE RIESGOS'!$H$232),"")</f>
        <v/>
      </c>
      <c r="BE27" s="312" t="str">
        <f>IF(AND('MAPA DE RIESGOS'!$V$238="Media",'MAPA DE RIESGOS'!$Z$238="Catastrófico"),CONCATENATE("R",'MAPA DE RIESGOS'!$H$238),"")</f>
        <v/>
      </c>
      <c r="BF27" s="312" t="str">
        <f>IF(AND('MAPA DE RIESGOS'!$V$244="Media",'MAPA DE RIESGOS'!$Z$244="Catastrófico"),CONCATENATE("R",'MAPA DE RIESGOS'!$H$244),"")</f>
        <v/>
      </c>
      <c r="BG27" s="310" t="str">
        <f>IF(AND('MAPA DE RIESGOS'!$V$250="Media",'MAPA DE RIESGOS'!$Z$250="Catastrófico"),CONCATENATE("R",'MAPA DE RIESGOS'!$H$250),"")</f>
        <v/>
      </c>
      <c r="BH27" s="67"/>
      <c r="BI27" s="705"/>
      <c r="BJ27" s="706"/>
      <c r="BK27" s="706"/>
      <c r="BL27" s="706"/>
      <c r="BM27" s="706"/>
      <c r="BN27" s="707"/>
    </row>
    <row r="28" spans="2:66" ht="34.5" customHeight="1">
      <c r="B28" s="673"/>
      <c r="C28" s="673"/>
      <c r="D28" s="674"/>
      <c r="E28" s="678"/>
      <c r="F28" s="679"/>
      <c r="G28" s="679"/>
      <c r="H28" s="679"/>
      <c r="I28" s="680"/>
      <c r="J28" s="320" t="str">
        <f>IF(AND('MAPA DE RIESGOS'!$V$256="Media",'MAPA DE RIESGOS'!$Z$256="Leve"),CONCATENATE("R",'MAPA DE RIESGOS'!$H$256),"")</f>
        <v/>
      </c>
      <c r="K28" s="325" t="str">
        <f>IF(AND('MAPA DE RIESGOS'!$V$262="Media",'MAPA DE RIESGOS'!$Z$262="Leve"),CONCATENATE("R",'MAPA DE RIESGOS'!$H$262),"")</f>
        <v/>
      </c>
      <c r="L28" s="325" t="str">
        <f>IF(AND('MAPA DE RIESGOS'!$V$268="Media",'MAPA DE RIESGOS'!$Z$268="Leve"),CONCATENATE("R",'MAPA DE RIESGOS'!$H$268),"")</f>
        <v/>
      </c>
      <c r="M28" s="325" t="str">
        <f>IF(AND('MAPA DE RIESGOS'!$V$274="Media",'MAPA DE RIESGOS'!$Z$274="Leve"),CONCATENATE("R",'MAPA DE RIESGOS'!$H$274),"")</f>
        <v/>
      </c>
      <c r="N28" s="325" t="str">
        <f>IF(AND('MAPA DE RIESGOS'!$V$280="Media",'MAPA DE RIESGOS'!$Z$280="Leve"),CONCATENATE("R",'MAPA DE RIESGOS'!$H$280),"")</f>
        <v/>
      </c>
      <c r="O28" s="325" t="str">
        <f>IF(AND('MAPA DE RIESGOS'!$V$286="Media",'MAPA DE RIESGOS'!$Z$286="Leve"),CONCATENATE("R",'MAPA DE RIESGOS'!$H$286),"")</f>
        <v/>
      </c>
      <c r="P28" s="325" t="str">
        <f>IF(AND('MAPA DE RIESGOS'!$V$292="Media",'MAPA DE RIESGOS'!$Z$292="Leve"),CONCATENATE("R",'MAPA DE RIESGOS'!$H$292),"")</f>
        <v/>
      </c>
      <c r="Q28" s="325" t="str">
        <f>IF(AND('MAPA DE RIESGOS'!$V$298="Media",'MAPA DE RIESGOS'!$Z$298="Leve"),CONCATENATE("R",'MAPA DE RIESGOS'!$H$298),"")</f>
        <v/>
      </c>
      <c r="R28" s="325" t="str">
        <f>IF(AND('MAPA DE RIESGOS'!$V$304="Media",'MAPA DE RIESGOS'!$Z$304="Leve"),CONCATENATE("R",'MAPA DE RIESGOS'!$H$304),"")</f>
        <v/>
      </c>
      <c r="S28" s="323" t="str">
        <f>IF(AND('MAPA DE RIESGOS'!$V$310="Media",'MAPA DE RIESGOS'!$Z$310="Leve"),CONCATENATE("R",'MAPA DE RIESGOS'!$H$310),"")</f>
        <v/>
      </c>
      <c r="T28" s="320" t="str">
        <f>IF(AND('MAPA DE RIESGOS'!$V$256="Media",'MAPA DE RIESGOS'!$Z$256="Menor"),CONCATENATE("R",'MAPA DE RIESGOS'!$H$256),"")</f>
        <v/>
      </c>
      <c r="U28" s="325" t="str">
        <f>IF(AND('MAPA DE RIESGOS'!$V$262="Media",'MAPA DE RIESGOS'!$Z$262="Menor"),CONCATENATE("R",'MAPA DE RIESGOS'!$H$262),"")</f>
        <v/>
      </c>
      <c r="V28" s="325" t="str">
        <f>IF(AND('MAPA DE RIESGOS'!$V$268="Media",'MAPA DE RIESGOS'!$Z$268="Menor"),CONCATENATE("R",'MAPA DE RIESGOS'!$H$268),"")</f>
        <v/>
      </c>
      <c r="W28" s="325" t="str">
        <f>IF(AND('MAPA DE RIESGOS'!$V$274="Media",'MAPA DE RIESGOS'!$Z$274="Menor"),CONCATENATE("R",'MAPA DE RIESGOS'!$H$274),"")</f>
        <v/>
      </c>
      <c r="X28" s="325" t="str">
        <f>IF(AND('MAPA DE RIESGOS'!$V$280="Media",'MAPA DE RIESGOS'!$Z$280="Menor"),CONCATENATE("R",'MAPA DE RIESGOS'!$H$280),"")</f>
        <v>R45</v>
      </c>
      <c r="Y28" s="325" t="str">
        <f>IF(AND('MAPA DE RIESGOS'!$V$286="Media",'MAPA DE RIESGOS'!$Z$286="Menor"),CONCATENATE("R",'MAPA DE RIESGOS'!$H$286),"")</f>
        <v/>
      </c>
      <c r="Z28" s="325" t="str">
        <f>IF(AND('MAPA DE RIESGOS'!$V$292="Media",'MAPA DE RIESGOS'!$Z$292="Menor"),CONCATENATE("R",'MAPA DE RIESGOS'!$H$292),"")</f>
        <v/>
      </c>
      <c r="AA28" s="325" t="str">
        <f>IF(AND('MAPA DE RIESGOS'!$V$298="Media",'MAPA DE RIESGOS'!$Z$298="Menor"),CONCATENATE("R",'MAPA DE RIESGOS'!$H$298),"")</f>
        <v/>
      </c>
      <c r="AB28" s="325" t="str">
        <f>IF(AND('MAPA DE RIESGOS'!$V$304="Media",'MAPA DE RIESGOS'!$Z$304="Menor"),CONCATENATE("R",'MAPA DE RIESGOS'!$H$304),"")</f>
        <v/>
      </c>
      <c r="AC28" s="323" t="str">
        <f>IF(AND('MAPA DE RIESGOS'!$V$310="Media",'MAPA DE RIESGOS'!$Z$310="Menor"),CONCATENATE("R",'MAPA DE RIESGOS'!$H$310),"")</f>
        <v/>
      </c>
      <c r="AD28" s="320" t="str">
        <f>IF(AND('MAPA DE RIESGOS'!$V$256="Media",'MAPA DE RIESGOS'!$Z$256="Moderado"),CONCATENATE("R",'MAPA DE RIESGOS'!$H$256),"")</f>
        <v>R41</v>
      </c>
      <c r="AE28" s="325" t="str">
        <f>IF(AND('MAPA DE RIESGOS'!$V$262="Media",'MAPA DE RIESGOS'!$Z$262="Moderado"),CONCATENATE("R",'MAPA DE RIESGOS'!$H$262),"")</f>
        <v>R42</v>
      </c>
      <c r="AF28" s="325" t="str">
        <f>IF(AND('MAPA DE RIESGOS'!$V$268="Media",'MAPA DE RIESGOS'!$Z$268="Moderado"),CONCATENATE("R",'MAPA DE RIESGOS'!$H$268),"")</f>
        <v>R43</v>
      </c>
      <c r="AG28" s="325" t="str">
        <f>IF(AND('MAPA DE RIESGOS'!$V$274="Media",'MAPA DE RIESGOS'!$Z$274="Moderado"),CONCATENATE("R",'MAPA DE RIESGOS'!$H$274),"")</f>
        <v>R44</v>
      </c>
      <c r="AH28" s="325" t="str">
        <f>IF(AND('MAPA DE RIESGOS'!$V$280="Media",'MAPA DE RIESGOS'!$Z$280="Moderado"),CONCATENATE("R",'MAPA DE RIESGOS'!$H$280),"")</f>
        <v/>
      </c>
      <c r="AI28" s="325" t="str">
        <f>IF(AND('MAPA DE RIESGOS'!$V$286="Media",'MAPA DE RIESGOS'!$Z$286="Moderado"),CONCATENATE("R",'MAPA DE RIESGOS'!$H$286),"")</f>
        <v/>
      </c>
      <c r="AJ28" s="325" t="str">
        <f>IF(AND('MAPA DE RIESGOS'!$V$292="Media",'MAPA DE RIESGOS'!$Z$292="Moderado"),CONCATENATE("R",'MAPA DE RIESGOS'!$H$292),"")</f>
        <v/>
      </c>
      <c r="AK28" s="325" t="str">
        <f>IF(AND('MAPA DE RIESGOS'!$V$298="Media",'MAPA DE RIESGOS'!$Z$298="Moderado"),CONCATENATE("R",'MAPA DE RIESGOS'!$H$298),"")</f>
        <v/>
      </c>
      <c r="AL28" s="325" t="str">
        <f>IF(AND('MAPA DE RIESGOS'!$V$304="Media",'MAPA DE RIESGOS'!$Z$304="Moderado"),CONCATENATE("R",'MAPA DE RIESGOS'!$H$304),"")</f>
        <v/>
      </c>
      <c r="AM28" s="323" t="str">
        <f>IF(AND('MAPA DE RIESGOS'!$V$310="Media",'MAPA DE RIESGOS'!$Z$310="Moderado"),CONCATENATE("R",'MAPA DE RIESGOS'!$H$310),"")</f>
        <v>R50</v>
      </c>
      <c r="AN28" s="301" t="str">
        <f>IF(AND('MAPA DE RIESGOS'!$V$256="Media",'MAPA DE RIESGOS'!$Z$256="Mayor"),CONCATENATE("R",'MAPA DE RIESGOS'!$H$256),"")</f>
        <v/>
      </c>
      <c r="AO28" s="311" t="str">
        <f>IF(AND('MAPA DE RIESGOS'!$V$262="Media",'MAPA DE RIESGOS'!$Z$262="Mayor"),CONCATENATE("R",'MAPA DE RIESGOS'!$H$262),"")</f>
        <v/>
      </c>
      <c r="AP28" s="311" t="str">
        <f>IF(AND('MAPA DE RIESGOS'!$V$268="Media",'MAPA DE RIESGOS'!$Z$268="Mayor"),CONCATENATE("R",'MAPA DE RIESGOS'!$H$268),"")</f>
        <v/>
      </c>
      <c r="AQ28" s="311" t="str">
        <f>IF(AND('MAPA DE RIESGOS'!$V$274="Media",'MAPA DE RIESGOS'!$Z$274="Mayor"),CONCATENATE("R",'MAPA DE RIESGOS'!$H$274),"")</f>
        <v/>
      </c>
      <c r="AR28" s="311" t="str">
        <f>IF(AND('MAPA DE RIESGOS'!$V$280="Media",'MAPA DE RIESGOS'!$Z$280="Mayor"),CONCATENATE("R",'MAPA DE RIESGOS'!$H$280),"")</f>
        <v/>
      </c>
      <c r="AS28" s="311" t="str">
        <f>IF(AND('MAPA DE RIESGOS'!$V$286="Media",'MAPA DE RIESGOS'!$Z$286="Mayor"),CONCATENATE("R",'MAPA DE RIESGOS'!$H$286),"")</f>
        <v/>
      </c>
      <c r="AT28" s="311" t="str">
        <f>IF(AND('MAPA DE RIESGOS'!$V$292="Media",'MAPA DE RIESGOS'!$Z$292="Mayor"),CONCATENATE("R",'MAPA DE RIESGOS'!$H$292),"")</f>
        <v/>
      </c>
      <c r="AU28" s="311" t="str">
        <f>IF(AND('MAPA DE RIESGOS'!$V$298="Media",'MAPA DE RIESGOS'!$Z$298="Mayor"),CONCATENATE("R",'MAPA DE RIESGOS'!$H$298),"")</f>
        <v/>
      </c>
      <c r="AV28" s="311" t="str">
        <f>IF(AND('MAPA DE RIESGOS'!$V$304="Media",'MAPA DE RIESGOS'!$Z$304="Mayor"),CONCATENATE("R",'MAPA DE RIESGOS'!$H$304),"")</f>
        <v/>
      </c>
      <c r="AW28" s="304" t="str">
        <f>IF(AND('MAPA DE RIESGOS'!$V$310="Media",'MAPA DE RIESGOS'!$Z$310="Mayor"),CONCATENATE("R",'MAPA DE RIESGOS'!$H$310),"")</f>
        <v/>
      </c>
      <c r="AX28" s="307" t="str">
        <f>IF(AND('MAPA DE RIESGOS'!$V$256="Media",'MAPA DE RIESGOS'!$Z$256="Catastrófico"),CONCATENATE("R",'MAPA DE RIESGOS'!$H$256),"")</f>
        <v/>
      </c>
      <c r="AY28" s="312" t="str">
        <f>IF(AND('MAPA DE RIESGOS'!$V$262="Media",'MAPA DE RIESGOS'!$Z$262="Catastrófico"),CONCATENATE("R",'MAPA DE RIESGOS'!$H$262),"")</f>
        <v/>
      </c>
      <c r="AZ28" s="312" t="str">
        <f>IF(AND('MAPA DE RIESGOS'!$V$268="Media",'MAPA DE RIESGOS'!$Z$268="Catastrófico"),CONCATENATE("R",'MAPA DE RIESGOS'!$H$268),"")</f>
        <v/>
      </c>
      <c r="BA28" s="312" t="str">
        <f>IF(AND('MAPA DE RIESGOS'!$V$274="Media",'MAPA DE RIESGOS'!$Z$274="Catastrófico"),CONCATENATE("R",'MAPA DE RIESGOS'!$H$274),"")</f>
        <v/>
      </c>
      <c r="BB28" s="312" t="str">
        <f>IF(AND('MAPA DE RIESGOS'!$V$280="Media",'MAPA DE RIESGOS'!$Z$280="Catastrófico"),CONCATENATE("R",'MAPA DE RIESGOS'!$H$280),"")</f>
        <v/>
      </c>
      <c r="BC28" s="312" t="str">
        <f>IF(AND('MAPA DE RIESGOS'!$V$286="Media",'MAPA DE RIESGOS'!$Z$286="Catastrófico"),CONCATENATE("R",'MAPA DE RIESGOS'!$H$286),"")</f>
        <v/>
      </c>
      <c r="BD28" s="312" t="str">
        <f>IF(AND('MAPA DE RIESGOS'!$V$292="Media",'MAPA DE RIESGOS'!$Z$292="Catastrófico"),CONCATENATE("R",'MAPA DE RIESGOS'!$H$292),"")</f>
        <v/>
      </c>
      <c r="BE28" s="312" t="str">
        <f>IF(AND('MAPA DE RIESGOS'!$V$298="Media",'MAPA DE RIESGOS'!$Z$298="Catastrófico"),CONCATENATE("R",'MAPA DE RIESGOS'!$H$298),"")</f>
        <v/>
      </c>
      <c r="BF28" s="312" t="str">
        <f>IF(AND('MAPA DE RIESGOS'!$V$304="Media",'MAPA DE RIESGOS'!$Z$304="Catastrófico"),CONCATENATE("R",'MAPA DE RIESGOS'!$H$304),"")</f>
        <v/>
      </c>
      <c r="BG28" s="310" t="str">
        <f>IF(AND('MAPA DE RIESGOS'!$V$310="Media",'MAPA DE RIESGOS'!$Z$310="Catastrófico"),CONCATENATE("R",'MAPA DE RIESGOS'!$H$310),"")</f>
        <v/>
      </c>
      <c r="BH28" s="67"/>
      <c r="BI28" s="705"/>
      <c r="BJ28" s="706"/>
      <c r="BK28" s="706"/>
      <c r="BL28" s="706"/>
      <c r="BM28" s="706"/>
      <c r="BN28" s="707"/>
    </row>
    <row r="29" spans="2:66" ht="34.5" customHeight="1">
      <c r="B29" s="673"/>
      <c r="C29" s="673"/>
      <c r="D29" s="674"/>
      <c r="E29" s="678"/>
      <c r="F29" s="679"/>
      <c r="G29" s="679"/>
      <c r="H29" s="679"/>
      <c r="I29" s="680"/>
      <c r="J29" s="320" t="str">
        <f>IF(AND('MAPA DE RIESGOS'!$V$316="Media",'MAPA DE RIESGOS'!$Z$316="Leve"),CONCATENATE("R",'MAPA DE RIESGOS'!$H$316),"")</f>
        <v/>
      </c>
      <c r="K29" s="325" t="str">
        <f>IF(AND('MAPA DE RIESGOS'!$V$322="Media",'MAPA DE RIESGOS'!$Z$322="Leve"),CONCATENATE("R",'MAPA DE RIESGOS'!$H$322),"")</f>
        <v/>
      </c>
      <c r="L29" s="325" t="str">
        <f>IF(AND('MAPA DE RIESGOS'!$V$328="Media",'MAPA DE RIESGOS'!$Z$328="Leve"),CONCATENATE("R",'MAPA DE RIESGOS'!$H$328),"")</f>
        <v/>
      </c>
      <c r="M29" s="325" t="str">
        <f>IF(AND('MAPA DE RIESGOS'!$V$334="Media",'MAPA DE RIESGOS'!$Z$334="Leve"),CONCATENATE("R",'MAPA DE RIESGOS'!$H$334),"")</f>
        <v/>
      </c>
      <c r="N29" s="325" t="str">
        <f>IF(AND('MAPA DE RIESGOS'!$V$340="Media",'MAPA DE RIESGOS'!$Z$340="Leve"),CONCATENATE("R",'MAPA DE RIESGOS'!$H$340),"")</f>
        <v/>
      </c>
      <c r="O29" s="325" t="str">
        <f>IF(AND('MAPA DE RIESGOS'!$V$346="Media",'MAPA DE RIESGOS'!$Z$346="Leve"),CONCATENATE("R",'MAPA DE RIESGOS'!$H$346),"")</f>
        <v/>
      </c>
      <c r="P29" s="325" t="str">
        <f>IF(AND('MAPA DE RIESGOS'!$V$352="Media",'MAPA DE RIESGOS'!$Z$352="Leve"),CONCATENATE("R",'MAPA DE RIESGOS'!$H$352),"")</f>
        <v/>
      </c>
      <c r="Q29" s="325" t="str">
        <f>IF(AND('MAPA DE RIESGOS'!$V$358="Media",'MAPA DE RIESGOS'!$Z$358="Leve"),CONCATENATE("R",'MAPA DE RIESGOS'!$H$358),"")</f>
        <v/>
      </c>
      <c r="R29" s="325" t="str">
        <f>IF(AND('MAPA DE RIESGOS'!$V$364="Media",'MAPA DE RIESGOS'!$Z$364="Leve"),CONCATENATE("R",'MAPA DE RIESGOS'!$H$364),"")</f>
        <v/>
      </c>
      <c r="S29" s="323" t="str">
        <f>IF(AND('MAPA DE RIESGOS'!$V$370="Media",'MAPA DE RIESGOS'!$Z$370="Leve"),CONCATENATE("R",'MAPA DE RIESGOS'!$H$370),"")</f>
        <v/>
      </c>
      <c r="T29" s="320" t="str">
        <f>IF(AND('MAPA DE RIESGOS'!$V$316="Media",'MAPA DE RIESGOS'!$Z$316="Menor"),CONCATENATE("R",'MAPA DE RIESGOS'!$H$316),"")</f>
        <v/>
      </c>
      <c r="U29" s="325" t="str">
        <f>IF(AND('MAPA DE RIESGOS'!$V$322="Media",'MAPA DE RIESGOS'!$Z$322="Menor"),CONCATENATE("R",'MAPA DE RIESGOS'!$H$322),"")</f>
        <v/>
      </c>
      <c r="V29" s="325" t="str">
        <f>IF(AND('MAPA DE RIESGOS'!$V$328="Media",'MAPA DE RIESGOS'!$Z$328="Menor"),CONCATENATE("R",'MAPA DE RIESGOS'!$H$328),"")</f>
        <v/>
      </c>
      <c r="W29" s="325" t="str">
        <f>IF(AND('MAPA DE RIESGOS'!$V$334="Media",'MAPA DE RIESGOS'!$Z$334="Menor"),CONCATENATE("R",'MAPA DE RIESGOS'!$H$334),"")</f>
        <v/>
      </c>
      <c r="X29" s="325" t="str">
        <f>IF(AND('MAPA DE RIESGOS'!$V$340="Media",'MAPA DE RIESGOS'!$Z$340="Menor"),CONCATENATE("R",'MAPA DE RIESGOS'!$H$340),"")</f>
        <v/>
      </c>
      <c r="Y29" s="325" t="str">
        <f>IF(AND('MAPA DE RIESGOS'!$V$346="Media",'MAPA DE RIESGOS'!$Z$346="Menor"),CONCATENATE("R",'MAPA DE RIESGOS'!$H$346),"")</f>
        <v/>
      </c>
      <c r="Z29" s="325" t="str">
        <f>IF(AND('MAPA DE RIESGOS'!$V$352="Media",'MAPA DE RIESGOS'!$Z$352="Menor"),CONCATENATE("R",'MAPA DE RIESGOS'!$H$352),"")</f>
        <v>R57</v>
      </c>
      <c r="AA29" s="325" t="str">
        <f>IF(AND('MAPA DE RIESGOS'!$V$358="Media",'MAPA DE RIESGOS'!$Z$358="Menor"),CONCATENATE("R",'MAPA DE RIESGOS'!$H$358),"")</f>
        <v/>
      </c>
      <c r="AB29" s="325" t="str">
        <f>IF(AND('MAPA DE RIESGOS'!$V$364="Media",'MAPA DE RIESGOS'!$Z$364="Menor"),CONCATENATE("R",'MAPA DE RIESGOS'!$H$364),"")</f>
        <v/>
      </c>
      <c r="AC29" s="323" t="str">
        <f>IF(AND('MAPA DE RIESGOS'!$V$370="Media",'MAPA DE RIESGOS'!$Z$370="Menor"),CONCATENATE("R",'MAPA DE RIESGOS'!$H$370),"")</f>
        <v/>
      </c>
      <c r="AD29" s="320" t="str">
        <f>IF(AND('MAPA DE RIESGOS'!$V$316="Media",'MAPA DE RIESGOS'!$Z$316="Moderado"),CONCATENATE("R",'MAPA DE RIESGOS'!$H$316),"")</f>
        <v>R51</v>
      </c>
      <c r="AE29" s="325" t="str">
        <f>IF(AND('MAPA DE RIESGOS'!$V$322="Media",'MAPA DE RIESGOS'!$Z$322="Moderado"),CONCATENATE("R",'MAPA DE RIESGOS'!$H$322),"")</f>
        <v/>
      </c>
      <c r="AF29" s="325" t="str">
        <f>IF(AND('MAPA DE RIESGOS'!$V$328="Media",'MAPA DE RIESGOS'!$Z$328="Moderado"),CONCATENATE("R",'MAPA DE RIESGOS'!$H$328),"")</f>
        <v/>
      </c>
      <c r="AG29" s="325" t="str">
        <f>IF(AND('MAPA DE RIESGOS'!$V$334="Media",'MAPA DE RIESGOS'!$Z$334="Moderado"),CONCATENATE("R",'MAPA DE RIESGOS'!$H$334),"")</f>
        <v/>
      </c>
      <c r="AH29" s="325" t="str">
        <f>IF(AND('MAPA DE RIESGOS'!$V$340="Media",'MAPA DE RIESGOS'!$Z$340="Moderado"),CONCATENATE("R",'MAPA DE RIESGOS'!$H$340),"")</f>
        <v/>
      </c>
      <c r="AI29" s="325" t="str">
        <f>IF(AND('MAPA DE RIESGOS'!$V$346="Media",'MAPA DE RIESGOS'!$Z$346="Moderado"),CONCATENATE("R",'MAPA DE RIESGOS'!$H$346),"")</f>
        <v/>
      </c>
      <c r="AJ29" s="325" t="str">
        <f>IF(AND('MAPA DE RIESGOS'!$V$352="Media",'MAPA DE RIESGOS'!$Z$352="Moderado"),CONCATENATE("R",'MAPA DE RIESGOS'!$H$352),"")</f>
        <v/>
      </c>
      <c r="AK29" s="325" t="str">
        <f>IF(AND('MAPA DE RIESGOS'!$V$358="Media",'MAPA DE RIESGOS'!$Z$358="Moderado"),CONCATENATE("R",'MAPA DE RIESGOS'!$H$358),"")</f>
        <v/>
      </c>
      <c r="AL29" s="325" t="str">
        <f>IF(AND('MAPA DE RIESGOS'!$V$364="Media",'MAPA DE RIESGOS'!$Z$364="Moderado"),CONCATENATE("R",'MAPA DE RIESGOS'!$H$364),"")</f>
        <v/>
      </c>
      <c r="AM29" s="323" t="str">
        <f>IF(AND('MAPA DE RIESGOS'!$V$370="Media",'MAPA DE RIESGOS'!$Z$370="Moderado"),CONCATENATE("R",'MAPA DE RIESGOS'!$H$370),"")</f>
        <v>R60</v>
      </c>
      <c r="AN29" s="301" t="str">
        <f>IF(AND('MAPA DE RIESGOS'!$V$316="Media",'MAPA DE RIESGOS'!$Z$316="Mayor"),CONCATENATE("R",'MAPA DE RIESGOS'!$H$316),"")</f>
        <v/>
      </c>
      <c r="AO29" s="311" t="str">
        <f>IF(AND('MAPA DE RIESGOS'!$V$322="Media",'MAPA DE RIESGOS'!$Z$322="Mayor"),CONCATENATE("R",'MAPA DE RIESGOS'!$H$322),"")</f>
        <v/>
      </c>
      <c r="AP29" s="311" t="str">
        <f>IF(AND('MAPA DE RIESGOS'!$V$328="Media",'MAPA DE RIESGOS'!$Z$328="Mayor"),CONCATENATE("R",'MAPA DE RIESGOS'!$H$328),"")</f>
        <v/>
      </c>
      <c r="AQ29" s="311" t="str">
        <f>IF(AND('MAPA DE RIESGOS'!$V$334="Media",'MAPA DE RIESGOS'!$Z$334="Mayor"),CONCATENATE("R",'MAPA DE RIESGOS'!$H$334),"")</f>
        <v/>
      </c>
      <c r="AR29" s="311" t="str">
        <f>IF(AND('MAPA DE RIESGOS'!$V$340="Media",'MAPA DE RIESGOS'!$Z$340="Mayor"),CONCATENATE("R",'MAPA DE RIESGOS'!$H$340),"")</f>
        <v/>
      </c>
      <c r="AS29" s="311" t="str">
        <f>IF(AND('MAPA DE RIESGOS'!$V$346="Media",'MAPA DE RIESGOS'!$Z$346="Mayor"),CONCATENATE("R",'MAPA DE RIESGOS'!$H$346),"")</f>
        <v/>
      </c>
      <c r="AT29" s="311" t="str">
        <f>IF(AND('MAPA DE RIESGOS'!$V$352="Media",'MAPA DE RIESGOS'!$Z$352="Mayor"),CONCATENATE("R",'MAPA DE RIESGOS'!$H$352),"")</f>
        <v/>
      </c>
      <c r="AU29" s="311" t="str">
        <f>IF(AND('MAPA DE RIESGOS'!$V$358="Media",'MAPA DE RIESGOS'!$Z$358="Mayor"),CONCATENATE("R",'MAPA DE RIESGOS'!$H$358),"")</f>
        <v/>
      </c>
      <c r="AV29" s="311" t="str">
        <f>IF(AND('MAPA DE RIESGOS'!$V$364="Media",'MAPA DE RIESGOS'!$Z$364="Mayor"),CONCATENATE("R",'MAPA DE RIESGOS'!$H$364),"")</f>
        <v/>
      </c>
      <c r="AW29" s="304" t="str">
        <f>IF(AND('MAPA DE RIESGOS'!$V$370="Media",'MAPA DE RIESGOS'!$Z$370="Mayor"),CONCATENATE("R",'MAPA DE RIESGOS'!$H$370),"")</f>
        <v/>
      </c>
      <c r="AX29" s="307" t="str">
        <f>IF(AND('MAPA DE RIESGOS'!$V$316="Media",'MAPA DE RIESGOS'!$Z$316="Catastrófico"),CONCATENATE("R",'MAPA DE RIESGOS'!$H$316),"")</f>
        <v/>
      </c>
      <c r="AY29" s="312" t="str">
        <f>IF(AND('MAPA DE RIESGOS'!$V$322="Media",'MAPA DE RIESGOS'!$Z$322="Catastrófico"),CONCATENATE("R",'MAPA DE RIESGOS'!$H$322),"")</f>
        <v/>
      </c>
      <c r="AZ29" s="312" t="str">
        <f>IF(AND('MAPA DE RIESGOS'!$V$328="Media",'MAPA DE RIESGOS'!$Z$328="Catastrófico"),CONCATENATE("R",'MAPA DE RIESGOS'!$H$328),"")</f>
        <v/>
      </c>
      <c r="BA29" s="312" t="str">
        <f>IF(AND('MAPA DE RIESGOS'!$V$334="Media",'MAPA DE RIESGOS'!$Z$334="Catastrófico"),CONCATENATE("R",'MAPA DE RIESGOS'!$H$334),"")</f>
        <v/>
      </c>
      <c r="BB29" s="312" t="str">
        <f>IF(AND('MAPA DE RIESGOS'!$V$340="Media",'MAPA DE RIESGOS'!$Z$340="Catastrófico"),CONCATENATE("R",'MAPA DE RIESGOS'!$H$340),"")</f>
        <v/>
      </c>
      <c r="BC29" s="312" t="str">
        <f>IF(AND('MAPA DE RIESGOS'!$V$346="Media",'MAPA DE RIESGOS'!$Z$346="Catastrófico"),CONCATENATE("R",'MAPA DE RIESGOS'!$H$346),"")</f>
        <v/>
      </c>
      <c r="BD29" s="312" t="str">
        <f>IF(AND('MAPA DE RIESGOS'!$V$352="Media",'MAPA DE RIESGOS'!$Z$352="Catastrófico"),CONCATENATE("R",'MAPA DE RIESGOS'!$H$352),"")</f>
        <v/>
      </c>
      <c r="BE29" s="312" t="str">
        <f>IF(AND('MAPA DE RIESGOS'!$V$358="Media",'MAPA DE RIESGOS'!$Z$358="Catastrófico"),CONCATENATE("R",'MAPA DE RIESGOS'!$H$358),"")</f>
        <v/>
      </c>
      <c r="BF29" s="312" t="str">
        <f>IF(AND('MAPA DE RIESGOS'!$V$364="Media",'MAPA DE RIESGOS'!$Z$364="Catastrófico"),CONCATENATE("R",'MAPA DE RIESGOS'!$H$364),"")</f>
        <v/>
      </c>
      <c r="BG29" s="310" t="str">
        <f>IF(AND('MAPA DE RIESGOS'!$V$370="Media",'MAPA DE RIESGOS'!$Z$370="Catastrófico"),CONCATENATE("R",'MAPA DE RIESGOS'!$H$370),"")</f>
        <v/>
      </c>
      <c r="BH29" s="67"/>
      <c r="BI29" s="705"/>
      <c r="BJ29" s="706"/>
      <c r="BK29" s="706"/>
      <c r="BL29" s="706"/>
      <c r="BM29" s="706"/>
      <c r="BN29" s="707"/>
    </row>
    <row r="30" spans="2:66" ht="34.5" customHeight="1">
      <c r="B30" s="673"/>
      <c r="C30" s="673"/>
      <c r="D30" s="674"/>
      <c r="E30" s="678"/>
      <c r="F30" s="679"/>
      <c r="G30" s="679"/>
      <c r="H30" s="679"/>
      <c r="I30" s="680"/>
      <c r="J30" s="320" t="str">
        <f>IF(AND('MAPA DE RIESGOS'!$V$376="Media",'MAPA DE RIESGOS'!$Z$376="Leve"),CONCATENATE("R",'MAPA DE RIESGOS'!$H$376),"")</f>
        <v/>
      </c>
      <c r="K30" s="325" t="str">
        <f>IF(AND('MAPA DE RIESGOS'!$V$382="Media",'MAPA DE RIESGOS'!$Z$382="Leve"),CONCATENATE("R",'MAPA DE RIESGOS'!$H$382),"")</f>
        <v/>
      </c>
      <c r="L30" s="325" t="str">
        <f>IF(AND('MAPA DE RIESGOS'!$V$388="Media",'MAPA DE RIESGOS'!$Z$388="Leve"),CONCATENATE("R",'MAPA DE RIESGOS'!$H$388),"")</f>
        <v/>
      </c>
      <c r="M30" s="325" t="str">
        <f>IF(AND('MAPA DE RIESGOS'!$V$394="Media",'MAPA DE RIESGOS'!$Z$394="Leve"),CONCATENATE("R",'MAPA DE RIESGOS'!$H$394),"")</f>
        <v/>
      </c>
      <c r="N30" s="325" t="str">
        <f>IF(AND('MAPA DE RIESGOS'!$V$400="Media",'MAPA DE RIESGOS'!$Z$400="Leve"),CONCATENATE("R",'MAPA DE RIESGOS'!$H$400),"")</f>
        <v/>
      </c>
      <c r="O30" s="325" t="str">
        <f>IF(AND('MAPA DE RIESGOS'!$V$406="Media",'MAPA DE RIESGOS'!$Z$406="Leve"),CONCATENATE("R",'MAPA DE RIESGOS'!$H$406),"")</f>
        <v/>
      </c>
      <c r="P30" s="325" t="str">
        <f>IF(AND('MAPA DE RIESGOS'!$V$412="Media",'MAPA DE RIESGOS'!$Z$412="Leve"),CONCATENATE("R",'MAPA DE RIESGOS'!$H$412),"")</f>
        <v/>
      </c>
      <c r="Q30" s="325" t="str">
        <f>IF(AND('MAPA DE RIESGOS'!$V$418="Media",'MAPA DE RIESGOS'!$Z$418="Leve"),CONCATENATE("R",'MAPA DE RIESGOS'!$H$418),"")</f>
        <v/>
      </c>
      <c r="R30" s="325" t="str">
        <f>IF(AND('MAPA DE RIESGOS'!$V$424="Media",'MAPA DE RIESGOS'!$Z$424="Leve"),CONCATENATE("R",'MAPA DE RIESGOS'!$H$424),"")</f>
        <v/>
      </c>
      <c r="S30" s="323" t="str">
        <f>IF(AND('MAPA DE RIESGOS'!$V$430="Media",'MAPA DE RIESGOS'!$Z$430="Leve"),CONCATENATE("R",'MAPA DE RIESGOS'!$H$430),"")</f>
        <v/>
      </c>
      <c r="T30" s="320" t="str">
        <f>IF(AND('MAPA DE RIESGOS'!$V$376="Media",'MAPA DE RIESGOS'!$Z$376="Menor"),CONCATENATE("R",'MAPA DE RIESGOS'!$H$376),"")</f>
        <v/>
      </c>
      <c r="U30" s="325" t="str">
        <f>IF(AND('MAPA DE RIESGOS'!$V$382="Media",'MAPA DE RIESGOS'!$Z$382="Menor"),CONCATENATE("R",'MAPA DE RIESGOS'!$H$382),"")</f>
        <v/>
      </c>
      <c r="V30" s="325" t="str">
        <f>IF(AND('MAPA DE RIESGOS'!$V$388="Media",'MAPA DE RIESGOS'!$Z$388="Menor"),CONCATENATE("R",'MAPA DE RIESGOS'!$H$388),"")</f>
        <v/>
      </c>
      <c r="W30" s="325" t="str">
        <f>IF(AND('MAPA DE RIESGOS'!$V$394="Media",'MAPA DE RIESGOS'!$Z$394="Menor"),CONCATENATE("R",'MAPA DE RIESGOS'!$H$394),"")</f>
        <v/>
      </c>
      <c r="X30" s="325" t="str">
        <f>IF(AND('MAPA DE RIESGOS'!$V$400="Media",'MAPA DE RIESGOS'!$Z$400="Menor"),CONCATENATE("R",'MAPA DE RIESGOS'!$H$400),"")</f>
        <v/>
      </c>
      <c r="Y30" s="325" t="str">
        <f>IF(AND('MAPA DE RIESGOS'!$V$406="Media",'MAPA DE RIESGOS'!$Z$406="Menor"),CONCATENATE("R",'MAPA DE RIESGOS'!$H$406),"")</f>
        <v/>
      </c>
      <c r="Z30" s="325" t="str">
        <f>IF(AND('MAPA DE RIESGOS'!$V$412="Media",'MAPA DE RIESGOS'!$Z$412="Menor"),CONCATENATE("R",'MAPA DE RIESGOS'!$H$412),"")</f>
        <v/>
      </c>
      <c r="AA30" s="325" t="str">
        <f>IF(AND('MAPA DE RIESGOS'!$V$418="Media",'MAPA DE RIESGOS'!$Z$418="Menor"),CONCATENATE("R",'MAPA DE RIESGOS'!$H$418),"")</f>
        <v/>
      </c>
      <c r="AB30" s="325" t="str">
        <f>IF(AND('MAPA DE RIESGOS'!$V$424="Media",'MAPA DE RIESGOS'!$Z$424="Menor"),CONCATENATE("R",'MAPA DE RIESGOS'!$H$424),"")</f>
        <v/>
      </c>
      <c r="AC30" s="323" t="str">
        <f>IF(AND('MAPA DE RIESGOS'!$V$430="Media",'MAPA DE RIESGOS'!$Z$430="Menor"),CONCATENATE("R",'MAPA DE RIESGOS'!$H$430),"")</f>
        <v/>
      </c>
      <c r="AD30" s="320" t="str">
        <f>IF(AND('MAPA DE RIESGOS'!$V$376="Media",'MAPA DE RIESGOS'!$Z$376="Moderado"),CONCATENATE("R",'MAPA DE RIESGOS'!$H$376),"")</f>
        <v>R61</v>
      </c>
      <c r="AE30" s="325" t="str">
        <f>IF(AND('MAPA DE RIESGOS'!$V$382="Media",'MAPA DE RIESGOS'!$Z$382="Moderado"),CONCATENATE("R",'MAPA DE RIESGOS'!$H$382),"")</f>
        <v/>
      </c>
      <c r="AF30" s="325" t="str">
        <f>IF(AND('MAPA DE RIESGOS'!$V$388="Media",'MAPA DE RIESGOS'!$Z$388="Moderado"),CONCATENATE("R",'MAPA DE RIESGOS'!$H$388),"")</f>
        <v/>
      </c>
      <c r="AG30" s="325" t="str">
        <f>IF(AND('MAPA DE RIESGOS'!$V$394="Media",'MAPA DE RIESGOS'!$Z$394="Moderado"),CONCATENATE("R",'MAPA DE RIESGOS'!$H$394),"")</f>
        <v>R64</v>
      </c>
      <c r="AH30" s="325" t="str">
        <f>IF(AND('MAPA DE RIESGOS'!$V$400="Media",'MAPA DE RIESGOS'!$Z$400="Moderado"),CONCATENATE("R",'MAPA DE RIESGOS'!$H$400),"")</f>
        <v>R65</v>
      </c>
      <c r="AI30" s="325" t="str">
        <f>IF(AND('MAPA DE RIESGOS'!$V$406="Media",'MAPA DE RIESGOS'!$Z$406="Moderado"),CONCATENATE("R",'MAPA DE RIESGOS'!$H$406),"")</f>
        <v>R66</v>
      </c>
      <c r="AJ30" s="325" t="str">
        <f>IF(AND('MAPA DE RIESGOS'!$V$412="Media",'MAPA DE RIESGOS'!$Z$412="Moderado"),CONCATENATE("R",'MAPA DE RIESGOS'!$H$412),"")</f>
        <v/>
      </c>
      <c r="AK30" s="325" t="str">
        <f>IF(AND('MAPA DE RIESGOS'!$V$418="Media",'MAPA DE RIESGOS'!$Z$418="Moderado"),CONCATENATE("R",'MAPA DE RIESGOS'!$H$418),"")</f>
        <v>R68</v>
      </c>
      <c r="AL30" s="325" t="str">
        <f>IF(AND('MAPA DE RIESGOS'!$V$424="Media",'MAPA DE RIESGOS'!$Z$424="Moderado"),CONCATENATE("R",'MAPA DE RIESGOS'!$H$424),"")</f>
        <v>R69</v>
      </c>
      <c r="AM30" s="323" t="str">
        <f>IF(AND('MAPA DE RIESGOS'!$V$430="Media",'MAPA DE RIESGOS'!$Z$430="Moderado"),CONCATENATE("R",'MAPA DE RIESGOS'!$H$430),"")</f>
        <v>R70</v>
      </c>
      <c r="AN30" s="301" t="str">
        <f>IF(AND('MAPA DE RIESGOS'!$V$376="Media",'MAPA DE RIESGOS'!$Z$376="Mayor"),CONCATENATE("R",'MAPA DE RIESGOS'!$H$376),"")</f>
        <v/>
      </c>
      <c r="AO30" s="311" t="str">
        <f>IF(AND('MAPA DE RIESGOS'!$V$382="Media",'MAPA DE RIESGOS'!$Z$382="Mayor"),CONCATENATE("R",'MAPA DE RIESGOS'!$H$382),"")</f>
        <v/>
      </c>
      <c r="AP30" s="311" t="str">
        <f>IF(AND('MAPA DE RIESGOS'!$V$388="Media",'MAPA DE RIESGOS'!$Z$388="Mayor"),CONCATENATE("R",'MAPA DE RIESGOS'!$H$388),"")</f>
        <v/>
      </c>
      <c r="AQ30" s="311" t="str">
        <f>IF(AND('MAPA DE RIESGOS'!$V$394="Media",'MAPA DE RIESGOS'!$Z$394="Mayor"),CONCATENATE("R",'MAPA DE RIESGOS'!$H$394),"")</f>
        <v/>
      </c>
      <c r="AR30" s="311" t="str">
        <f>IF(AND('MAPA DE RIESGOS'!$V$400="Media",'MAPA DE RIESGOS'!$Z$400="Mayor"),CONCATENATE("R",'MAPA DE RIESGOS'!$H$400),"")</f>
        <v/>
      </c>
      <c r="AS30" s="311" t="str">
        <f>IF(AND('MAPA DE RIESGOS'!$V$406="Media",'MAPA DE RIESGOS'!$Z$406="Mayor"),CONCATENATE("R",'MAPA DE RIESGOS'!$H$406),"")</f>
        <v/>
      </c>
      <c r="AT30" s="311" t="str">
        <f>IF(AND('MAPA DE RIESGOS'!$V$412="Media",'MAPA DE RIESGOS'!$Z$412="Mayor"),CONCATENATE("R",'MAPA DE RIESGOS'!$H$412),"")</f>
        <v/>
      </c>
      <c r="AU30" s="311" t="str">
        <f>IF(AND('MAPA DE RIESGOS'!$V$418="Media",'MAPA DE RIESGOS'!$Z$418="Mayor"),CONCATENATE("R",'MAPA DE RIESGOS'!$H$418),"")</f>
        <v/>
      </c>
      <c r="AV30" s="311" t="str">
        <f>IF(AND('MAPA DE RIESGOS'!$V$424="Media",'MAPA DE RIESGOS'!$Z$424="Mayor"),CONCATENATE("R",'MAPA DE RIESGOS'!$H$424),"")</f>
        <v/>
      </c>
      <c r="AW30" s="304" t="str">
        <f>IF(AND('MAPA DE RIESGOS'!$V$430="Media",'MAPA DE RIESGOS'!$Z$430="Mayor"),CONCATENATE("R",'MAPA DE RIESGOS'!$H$430),"")</f>
        <v/>
      </c>
      <c r="AX30" s="307" t="str">
        <f>IF(AND('MAPA DE RIESGOS'!$V$376="Media",'MAPA DE RIESGOS'!$Z$376="Catastrófico"),CONCATENATE("R",'MAPA DE RIESGOS'!$H$376),"")</f>
        <v/>
      </c>
      <c r="AY30" s="312" t="str">
        <f>IF(AND('MAPA DE RIESGOS'!$V$382="Media",'MAPA DE RIESGOS'!$Z$382="Catastrófico"),CONCATENATE("R",'MAPA DE RIESGOS'!$H$382),"")</f>
        <v/>
      </c>
      <c r="AZ30" s="312" t="str">
        <f>IF(AND('MAPA DE RIESGOS'!$V$388="Media",'MAPA DE RIESGOS'!$Z$388="Catastrófico"),CONCATENATE("R",'MAPA DE RIESGOS'!$H$388),"")</f>
        <v/>
      </c>
      <c r="BA30" s="312" t="str">
        <f>IF(AND('MAPA DE RIESGOS'!$V$394="Media",'MAPA DE RIESGOS'!$Z$394="Catastrófico"),CONCATENATE("R",'MAPA DE RIESGOS'!$H$394),"")</f>
        <v/>
      </c>
      <c r="BB30" s="312" t="str">
        <f>IF(AND('MAPA DE RIESGOS'!$V$400="Media",'MAPA DE RIESGOS'!$Z$400="Catastrófico"),CONCATENATE("R",'MAPA DE RIESGOS'!$H$400),"")</f>
        <v/>
      </c>
      <c r="BC30" s="312" t="str">
        <f>IF(AND('MAPA DE RIESGOS'!$V$406="Media",'MAPA DE RIESGOS'!$Z$406="Catastrófico"),CONCATENATE("R",'MAPA DE RIESGOS'!$H$406),"")</f>
        <v/>
      </c>
      <c r="BD30" s="312" t="str">
        <f>IF(AND('MAPA DE RIESGOS'!$V$412="Media",'MAPA DE RIESGOS'!$Z$412="Catastrófico"),CONCATENATE("R",'MAPA DE RIESGOS'!$H$412),"")</f>
        <v/>
      </c>
      <c r="BE30" s="312" t="str">
        <f>IF(AND('MAPA DE RIESGOS'!$V$418="Media",'MAPA DE RIESGOS'!$Z$418="Catastrófico"),CONCATENATE("R",'MAPA DE RIESGOS'!$H$418),"")</f>
        <v/>
      </c>
      <c r="BF30" s="312" t="str">
        <f>IF(AND('MAPA DE RIESGOS'!$V$424="Media",'MAPA DE RIESGOS'!$Z$424="Catastrófico"),CONCATENATE("R",'MAPA DE RIESGOS'!$H$424),"")</f>
        <v/>
      </c>
      <c r="BG30" s="310" t="str">
        <f>IF(AND('MAPA DE RIESGOS'!$V$430="Media",'MAPA DE RIESGOS'!$Z$430="Catastrófico"),CONCATENATE("R",'MAPA DE RIESGOS'!$H$430),"")</f>
        <v/>
      </c>
      <c r="BH30" s="67"/>
      <c r="BI30" s="705"/>
      <c r="BJ30" s="706"/>
      <c r="BK30" s="706"/>
      <c r="BL30" s="706"/>
      <c r="BM30" s="706"/>
      <c r="BN30" s="707"/>
    </row>
    <row r="31" spans="2:66" ht="34.5" customHeight="1">
      <c r="B31" s="673"/>
      <c r="C31" s="673"/>
      <c r="D31" s="674"/>
      <c r="E31" s="678"/>
      <c r="F31" s="679"/>
      <c r="G31" s="679"/>
      <c r="H31" s="679"/>
      <c r="I31" s="680"/>
      <c r="J31" s="320" t="str">
        <f>IF(AND('MAPA DE RIESGOS'!$V$436="Media",'MAPA DE RIESGOS'!$Z$436="Leve"),CONCATENATE("R",'MAPA DE RIESGOS'!$H$436),"")</f>
        <v/>
      </c>
      <c r="K31" s="325" t="str">
        <f>IF(AND('MAPA DE RIESGOS'!$V$442="Media",'MAPA DE RIESGOS'!$Z$442="Leve"),CONCATENATE("R",'MAPA DE RIESGOS'!$H$442),"")</f>
        <v/>
      </c>
      <c r="L31" s="325" t="str">
        <f>IF(AND('MAPA DE RIESGOS'!$V$448="Media",'MAPA DE RIESGOS'!$Z$448="Leve"),CONCATENATE("R",'MAPA DE RIESGOS'!$H$448),"")</f>
        <v/>
      </c>
      <c r="M31" s="325" t="str">
        <f>IF(AND('MAPA DE RIESGOS'!$V$454="Media",'MAPA DE RIESGOS'!$Z$454="Leve"),CONCATENATE("R",'MAPA DE RIESGOS'!$H$454),"")</f>
        <v/>
      </c>
      <c r="N31" s="325" t="str">
        <f>IF(AND('MAPA DE RIESGOS'!$V$460="Media",'MAPA DE RIESGOS'!$Z$460="Leve"),CONCATENATE("R",'MAPA DE RIESGOS'!$H$460),"")</f>
        <v/>
      </c>
      <c r="O31" s="325" t="str">
        <f>IF(AND('MAPA DE RIESGOS'!$V$466="Media",'MAPA DE RIESGOS'!$Z$466="Leve"),CONCATENATE("R",'MAPA DE RIESGOS'!$H$466),"")</f>
        <v/>
      </c>
      <c r="P31" s="325" t="str">
        <f>IF(AND('MAPA DE RIESGOS'!$V$472="Media",'MAPA DE RIESGOS'!$Z$472="Leve"),CONCATENATE("R",'MAPA DE RIESGOS'!$H$472),"")</f>
        <v/>
      </c>
      <c r="Q31" s="325" t="str">
        <f>IF(AND('MAPA DE RIESGOS'!$V$478="Media",'MAPA DE RIESGOS'!$Z$478="Leve"),CONCATENATE("R",'MAPA DE RIESGOS'!$H$478),"")</f>
        <v/>
      </c>
      <c r="R31" s="325" t="str">
        <f>IF(AND('MAPA DE RIESGOS'!$V$484="Media",'MAPA DE RIESGOS'!$Z$484="Leve"),CONCATENATE("R",'MAPA DE RIESGOS'!$H$484),"")</f>
        <v/>
      </c>
      <c r="S31" s="323" t="str">
        <f>IF(AND('MAPA DE RIESGOS'!$V$490="Media",'MAPA DE RIESGOS'!$Z$490="Leve"),CONCATENATE("R",'MAPA DE RIESGOS'!$H$490),"")</f>
        <v/>
      </c>
      <c r="T31" s="320" t="str">
        <f>IF(AND('MAPA DE RIESGOS'!$V$436="Media",'MAPA DE RIESGOS'!$Z$436="Menor"),CONCATENATE("R",'MAPA DE RIESGOS'!$H$436),"")</f>
        <v/>
      </c>
      <c r="U31" s="325" t="str">
        <f>IF(AND('MAPA DE RIESGOS'!$V$442="Media",'MAPA DE RIESGOS'!$Z$442="Menor"),CONCATENATE("R",'MAPA DE RIESGOS'!$H$442),"")</f>
        <v/>
      </c>
      <c r="V31" s="325" t="str">
        <f>IF(AND('MAPA DE RIESGOS'!$V$448="Media",'MAPA DE RIESGOS'!$Z$448="Menor"),CONCATENATE("R",'MAPA DE RIESGOS'!$H$448),"")</f>
        <v/>
      </c>
      <c r="W31" s="325" t="str">
        <f>IF(AND('MAPA DE RIESGOS'!$V$454="Media",'MAPA DE RIESGOS'!$Z$454="Menor"),CONCATENATE("R",'MAPA DE RIESGOS'!$H$454),"")</f>
        <v/>
      </c>
      <c r="X31" s="325" t="str">
        <f>IF(AND('MAPA DE RIESGOS'!$V$460="Media",'MAPA DE RIESGOS'!$Z$460="Menor"),CONCATENATE("R",'MAPA DE RIESGOS'!$H$460),"")</f>
        <v/>
      </c>
      <c r="Y31" s="325" t="str">
        <f>IF(AND('MAPA DE RIESGOS'!$V$466="Media",'MAPA DE RIESGOS'!$Z$466="Menor"),CONCATENATE("R",'MAPA DE RIESGOS'!$H$466),"")</f>
        <v/>
      </c>
      <c r="Z31" s="325" t="str">
        <f>IF(AND('MAPA DE RIESGOS'!$V$472="Media",'MAPA DE RIESGOS'!$Z$472="Menor"),CONCATENATE("R",'MAPA DE RIESGOS'!$H$472),"")</f>
        <v/>
      </c>
      <c r="AA31" s="325" t="str">
        <f>IF(AND('MAPA DE RIESGOS'!$V$478="Media",'MAPA DE RIESGOS'!$Z$478="Menor"),CONCATENATE("R",'MAPA DE RIESGOS'!$H$478),"")</f>
        <v/>
      </c>
      <c r="AB31" s="325" t="str">
        <f>IF(AND('MAPA DE RIESGOS'!$V$484="Media",'MAPA DE RIESGOS'!$Z$484="Menor"),CONCATENATE("R",'MAPA DE RIESGOS'!$H$484),"")</f>
        <v/>
      </c>
      <c r="AC31" s="323" t="str">
        <f>IF(AND('MAPA DE RIESGOS'!$V$490="Media",'MAPA DE RIESGOS'!$Z$490="Menor"),CONCATENATE("R",'MAPA DE RIESGOS'!$H$490),"")</f>
        <v/>
      </c>
      <c r="AD31" s="320" t="str">
        <f>IF(AND('MAPA DE RIESGOS'!$V$436="Media",'MAPA DE RIESGOS'!$Z$436="Moderado"),CONCATENATE("R",'MAPA DE RIESGOS'!$H$436),"")</f>
        <v>R71</v>
      </c>
      <c r="AE31" s="325" t="str">
        <f>IF(AND('MAPA DE RIESGOS'!$V$442="Media",'MAPA DE RIESGOS'!$Z$442="Moderado"),CONCATENATE("R",'MAPA DE RIESGOS'!$H$442),"")</f>
        <v/>
      </c>
      <c r="AF31" s="325" t="str">
        <f>IF(AND('MAPA DE RIESGOS'!$V$448="Media",'MAPA DE RIESGOS'!$Z$448="Moderado"),CONCATENATE("R",'MAPA DE RIESGOS'!$H$448),"")</f>
        <v/>
      </c>
      <c r="AG31" s="325" t="str">
        <f>IF(AND('MAPA DE RIESGOS'!$V$454="Media",'MAPA DE RIESGOS'!$Z$454="Moderado"),CONCATENATE("R",'MAPA DE RIESGOS'!$H$454),"")</f>
        <v>R74</v>
      </c>
      <c r="AH31" s="325" t="str">
        <f>IF(AND('MAPA DE RIESGOS'!$V$460="Media",'MAPA DE RIESGOS'!$Z$460="Moderado"),CONCATENATE("R",'MAPA DE RIESGOS'!$H$460),"")</f>
        <v>R75</v>
      </c>
      <c r="AI31" s="325" t="str">
        <f>IF(AND('MAPA DE RIESGOS'!$V$466="Media",'MAPA DE RIESGOS'!$Z$466="Moderado"),CONCATENATE("R",'MAPA DE RIESGOS'!$H$466),"")</f>
        <v>R76</v>
      </c>
      <c r="AJ31" s="325" t="str">
        <f>IF(AND('MAPA DE RIESGOS'!$V$472="Media",'MAPA DE RIESGOS'!$Z$472="Moderado"),CONCATENATE("R",'MAPA DE RIESGOS'!$H$472),"")</f>
        <v/>
      </c>
      <c r="AK31" s="325" t="str">
        <f>IF(AND('MAPA DE RIESGOS'!$V$478="Media",'MAPA DE RIESGOS'!$Z$478="Moderado"),CONCATENATE("R",'MAPA DE RIESGOS'!$H$478),"")</f>
        <v>R78</v>
      </c>
      <c r="AL31" s="325" t="str">
        <f>IF(AND('MAPA DE RIESGOS'!$V$484="Media",'MAPA DE RIESGOS'!$Z$484="Moderado"),CONCATENATE("R",'MAPA DE RIESGOS'!$H$484),"")</f>
        <v>R79</v>
      </c>
      <c r="AM31" s="323" t="str">
        <f>IF(AND('MAPA DE RIESGOS'!$V$490="Media",'MAPA DE RIESGOS'!$Z$490="Moderado"),CONCATENATE("R",'MAPA DE RIESGOS'!$H$490),"")</f>
        <v>R80</v>
      </c>
      <c r="AN31" s="301" t="str">
        <f>IF(AND('MAPA DE RIESGOS'!$V$436="Media",'MAPA DE RIESGOS'!$Z$436="Mayor"),CONCATENATE("R",'MAPA DE RIESGOS'!$H$436),"")</f>
        <v/>
      </c>
      <c r="AO31" s="311" t="str">
        <f>IF(AND('MAPA DE RIESGOS'!$V$442="Media",'MAPA DE RIESGOS'!$Z$442="Mayor"),CONCATENATE("R",'MAPA DE RIESGOS'!$H$442),"")</f>
        <v/>
      </c>
      <c r="AP31" s="311" t="str">
        <f>IF(AND('MAPA DE RIESGOS'!$V$448="Media",'MAPA DE RIESGOS'!$Z$448="Mayor"),CONCATENATE("R",'MAPA DE RIESGOS'!$H$448),"")</f>
        <v/>
      </c>
      <c r="AQ31" s="311" t="str">
        <f>IF(AND('MAPA DE RIESGOS'!$V$454="Media",'MAPA DE RIESGOS'!$Z$454="Mayor"),CONCATENATE("R",'MAPA DE RIESGOS'!$H$454),"")</f>
        <v/>
      </c>
      <c r="AR31" s="311" t="str">
        <f>IF(AND('MAPA DE RIESGOS'!$V$460="Media",'MAPA DE RIESGOS'!$Z$460="Mayor"),CONCATENATE("R",'MAPA DE RIESGOS'!$H$460),"")</f>
        <v/>
      </c>
      <c r="AS31" s="311" t="str">
        <f>IF(AND('MAPA DE RIESGOS'!$V$466="Media",'MAPA DE RIESGOS'!$Z$466="Mayor"),CONCATENATE("R",'MAPA DE RIESGOS'!$H$466),"")</f>
        <v/>
      </c>
      <c r="AT31" s="311" t="str">
        <f>IF(AND('MAPA DE RIESGOS'!$V$472="Media",'MAPA DE RIESGOS'!$Z$472="Mayor"),CONCATENATE("R",'MAPA DE RIESGOS'!$H$472),"")</f>
        <v/>
      </c>
      <c r="AU31" s="311" t="str">
        <f>IF(AND('MAPA DE RIESGOS'!$V$478="Media",'MAPA DE RIESGOS'!$Z$478="Mayor"),CONCATENATE("R",'MAPA DE RIESGOS'!$H$478),"")</f>
        <v/>
      </c>
      <c r="AV31" s="311" t="str">
        <f>IF(AND('MAPA DE RIESGOS'!$V$484="Media",'MAPA DE RIESGOS'!$Z$484="Mayor"),CONCATENATE("R",'MAPA DE RIESGOS'!$H$484),"")</f>
        <v/>
      </c>
      <c r="AW31" s="304" t="str">
        <f>IF(AND('MAPA DE RIESGOS'!$V$490="Media",'MAPA DE RIESGOS'!$Z$490="Mayor"),CONCATENATE("R",'MAPA DE RIESGOS'!$H$490),"")</f>
        <v/>
      </c>
      <c r="AX31" s="307" t="str">
        <f>IF(AND('MAPA DE RIESGOS'!$V$436="Media",'MAPA DE RIESGOS'!$Z$436="Catastrófico"),CONCATENATE("R",'MAPA DE RIESGOS'!$H$436),"")</f>
        <v/>
      </c>
      <c r="AY31" s="312" t="str">
        <f>IF(AND('MAPA DE RIESGOS'!$V$442="Media",'MAPA DE RIESGOS'!$Z$442="Catastrófico"),CONCATENATE("R",'MAPA DE RIESGOS'!$H$442),"")</f>
        <v/>
      </c>
      <c r="AZ31" s="312" t="str">
        <f>IF(AND('MAPA DE RIESGOS'!$V$448="Media",'MAPA DE RIESGOS'!$Z$448="Catastrófico"),CONCATENATE("R",'MAPA DE RIESGOS'!$H$448),"")</f>
        <v/>
      </c>
      <c r="BA31" s="312" t="str">
        <f>IF(AND('MAPA DE RIESGOS'!$V$454="Media",'MAPA DE RIESGOS'!$Z$454="Catastrófico"),CONCATENATE("R",'MAPA DE RIESGOS'!$H$454),"")</f>
        <v/>
      </c>
      <c r="BB31" s="312" t="str">
        <f>IF(AND('MAPA DE RIESGOS'!$V$460="Media",'MAPA DE RIESGOS'!$Z$460="Catastrófico"),CONCATENATE("R",'MAPA DE RIESGOS'!$H$460),"")</f>
        <v/>
      </c>
      <c r="BC31" s="312" t="str">
        <f>IF(AND('MAPA DE RIESGOS'!$V$466="Media",'MAPA DE RIESGOS'!$Z$466="Catastrófico"),CONCATENATE("R",'MAPA DE RIESGOS'!$H$466),"")</f>
        <v/>
      </c>
      <c r="BD31" s="312" t="str">
        <f>IF(AND('MAPA DE RIESGOS'!$V$472="Media",'MAPA DE RIESGOS'!$Z$472="Catastrófico"),CONCATENATE("R",'MAPA DE RIESGOS'!$H$472),"")</f>
        <v/>
      </c>
      <c r="BE31" s="312" t="str">
        <f>IF(AND('MAPA DE RIESGOS'!$V$478="Media",'MAPA DE RIESGOS'!$Z$478="Catastrófico"),CONCATENATE("R",'MAPA DE RIESGOS'!$H$478),"")</f>
        <v/>
      </c>
      <c r="BF31" s="312" t="str">
        <f>IF(AND('MAPA DE RIESGOS'!$V$484="Media",'MAPA DE RIESGOS'!$Z$484="Catastrófico"),CONCATENATE("R",'MAPA DE RIESGOS'!$H$484),"")</f>
        <v/>
      </c>
      <c r="BG31" s="310" t="str">
        <f>IF(AND('MAPA DE RIESGOS'!$V$490="Media",'MAPA DE RIESGOS'!$Z$490="Catastrófico"),CONCATENATE("R",'MAPA DE RIESGOS'!$H$490),"")</f>
        <v/>
      </c>
      <c r="BH31" s="67"/>
      <c r="BI31" s="705"/>
      <c r="BJ31" s="706"/>
      <c r="BK31" s="706"/>
      <c r="BL31" s="706"/>
      <c r="BM31" s="706"/>
      <c r="BN31" s="707"/>
    </row>
    <row r="32" spans="2:66" ht="34.5" customHeight="1" thickBot="1">
      <c r="B32" s="673"/>
      <c r="C32" s="673"/>
      <c r="D32" s="674"/>
      <c r="E32" s="681"/>
      <c r="F32" s="682"/>
      <c r="G32" s="682"/>
      <c r="H32" s="682"/>
      <c r="I32" s="683"/>
      <c r="J32" s="326" t="str">
        <f>IF(AND('MAPA DE RIESGOS'!$V$496="Media",'MAPA DE RIESGOS'!$Z$496="Leve"),CONCATENATE("R",'MAPA DE RIESGOS'!$H$496),"")</f>
        <v/>
      </c>
      <c r="K32" s="327" t="str">
        <f>IF(AND('MAPA DE RIESGOS'!$V$502="Media",'MAPA DE RIESGOS'!$Z$502="Leve"),CONCATENATE("R",'MAPA DE RIESGOS'!$H$502),"")</f>
        <v/>
      </c>
      <c r="L32" s="327" t="str">
        <f>IF(AND('MAPA DE RIESGOS'!$V$508="Media",'MAPA DE RIESGOS'!$Z$508="Leve"),CONCATENATE("R",'MAPA DE RIESGOS'!$H$508),"")</f>
        <v/>
      </c>
      <c r="M32" s="327" t="str">
        <f>IF(AND('MAPA DE RIESGOS'!$V$514="Media",'MAPA DE RIESGOS'!$Z$514="Leve"),CONCATENATE("R",'MAPA DE RIESGOS'!$H$514),"")</f>
        <v/>
      </c>
      <c r="N32" s="327" t="str">
        <f>IF(AND('MAPA DE RIESGOS'!$V$520="Media",'MAPA DE RIESGOS'!$Z$520="Leve"),CONCATENATE("R",'MAPA DE RIESGOS'!$H$520),"")</f>
        <v/>
      </c>
      <c r="O32" s="327" t="str">
        <f>IF(AND('MAPA DE RIESGOS'!$V$526="Media",'MAPA DE RIESGOS'!$Z$526="Leve"),CONCATENATE("R",'MAPA DE RIESGOS'!$H$526),"")</f>
        <v/>
      </c>
      <c r="P32" s="327" t="str">
        <f>IF(AND('MAPA DE RIESGOS'!$V$532="Media",'MAPA DE RIESGOS'!$Z$532="Leve"),CONCATENATE("R",'MAPA DE RIESGOS'!$H$532),"")</f>
        <v/>
      </c>
      <c r="Q32" s="327"/>
      <c r="R32" s="327"/>
      <c r="S32" s="328"/>
      <c r="T32" s="326" t="str">
        <f>IF(AND('MAPA DE RIESGOS'!$V$496="Media",'MAPA DE RIESGOS'!$Z$496="Menor"),CONCATENATE("R",'MAPA DE RIESGOS'!$H$496),"")</f>
        <v/>
      </c>
      <c r="U32" s="327" t="str">
        <f>IF(AND('MAPA DE RIESGOS'!$V$502="Media",'MAPA DE RIESGOS'!$Z$502="Menor"),CONCATENATE("R",'MAPA DE RIESGOS'!$H$502),"")</f>
        <v/>
      </c>
      <c r="V32" s="327" t="str">
        <f>IF(AND('MAPA DE RIESGOS'!$V$508="Media",'MAPA DE RIESGOS'!$Z$508="Menor"),CONCATENATE("R",'MAPA DE RIESGOS'!$H$508),"")</f>
        <v/>
      </c>
      <c r="W32" s="327" t="str">
        <f>IF(AND('MAPA DE RIESGOS'!$V$514="Media",'MAPA DE RIESGOS'!$Z$514="Menor"),CONCATENATE("R",'MAPA DE RIESGOS'!$H$514),"")</f>
        <v/>
      </c>
      <c r="X32" s="327" t="str">
        <f>IF(AND('MAPA DE RIESGOS'!$V$520="Media",'MAPA DE RIESGOS'!$Z$520="Menor"),CONCATENATE("R",'MAPA DE RIESGOS'!$H$520),"")</f>
        <v/>
      </c>
      <c r="Y32" s="327" t="str">
        <f>IF(AND('MAPA DE RIESGOS'!$V$526="Media",'MAPA DE RIESGOS'!$Z$526="Menor"),CONCATENATE("R",'MAPA DE RIESGOS'!$H$526),"")</f>
        <v>R86</v>
      </c>
      <c r="Z32" s="327" t="str">
        <f>IF(AND('MAPA DE RIESGOS'!$V$532="Media",'MAPA DE RIESGOS'!$Z$532="Menor"),CONCATENATE("R",'MAPA DE RIESGOS'!$H$532),"")</f>
        <v>R87</v>
      </c>
      <c r="AA32" s="327"/>
      <c r="AB32" s="327"/>
      <c r="AC32" s="328"/>
      <c r="AD32" s="326" t="str">
        <f>IF(AND('MAPA DE RIESGOS'!$V$496="Media",'MAPA DE RIESGOS'!$Z$496="Moderado"),CONCATENATE("R",'MAPA DE RIESGOS'!$H$496),"")</f>
        <v/>
      </c>
      <c r="AE32" s="327" t="str">
        <f>IF(AND('MAPA DE RIESGOS'!$V$502="Media",'MAPA DE RIESGOS'!$Z$502="Moderado"),CONCATENATE("R",'MAPA DE RIESGOS'!$H$502),"")</f>
        <v>R82</v>
      </c>
      <c r="AF32" s="327" t="str">
        <f>IF(AND('MAPA DE RIESGOS'!$V$508="Media",'MAPA DE RIESGOS'!$Z$508="Moderado"),CONCATENATE("R",'MAPA DE RIESGOS'!$H$508),"")</f>
        <v>R83</v>
      </c>
      <c r="AG32" s="327" t="str">
        <f>IF(AND('MAPA DE RIESGOS'!$V$514="Media",'MAPA DE RIESGOS'!$Z$514="Moderado"),CONCATENATE("R",'MAPA DE RIESGOS'!$H$514),"")</f>
        <v/>
      </c>
      <c r="AH32" s="327" t="str">
        <f>IF(AND('MAPA DE RIESGOS'!$V$520="Media",'MAPA DE RIESGOS'!$Z$520="Moderado"),CONCATENATE("R",'MAPA DE RIESGOS'!$H$520),"")</f>
        <v/>
      </c>
      <c r="AI32" s="327" t="str">
        <f>IF(AND('MAPA DE RIESGOS'!$V$526="Media",'MAPA DE RIESGOS'!$Z$526="Moderado"),CONCATENATE("R",'MAPA DE RIESGOS'!$H$526),"")</f>
        <v/>
      </c>
      <c r="AJ32" s="327" t="str">
        <f>IF(AND('MAPA DE RIESGOS'!$V$532="Media",'MAPA DE RIESGOS'!$Z$532="Moderado"),CONCATENATE("R",'MAPA DE RIESGOS'!$H$532),"")</f>
        <v/>
      </c>
      <c r="AK32" s="327"/>
      <c r="AL32" s="327"/>
      <c r="AM32" s="328"/>
      <c r="AN32" s="313" t="str">
        <f>IF(AND('MAPA DE RIESGOS'!$V$496="Media",'MAPA DE RIESGOS'!$Z$496="Mayor"),CONCATENATE("R",'MAPA DE RIESGOS'!$H$496),"")</f>
        <v/>
      </c>
      <c r="AO32" s="314" t="str">
        <f>IF(AND('MAPA DE RIESGOS'!$V$502="Media",'MAPA DE RIESGOS'!$Z$502="Mayor"),CONCATENATE("R",'MAPA DE RIESGOS'!$H$502),"")</f>
        <v/>
      </c>
      <c r="AP32" s="314" t="str">
        <f>IF(AND('MAPA DE RIESGOS'!$V$508="Media",'MAPA DE RIESGOS'!$Z$508="Mayor"),CONCATENATE("R",'MAPA DE RIESGOS'!$H$508),"")</f>
        <v/>
      </c>
      <c r="AQ32" s="314" t="str">
        <f>IF(AND('MAPA DE RIESGOS'!$V$514="Media",'MAPA DE RIESGOS'!$Z$514="Mayor"),CONCATENATE("R",'MAPA DE RIESGOS'!$H$514),"")</f>
        <v/>
      </c>
      <c r="AR32" s="314" t="str">
        <f>IF(AND('MAPA DE RIESGOS'!$V$520="Media",'MAPA DE RIESGOS'!$Z$520="Mayor"),CONCATENATE("R",'MAPA DE RIESGOS'!$H$520),"")</f>
        <v/>
      </c>
      <c r="AS32" s="314" t="str">
        <f>IF(AND('MAPA DE RIESGOS'!$V$526="Media",'MAPA DE RIESGOS'!$Z$526="Mayor"),CONCATENATE("R",'MAPA DE RIESGOS'!$H$526),"")</f>
        <v/>
      </c>
      <c r="AT32" s="314" t="str">
        <f>IF(AND('MAPA DE RIESGOS'!$V$532="Media",'MAPA DE RIESGOS'!$Z$532="Mayor"),CONCATENATE("R",'MAPA DE RIESGOS'!$H$532),"")</f>
        <v/>
      </c>
      <c r="AU32" s="314"/>
      <c r="AV32" s="314"/>
      <c r="AW32" s="315"/>
      <c r="AX32" s="324" t="str">
        <f>IF(AND('MAPA DE RIESGOS'!$V$496="Media",'MAPA DE RIESGOS'!$Z$496="Catastrófico"),CONCATENATE("R",'MAPA DE RIESGOS'!$H$496),"")</f>
        <v/>
      </c>
      <c r="AY32" s="316" t="str">
        <f>IF(AND('MAPA DE RIESGOS'!$V$502="Media",'MAPA DE RIESGOS'!$Z$502="Catastrófico"),CONCATENATE("R",'MAPA DE RIESGOS'!$H$502),"")</f>
        <v/>
      </c>
      <c r="AZ32" s="316" t="str">
        <f>IF(AND('MAPA DE RIESGOS'!$V$508="Media",'MAPA DE RIESGOS'!$Z$508="Catastrófico"),CONCATENATE("R",'MAPA DE RIESGOS'!$H$508),"")</f>
        <v/>
      </c>
      <c r="BA32" s="316" t="str">
        <f>IF(AND('MAPA DE RIESGOS'!$V$514="Media",'MAPA DE RIESGOS'!$Z$514="Catastrófico"),CONCATENATE("R",'MAPA DE RIESGOS'!$H$514),"")</f>
        <v/>
      </c>
      <c r="BB32" s="316" t="str">
        <f>IF(AND('MAPA DE RIESGOS'!$V$520="Media",'MAPA DE RIESGOS'!$Z$520="Catastrófico"),CONCATENATE("R",'MAPA DE RIESGOS'!$H$520),"")</f>
        <v/>
      </c>
      <c r="BC32" s="316" t="str">
        <f>IF(AND('MAPA DE RIESGOS'!$V$526="Media",'MAPA DE RIESGOS'!$Z$526="Catastrófico"),CONCATENATE("R",'MAPA DE RIESGOS'!$H$526),"")</f>
        <v/>
      </c>
      <c r="BD32" s="316" t="str">
        <f>IF(AND('MAPA DE RIESGOS'!$V$532="Media",'MAPA DE RIESGOS'!$Z$532="Catastrófico"),CONCATENATE("R",'MAPA DE RIESGOS'!$H$532),"")</f>
        <v/>
      </c>
      <c r="BE32" s="316"/>
      <c r="BF32" s="316"/>
      <c r="BG32" s="317"/>
      <c r="BH32" s="67"/>
      <c r="BI32" s="708"/>
      <c r="BJ32" s="709"/>
      <c r="BK32" s="709"/>
      <c r="BL32" s="709"/>
      <c r="BM32" s="709"/>
      <c r="BN32" s="710"/>
    </row>
    <row r="33" spans="2:66" ht="34.5" customHeight="1">
      <c r="B33" s="673"/>
      <c r="C33" s="673"/>
      <c r="D33" s="674"/>
      <c r="E33" s="675" t="s">
        <v>283</v>
      </c>
      <c r="F33" s="676"/>
      <c r="G33" s="676"/>
      <c r="H33" s="676"/>
      <c r="I33" s="676"/>
      <c r="J33" s="329" t="str">
        <f>IF(AND('MAPA DE RIESGOS'!$V$10="Baja",'MAPA DE RIESGOS'!$Z$10="Leve"),CONCATENATE("R",'MAPA DE RIESGOS'!$H$10),"")</f>
        <v/>
      </c>
      <c r="K33" s="330" t="str">
        <f>IF(AND('MAPA DE RIESGOS'!$V$16="Baja",'MAPA DE RIESGOS'!$Z$16="Leve"),CONCATENATE("R",'MAPA DE RIESGOS'!$H$16),"")</f>
        <v/>
      </c>
      <c r="L33" s="330" t="str">
        <f>IF(AND('MAPA DE RIESGOS'!$V$22="Baja",'MAPA DE RIESGOS'!$Z$22="Leve"),CONCATENATE("R",'MAPA DE RIESGOS'!$H$22),"")</f>
        <v/>
      </c>
      <c r="M33" s="330" t="str">
        <f>IF(AND('MAPA DE RIESGOS'!$V$28="Baja",'MAPA DE RIESGOS'!$Z$28="Leve"),CONCATENATE("R",'MAPA DE RIESGOS'!$H$28),"")</f>
        <v/>
      </c>
      <c r="N33" s="330" t="str">
        <f>IF(AND('MAPA DE RIESGOS'!$V$34="Baja",'MAPA DE RIESGOS'!$Z$34="Leve"),CONCATENATE("R",'MAPA DE RIESGOS'!$H$34),"")</f>
        <v/>
      </c>
      <c r="O33" s="330" t="str">
        <f>IF(AND('MAPA DE RIESGOS'!$V$40="Baja",'MAPA DE RIESGOS'!$Z$40="Leve"),CONCATENATE("R",'MAPA DE RIESGOS'!$H$40),"")</f>
        <v/>
      </c>
      <c r="P33" s="330" t="str">
        <f>IF(AND('MAPA DE RIESGOS'!$V$46="Baja",'MAPA DE RIESGOS'!$Z$46="Leve"),CONCATENATE("R",'MAPA DE RIESGOS'!$H$46),"")</f>
        <v/>
      </c>
      <c r="Q33" s="330" t="str">
        <f>IF(AND('MAPA DE RIESGOS'!$V$52="Baja",'MAPA DE RIESGOS'!$Z$52="Leve"),CONCATENATE("R",'MAPA DE RIESGOS'!$H$52),"")</f>
        <v/>
      </c>
      <c r="R33" s="330" t="str">
        <f>IF(AND('MAPA DE RIESGOS'!$V$58="Baja",'MAPA DE RIESGOS'!$Z$58="Leve"),CONCATENATE("R",'MAPA DE RIESGOS'!$H$58),"")</f>
        <v/>
      </c>
      <c r="S33" s="333" t="str">
        <f>IF(AND('MAPA DE RIESGOS'!$V$64="Baja",'MAPA DE RIESGOS'!$Z$64="Leve"),CONCATENATE("R",'MAPA DE RIESGOS'!$H$64),"")</f>
        <v/>
      </c>
      <c r="T33" s="318" t="str">
        <f>IF(AND('MAPA DE RIESGOS'!$V$10="Baja",'MAPA DE RIESGOS'!$Z$10="Menor"),CONCATENATE("R",'MAPA DE RIESGOS'!$H$10),"")</f>
        <v/>
      </c>
      <c r="U33" s="319" t="str">
        <f>IF(AND('MAPA DE RIESGOS'!$V$16="Baja",'MAPA DE RIESGOS'!$Z$16="Menor"),CONCATENATE("R",'MAPA DE RIESGOS'!$H$16),"")</f>
        <v/>
      </c>
      <c r="V33" s="319" t="str">
        <f>IF(AND('MAPA DE RIESGOS'!$V$22="Baja",'MAPA DE RIESGOS'!$Z$22="Menor"),CONCATENATE("R",'MAPA DE RIESGOS'!$H$22),"")</f>
        <v/>
      </c>
      <c r="W33" s="319" t="str">
        <f>IF(AND('MAPA DE RIESGOS'!$V$28="Baja",'MAPA DE RIESGOS'!$Z$28="Menor"),CONCATENATE("R",'MAPA DE RIESGOS'!$H$28),"")</f>
        <v/>
      </c>
      <c r="X33" s="319" t="str">
        <f>IF(AND('MAPA DE RIESGOS'!$V$34="Baja",'MAPA DE RIESGOS'!$Z$34="Menor"),CONCATENATE("R",'MAPA DE RIESGOS'!$H$34),"")</f>
        <v/>
      </c>
      <c r="Y33" s="319" t="str">
        <f>IF(AND('MAPA DE RIESGOS'!$V$40="Baja",'MAPA DE RIESGOS'!$Z$40="Menor"),CONCATENATE("R",'MAPA DE RIESGOS'!$H$40),"")</f>
        <v/>
      </c>
      <c r="Z33" s="319" t="str">
        <f>IF(AND('MAPA DE RIESGOS'!$V$46="Baja",'MAPA DE RIESGOS'!$Z$46="Menor"),CONCATENATE("R",'MAPA DE RIESGOS'!$H$46),"")</f>
        <v/>
      </c>
      <c r="AA33" s="319" t="str">
        <f>IF(AND('MAPA DE RIESGOS'!$V$52="Baja",'MAPA DE RIESGOS'!$Z$52="Menor"),CONCATENATE("R",'MAPA DE RIESGOS'!$H$52),"")</f>
        <v/>
      </c>
      <c r="AB33" s="319" t="str">
        <f>IF(AND('MAPA DE RIESGOS'!$V$58="Baja",'MAPA DE RIESGOS'!$Z$58="Menor"),CONCATENATE("R",'MAPA DE RIESGOS'!$H$58),"")</f>
        <v/>
      </c>
      <c r="AC33" s="322" t="str">
        <f>IF(AND('MAPA DE RIESGOS'!$V$64="Baja",'MAPA DE RIESGOS'!$Z$64="Menor"),CONCATENATE("R",'MAPA DE RIESGOS'!$H$64),"")</f>
        <v/>
      </c>
      <c r="AD33" s="318" t="str">
        <f>IF(AND('MAPA DE RIESGOS'!$V$10="Baja",'MAPA DE RIESGOS'!$Z$10="Moderado"),CONCATENATE("R",'MAPA DE RIESGOS'!$H$10),"")</f>
        <v/>
      </c>
      <c r="AE33" s="319" t="str">
        <f>IF(AND('MAPA DE RIESGOS'!$V$16="Baja",'MAPA DE RIESGOS'!$Z$16="Moderado"),CONCATENATE("R",'MAPA DE RIESGOS'!$H$16),"")</f>
        <v/>
      </c>
      <c r="AF33" s="319" t="str">
        <f>IF(AND('MAPA DE RIESGOS'!$V$22="Baja",'MAPA DE RIESGOS'!$Z$22="Moderado"),CONCATENATE("R",'MAPA DE RIESGOS'!$H$22),"")</f>
        <v>R3</v>
      </c>
      <c r="AG33" s="319" t="str">
        <f>IF(AND('MAPA DE RIESGOS'!$V$28="Baja",'MAPA DE RIESGOS'!$Z$28="Moderado"),CONCATENATE("R",'MAPA DE RIESGOS'!$H$28),"")</f>
        <v/>
      </c>
      <c r="AH33" s="319" t="str">
        <f>IF(AND('MAPA DE RIESGOS'!$V$34="Baja",'MAPA DE RIESGOS'!$Z$34="Moderado"),CONCATENATE("R",'MAPA DE RIESGOS'!$H$34),"")</f>
        <v/>
      </c>
      <c r="AI33" s="319" t="str">
        <f>IF(AND('MAPA DE RIESGOS'!$V$40="Baja",'MAPA DE RIESGOS'!$Z$40="Moderado"),CONCATENATE("R",'MAPA DE RIESGOS'!$H$40),"")</f>
        <v/>
      </c>
      <c r="AJ33" s="319" t="str">
        <f>IF(AND('MAPA DE RIESGOS'!$V$46="Baja",'MAPA DE RIESGOS'!$Z$46="Moderado"),CONCATENATE("R",'MAPA DE RIESGOS'!$H$46),"")</f>
        <v/>
      </c>
      <c r="AK33" s="319" t="str">
        <f>IF(AND('MAPA DE RIESGOS'!$V$52="Baja",'MAPA DE RIESGOS'!$Z$52="Moderado"),CONCATENATE("R",'MAPA DE RIESGOS'!$H$52),"")</f>
        <v/>
      </c>
      <c r="AL33" s="319" t="str">
        <f>IF(AND('MAPA DE RIESGOS'!$V$58="Baja",'MAPA DE RIESGOS'!$Z$58="Moderado"),CONCATENATE("R",'MAPA DE RIESGOS'!$H$58),"")</f>
        <v/>
      </c>
      <c r="AM33" s="322" t="str">
        <f>IF(AND('MAPA DE RIESGOS'!$V$64="Baja",'MAPA DE RIESGOS'!$Z$64="Moderado"),CONCATENATE("R",'MAPA DE RIESGOS'!$H$64),"")</f>
        <v/>
      </c>
      <c r="AN33" s="299" t="str">
        <f>IF(AND('MAPA DE RIESGOS'!$V$10="Baja",'MAPA DE RIESGOS'!$Z$10="Mayor"),CONCATENATE("R",'MAPA DE RIESGOS'!$H$10),"")</f>
        <v/>
      </c>
      <c r="AO33" s="300" t="str">
        <f>IF(AND('MAPA DE RIESGOS'!$V$16="Baja",'MAPA DE RIESGOS'!$Z$16="Mayor"),CONCATENATE("R",'MAPA DE RIESGOS'!$H$16),"")</f>
        <v/>
      </c>
      <c r="AP33" s="300" t="str">
        <f>IF(AND('MAPA DE RIESGOS'!$V$22="Baja",'MAPA DE RIESGOS'!$Z$22="Mayor"),CONCATENATE("R",'MAPA DE RIESGOS'!$H$22),"")</f>
        <v/>
      </c>
      <c r="AQ33" s="300" t="str">
        <f>IF(AND('MAPA DE RIESGOS'!$V$28="Baja",'MAPA DE RIESGOS'!$Z$28="Mayor"),CONCATENATE("R",'MAPA DE RIESGOS'!$H$28),"")</f>
        <v/>
      </c>
      <c r="AR33" s="300" t="str">
        <f>IF(AND('MAPA DE RIESGOS'!$V$34="Baja",'MAPA DE RIESGOS'!$Z$34="Mayor"),CONCATENATE("R",'MAPA DE RIESGOS'!$H$34),"")</f>
        <v/>
      </c>
      <c r="AS33" s="300" t="str">
        <f>IF(AND('MAPA DE RIESGOS'!$V$40="Baja",'MAPA DE RIESGOS'!$Z$40="Mayor"),CONCATENATE("R",'MAPA DE RIESGOS'!$H$40),"")</f>
        <v/>
      </c>
      <c r="AT33" s="300" t="str">
        <f>IF(AND('MAPA DE RIESGOS'!$V$46="Baja",'MAPA DE RIESGOS'!$Z$46="Mayor"),CONCATENATE("R",'MAPA DE RIESGOS'!$H$46),"")</f>
        <v/>
      </c>
      <c r="AU33" s="300" t="str">
        <f>IF(AND('MAPA DE RIESGOS'!$V$52="Baja",'MAPA DE RIESGOS'!$Z$52="Mayor"),CONCATENATE("R",'MAPA DE RIESGOS'!$H$52),"")</f>
        <v/>
      </c>
      <c r="AV33" s="300" t="str">
        <f>IF(AND('MAPA DE RIESGOS'!$V$58="Baja",'MAPA DE RIESGOS'!$Z$58="Mayor"),CONCATENATE("R",'MAPA DE RIESGOS'!$H$58),"")</f>
        <v/>
      </c>
      <c r="AW33" s="303" t="str">
        <f>IF(AND('MAPA DE RIESGOS'!$V$64="Baja",'MAPA DE RIESGOS'!$Z$64="Mayor"),CONCATENATE("R",'MAPA DE RIESGOS'!$H$64),"")</f>
        <v/>
      </c>
      <c r="AX33" s="305" t="str">
        <f>IF(AND('MAPA DE RIESGOS'!$V$10="Baja",'MAPA DE RIESGOS'!$Z$10="Catastrófico"),CONCATENATE("R",'MAPA DE RIESGOS'!$H$10),"")</f>
        <v/>
      </c>
      <c r="AY33" s="306" t="str">
        <f>IF(AND('MAPA DE RIESGOS'!$V$16="Baja",'MAPA DE RIESGOS'!$Z$16="Catastrófico"),CONCATENATE("R",'MAPA DE RIESGOS'!$H$16),"")</f>
        <v/>
      </c>
      <c r="AZ33" s="306" t="str">
        <f>IF(AND('MAPA DE RIESGOS'!$V$22="Baja",'MAPA DE RIESGOS'!$Z$22="Catastrófico"),CONCATENATE("R",'MAPA DE RIESGOS'!$H$22),"")</f>
        <v/>
      </c>
      <c r="BA33" s="306" t="str">
        <f>IF(AND('MAPA DE RIESGOS'!$V$28="Baja",'MAPA DE RIESGOS'!$Z$28="Catastrófico"),CONCATENATE("R",'MAPA DE RIESGOS'!$H$28),"")</f>
        <v/>
      </c>
      <c r="BB33" s="306" t="str">
        <f>IF(AND('MAPA DE RIESGOS'!$V$34="Baja",'MAPA DE RIESGOS'!$Z$34="Catastrófico"),CONCATENATE("R",'MAPA DE RIESGOS'!$H$34),"")</f>
        <v/>
      </c>
      <c r="BC33" s="306" t="str">
        <f>IF(AND('MAPA DE RIESGOS'!$V$40="Baja",'MAPA DE RIESGOS'!$Z$40="Catastrófico"),CONCATENATE("R",'MAPA DE RIESGOS'!$H$40),"")</f>
        <v/>
      </c>
      <c r="BD33" s="306" t="str">
        <f>IF(AND('MAPA DE RIESGOS'!$V$46="Baja",'MAPA DE RIESGOS'!$Z$46="Catastrófico"),CONCATENATE("R",'MAPA DE RIESGOS'!$H$46),"")</f>
        <v/>
      </c>
      <c r="BE33" s="306" t="str">
        <f>IF(AND('MAPA DE RIESGOS'!$V$52="Baja",'MAPA DE RIESGOS'!$Z$52="Catastrófico"),CONCATENATE("R",'MAPA DE RIESGOS'!$H$52),"")</f>
        <v/>
      </c>
      <c r="BF33" s="306" t="str">
        <f>IF(AND('MAPA DE RIESGOS'!$V$58="Baja",'MAPA DE RIESGOS'!$Z$58="Catastrófico"),CONCATENATE("R",'MAPA DE RIESGOS'!$H$58),"")</f>
        <v/>
      </c>
      <c r="BG33" s="309" t="str">
        <f>IF(AND('MAPA DE RIESGOS'!$V$64="Baja",'MAPA DE RIESGOS'!$Z$64="Catastrófico"),CONCATENATE("R",'MAPA DE RIESGOS'!$H$64),"")</f>
        <v/>
      </c>
      <c r="BH33" s="67"/>
      <c r="BI33" s="711" t="s">
        <v>284</v>
      </c>
      <c r="BJ33" s="712"/>
      <c r="BK33" s="712"/>
      <c r="BL33" s="712"/>
      <c r="BM33" s="712"/>
      <c r="BN33" s="713"/>
    </row>
    <row r="34" spans="2:66" ht="34.5" customHeight="1">
      <c r="B34" s="673"/>
      <c r="C34" s="673"/>
      <c r="D34" s="674"/>
      <c r="E34" s="678"/>
      <c r="F34" s="679"/>
      <c r="G34" s="679"/>
      <c r="H34" s="679"/>
      <c r="I34" s="679"/>
      <c r="J34" s="331" t="str">
        <f>IF(AND('MAPA DE RIESGOS'!$V$70="Baja",'MAPA DE RIESGOS'!$Z$70="Leve"),CONCATENATE("R",'MAPA DE RIESGOS'!$H$70),"")</f>
        <v/>
      </c>
      <c r="K34" s="332" t="str">
        <f>IF(AND('MAPA DE RIESGOS'!$V$76="Baja",'MAPA DE RIESGOS'!$Z$76="Leve"),CONCATENATE("R",'MAPA DE RIESGOS'!$H$76),"")</f>
        <v/>
      </c>
      <c r="L34" s="332" t="str">
        <f>IF(AND('MAPA DE RIESGOS'!$V$82="Baja",'MAPA DE RIESGOS'!$Z$82="Leve"),CONCATENATE("R",'MAPA DE RIESGOS'!$H$82),"")</f>
        <v/>
      </c>
      <c r="M34" s="332" t="str">
        <f>IF(AND('MAPA DE RIESGOS'!$V$88="Baja",'MAPA DE RIESGOS'!$Z$88="Leve"),CONCATENATE("R",'MAPA DE RIESGOS'!$H$88),"")</f>
        <v/>
      </c>
      <c r="N34" s="332" t="str">
        <f>IF(AND('MAPA DE RIESGOS'!$V$94="Baja",'MAPA DE RIESGOS'!$Z$94="Leve"),CONCATENATE("R",'MAPA DE RIESGOS'!$H$94),"")</f>
        <v/>
      </c>
      <c r="O34" s="332" t="str">
        <f>IF(AND('MAPA DE RIESGOS'!$V$100="Baja",'MAPA DE RIESGOS'!$Z$100="Leve"),CONCATENATE("R",'MAPA DE RIESGOS'!$H$100),"")</f>
        <v/>
      </c>
      <c r="P34" s="332" t="str">
        <f>IF(AND('MAPA DE RIESGOS'!$V$106="Baja",'MAPA DE RIESGOS'!$Z$106="Leve"),CONCATENATE("R",'MAPA DE RIESGOS'!$H$106),"")</f>
        <v>R17</v>
      </c>
      <c r="Q34" s="332" t="str">
        <f>IF(AND('MAPA DE RIESGOS'!$V$112="Baja",'MAPA DE RIESGOS'!$Z$112="Leve"),CONCATENATE("R",'MAPA DE RIESGOS'!$H$112),"")</f>
        <v>R18</v>
      </c>
      <c r="R34" s="332" t="str">
        <f>IF(AND('MAPA DE RIESGOS'!$V$118="Baja",'MAPA DE RIESGOS'!$Z$118="Leve"),CONCATENATE("R",'MAPA DE RIESGOS'!$H$118),"")</f>
        <v>R19</v>
      </c>
      <c r="S34" s="334" t="str">
        <f>IF(AND('MAPA DE RIESGOS'!$V$124="Baja",'MAPA DE RIESGOS'!$Z$124="Leve"),CONCATENATE("R",'MAPA DE RIESGOS'!$H$124),"")</f>
        <v/>
      </c>
      <c r="T34" s="320" t="str">
        <f>IF(AND('MAPA DE RIESGOS'!$V$70="Baja",'MAPA DE RIESGOS'!$Z$70="Menor"),CONCATENATE("R",'MAPA DE RIESGOS'!$H$70),"")</f>
        <v/>
      </c>
      <c r="U34" s="321" t="str">
        <f>IF(AND('MAPA DE RIESGOS'!$V$76="Baja",'MAPA DE RIESGOS'!$Z$76="Menor"),CONCATENATE("R",'MAPA DE RIESGOS'!$H$76),"")</f>
        <v/>
      </c>
      <c r="V34" s="321" t="str">
        <f>IF(AND('MAPA DE RIESGOS'!$V$82="Baja",'MAPA DE RIESGOS'!$Z$82="Menor"),CONCATENATE("R",'MAPA DE RIESGOS'!$H$82),"")</f>
        <v/>
      </c>
      <c r="W34" s="321" t="str">
        <f>IF(AND('MAPA DE RIESGOS'!$V$88="Baja",'MAPA DE RIESGOS'!$Z$88="Menor"),CONCATENATE("R",'MAPA DE RIESGOS'!$H$88),"")</f>
        <v/>
      </c>
      <c r="X34" s="321" t="str">
        <f>IF(AND('MAPA DE RIESGOS'!$V$94="Baja",'MAPA DE RIESGOS'!$Z$94="Menor"),CONCATENATE("R",'MAPA DE RIESGOS'!$H$94),"")</f>
        <v/>
      </c>
      <c r="Y34" s="321" t="str">
        <f>IF(AND('MAPA DE RIESGOS'!$V$100="Baja",'MAPA DE RIESGOS'!$Z$100="Menor"),CONCATENATE("R",'MAPA DE RIESGOS'!$H$100),"")</f>
        <v/>
      </c>
      <c r="Z34" s="321" t="str">
        <f>IF(AND('MAPA DE RIESGOS'!$V$106="Baja",'MAPA DE RIESGOS'!$Z$106="Menor"),CONCATENATE("R",'MAPA DE RIESGOS'!$H$106),"")</f>
        <v/>
      </c>
      <c r="AA34" s="321" t="str">
        <f>IF(AND('MAPA DE RIESGOS'!$V$112="Baja",'MAPA DE RIESGOS'!$Z$112="Menor"),CONCATENATE("R",'MAPA DE RIESGOS'!$H$112),"")</f>
        <v/>
      </c>
      <c r="AB34" s="321" t="str">
        <f>IF(AND('MAPA DE RIESGOS'!$V$118="Baja",'MAPA DE RIESGOS'!$Z$118="Menor"),CONCATENATE("R",'MAPA DE RIESGOS'!$H$118),"")</f>
        <v/>
      </c>
      <c r="AC34" s="323" t="str">
        <f>IF(AND('MAPA DE RIESGOS'!$V$124="Baja",'MAPA DE RIESGOS'!$Z$124="Menor"),CONCATENATE("R",'MAPA DE RIESGOS'!$H$124),"")</f>
        <v/>
      </c>
      <c r="AD34" s="320" t="str">
        <f>IF(AND('MAPA DE RIESGOS'!$V$70="Baja",'MAPA DE RIESGOS'!$Z$70="Moderado"),CONCATENATE("R",'MAPA DE RIESGOS'!$H$70),"")</f>
        <v/>
      </c>
      <c r="AE34" s="321" t="str">
        <f>IF(AND('MAPA DE RIESGOS'!$V$76="Baja",'MAPA DE RIESGOS'!$Z$76="Moderado"),CONCATENATE("R",'MAPA DE RIESGOS'!$H$76),"")</f>
        <v/>
      </c>
      <c r="AF34" s="321" t="str">
        <f>IF(AND('MAPA DE RIESGOS'!$V$82="Baja",'MAPA DE RIESGOS'!$Z$82="Moderado"),CONCATENATE("R",'MAPA DE RIESGOS'!$H$82),"")</f>
        <v/>
      </c>
      <c r="AG34" s="321" t="str">
        <f>IF(AND('MAPA DE RIESGOS'!$V$88="Baja",'MAPA DE RIESGOS'!$Z$88="Moderado"),CONCATENATE("R",'MAPA DE RIESGOS'!$H$88),"")</f>
        <v/>
      </c>
      <c r="AH34" s="321" t="str">
        <f>IF(AND('MAPA DE RIESGOS'!$V$94="Baja",'MAPA DE RIESGOS'!$Z$94="Moderado"),CONCATENATE("R",'MAPA DE RIESGOS'!$H$94),"")</f>
        <v/>
      </c>
      <c r="AI34" s="321" t="str">
        <f>IF(AND('MAPA DE RIESGOS'!$V$100="Baja",'MAPA DE RIESGOS'!$Z$100="Moderado"),CONCATENATE("R",'MAPA DE RIESGOS'!$H$100),"")</f>
        <v/>
      </c>
      <c r="AJ34" s="321" t="str">
        <f>IF(AND('MAPA DE RIESGOS'!$V$106="Baja",'MAPA DE RIESGOS'!$Z$106="Moderado"),CONCATENATE("R",'MAPA DE RIESGOS'!$H$106),"")</f>
        <v/>
      </c>
      <c r="AK34" s="321" t="str">
        <f>IF(AND('MAPA DE RIESGOS'!$V$112="Baja",'MAPA DE RIESGOS'!$Z$112="Moderado"),CONCATENATE("R",'MAPA DE RIESGOS'!$H$112),"")</f>
        <v/>
      </c>
      <c r="AL34" s="321" t="str">
        <f>IF(AND('MAPA DE RIESGOS'!$V$118="Baja",'MAPA DE RIESGOS'!$Z$118="Moderado"),CONCATENATE("R",'MAPA DE RIESGOS'!$H$118),"")</f>
        <v/>
      </c>
      <c r="AM34" s="323" t="str">
        <f>IF(AND('MAPA DE RIESGOS'!$V$124="Baja",'MAPA DE RIESGOS'!$Z$124="Moderado"),CONCATENATE("R",'MAPA DE RIESGOS'!$H$124),"")</f>
        <v/>
      </c>
      <c r="AN34" s="301" t="str">
        <f>IF(AND('MAPA DE RIESGOS'!$V$70="Baja",'MAPA DE RIESGOS'!$Z$70="Mayor"),CONCATENATE("R",'MAPA DE RIESGOS'!$H$70),"")</f>
        <v/>
      </c>
      <c r="AO34" s="302" t="str">
        <f>IF(AND('MAPA DE RIESGOS'!$V$76="Baja",'MAPA DE RIESGOS'!$Z$76="Mayor"),CONCATENATE("R",'MAPA DE RIESGOS'!$H$76),"")</f>
        <v/>
      </c>
      <c r="AP34" s="302" t="str">
        <f>IF(AND('MAPA DE RIESGOS'!$V$82="Baja",'MAPA DE RIESGOS'!$Z$82="Mayor"),CONCATENATE("R",'MAPA DE RIESGOS'!$H$82),"")</f>
        <v/>
      </c>
      <c r="AQ34" s="302" t="str">
        <f>IF(AND('MAPA DE RIESGOS'!$V$88="Baja",'MAPA DE RIESGOS'!$Z$88="Mayor"),CONCATENATE("R",'MAPA DE RIESGOS'!$H$88),"")</f>
        <v/>
      </c>
      <c r="AR34" s="302" t="str">
        <f>IF(AND('MAPA DE RIESGOS'!$V$94="Baja",'MAPA DE RIESGOS'!$Z$94="Mayor"),CONCATENATE("R",'MAPA DE RIESGOS'!$H$94),"")</f>
        <v/>
      </c>
      <c r="AS34" s="302" t="str">
        <f>IF(AND('MAPA DE RIESGOS'!$V$100="Baja",'MAPA DE RIESGOS'!$Z$100="Mayor"),CONCATENATE("R",'MAPA DE RIESGOS'!$H$100),"")</f>
        <v/>
      </c>
      <c r="AT34" s="302" t="str">
        <f>IF(AND('MAPA DE RIESGOS'!$V$106="Baja",'MAPA DE RIESGOS'!$Z$106="Mayor"),CONCATENATE("R",'MAPA DE RIESGOS'!$H$106),"")</f>
        <v/>
      </c>
      <c r="AU34" s="302" t="str">
        <f>IF(AND('MAPA DE RIESGOS'!$V$112="Baja",'MAPA DE RIESGOS'!$Z$112="Mayor"),CONCATENATE("R",'MAPA DE RIESGOS'!$H$112),"")</f>
        <v/>
      </c>
      <c r="AV34" s="302" t="str">
        <f>IF(AND('MAPA DE RIESGOS'!$V$118="Baja",'MAPA DE RIESGOS'!$Z$118="Mayor"),CONCATENATE("R",'MAPA DE RIESGOS'!$H$118),"")</f>
        <v/>
      </c>
      <c r="AW34" s="304" t="str">
        <f>IF(AND('MAPA DE RIESGOS'!$V$124="Baja",'MAPA DE RIESGOS'!$Z$124="Mayor"),CONCATENATE("R",'MAPA DE RIESGOS'!$H$124),"")</f>
        <v/>
      </c>
      <c r="AX34" s="307" t="str">
        <f>IF(AND('MAPA DE RIESGOS'!$V$70="Baja",'MAPA DE RIESGOS'!$Z$70="Catastrófico"),CONCATENATE("R",'MAPA DE RIESGOS'!$H$70),"")</f>
        <v/>
      </c>
      <c r="AY34" s="308" t="str">
        <f>IF(AND('MAPA DE RIESGOS'!$V$76="Baja",'MAPA DE RIESGOS'!$Z$76="Catastrófico"),CONCATENATE("R",'MAPA DE RIESGOS'!$H$76),"")</f>
        <v/>
      </c>
      <c r="AZ34" s="308" t="str">
        <f>IF(AND('MAPA DE RIESGOS'!$V$82="Baja",'MAPA DE RIESGOS'!$Z$82="Catastrófico"),CONCATENATE("R",'MAPA DE RIESGOS'!$H$82),"")</f>
        <v/>
      </c>
      <c r="BA34" s="308" t="str">
        <f>IF(AND('MAPA DE RIESGOS'!$V$88="Baja",'MAPA DE RIESGOS'!$Z$88="Catastrófico"),CONCATENATE("R",'MAPA DE RIESGOS'!$H$88),"")</f>
        <v/>
      </c>
      <c r="BB34" s="308" t="str">
        <f>IF(AND('MAPA DE RIESGOS'!$V$94="Baja",'MAPA DE RIESGOS'!$Z$94="Catastrófico"),CONCATENATE("R",'MAPA DE RIESGOS'!$H$94),"")</f>
        <v/>
      </c>
      <c r="BC34" s="308" t="str">
        <f>IF(AND('MAPA DE RIESGOS'!$V$100="Baja",'MAPA DE RIESGOS'!$Z$100="Catastrófico"),CONCATENATE("R",'MAPA DE RIESGOS'!$H$100),"")</f>
        <v/>
      </c>
      <c r="BD34" s="308" t="str">
        <f>IF(AND('MAPA DE RIESGOS'!$V$106="Baja",'MAPA DE RIESGOS'!$Z$106="Catastrófico"),CONCATENATE("R",'MAPA DE RIESGOS'!$H$106),"")</f>
        <v/>
      </c>
      <c r="BE34" s="308" t="str">
        <f>IF(AND('MAPA DE RIESGOS'!$V$112="Baja",'MAPA DE RIESGOS'!$Z$112="Catastrófico"),CONCATENATE("R",'MAPA DE RIESGOS'!$H$112),"")</f>
        <v/>
      </c>
      <c r="BF34" s="308" t="str">
        <f>IF(AND('MAPA DE RIESGOS'!$V$118="Baja",'MAPA DE RIESGOS'!$Z$118="Catastrófico"),CONCATENATE("R",'MAPA DE RIESGOS'!$H$118),"")</f>
        <v/>
      </c>
      <c r="BG34" s="310" t="str">
        <f>IF(AND('MAPA DE RIESGOS'!$V$124="Baja",'MAPA DE RIESGOS'!$Z$124="Catastrófico"),CONCATENATE("R",'MAPA DE RIESGOS'!$H$124),"")</f>
        <v/>
      </c>
      <c r="BH34" s="67"/>
      <c r="BI34" s="714"/>
      <c r="BJ34" s="715"/>
      <c r="BK34" s="715"/>
      <c r="BL34" s="715"/>
      <c r="BM34" s="715"/>
      <c r="BN34" s="716"/>
    </row>
    <row r="35" spans="2:66" ht="34.5" customHeight="1">
      <c r="B35" s="673"/>
      <c r="C35" s="673"/>
      <c r="D35" s="674"/>
      <c r="E35" s="678"/>
      <c r="F35" s="679"/>
      <c r="G35" s="679"/>
      <c r="H35" s="679"/>
      <c r="I35" s="679"/>
      <c r="J35" s="331" t="str">
        <f>IF(AND('MAPA DE RIESGOS'!$V$136="Baja",'MAPA DE RIESGOS'!$Z$136="Leve"),CONCATENATE("R",'MAPA DE RIESGOS'!$H$136),"")</f>
        <v/>
      </c>
      <c r="K35" s="335" t="str">
        <f>IF(AND('MAPA DE RIESGOS'!$V$142="Baja",'MAPA DE RIESGOS'!$Z$142="Leve"),CONCATENATE("R",'MAPA DE RIESGOS'!$H$142),"")</f>
        <v/>
      </c>
      <c r="L35" s="335" t="str">
        <f>IF(AND('MAPA DE RIESGOS'!$V$148="Baja",'MAPA DE RIESGOS'!$Z$148="Leve"),CONCATENATE("R",'MAPA DE RIESGOS'!$H$148),"")</f>
        <v/>
      </c>
      <c r="M35" s="335" t="str">
        <f>IF(AND('MAPA DE RIESGOS'!$V$154="Baja",'MAPA DE RIESGOS'!$Z$154="Leve"),CONCATENATE("R",'MAPA DE RIESGOS'!$H$154),"")</f>
        <v/>
      </c>
      <c r="N35" s="335" t="str">
        <f>IF(AND('MAPA DE RIESGOS'!$V$160="Baja",'MAPA DE RIESGOS'!$Z$160="Leve"),CONCATENATE("R",'MAPA DE RIESGOS'!$H$160),"")</f>
        <v/>
      </c>
      <c r="O35" s="335" t="str">
        <f>IF(AND('MAPA DE RIESGOS'!$V$166="Baja",'MAPA DE RIESGOS'!$Z$166="Leve"),CONCATENATE("R",'MAPA DE RIESGOS'!$H$166),"")</f>
        <v/>
      </c>
      <c r="P35" s="335" t="str">
        <f>IF(AND('MAPA DE RIESGOS'!$V$172="Baja",'MAPA DE RIESGOS'!$Z$172="Leve"),CONCATENATE("R",'MAPA DE RIESGOS'!$H$172),"")</f>
        <v/>
      </c>
      <c r="Q35" s="335" t="str">
        <f>IF(AND('MAPA DE RIESGOS'!$V$178="Baja",'MAPA DE RIESGOS'!$Z$178="Leve"),CONCATENATE("R",'MAPA DE RIESGOS'!$H$178),"")</f>
        <v/>
      </c>
      <c r="R35" s="335" t="str">
        <f>IF(AND('MAPA DE RIESGOS'!$V$184="Baja",'MAPA DE RIESGOS'!$Z$184="Leve"),CONCATENATE("R",'MAPA DE RIESGOS'!$H$184),"")</f>
        <v/>
      </c>
      <c r="S35" s="334" t="str">
        <f>IF(AND('MAPA DE RIESGOS'!$V$190="Baja",'MAPA DE RIESGOS'!$Z$190="Leve"),CONCATENATE("R",'MAPA DE RIESGOS'!$H$190),"")</f>
        <v/>
      </c>
      <c r="T35" s="320" t="str">
        <f>IF(AND('MAPA DE RIESGOS'!$V$136="Baja",'MAPA DE RIESGOS'!$Z$136="Menor"),CONCATENATE("R",'MAPA DE RIESGOS'!$H$136),"")</f>
        <v/>
      </c>
      <c r="U35" s="325" t="str">
        <f>IF(AND('MAPA DE RIESGOS'!$V$142="Baja",'MAPA DE RIESGOS'!$Z$142="Menor"),CONCATENATE("R",'MAPA DE RIESGOS'!$H$142),"")</f>
        <v/>
      </c>
      <c r="V35" s="325" t="str">
        <f>IF(AND('MAPA DE RIESGOS'!$V$148="Baja",'MAPA DE RIESGOS'!$Z$148="Menor"),CONCATENATE("R",'MAPA DE RIESGOS'!$H$148),"")</f>
        <v/>
      </c>
      <c r="W35" s="325" t="str">
        <f>IF(AND('MAPA DE RIESGOS'!$V$154="Baja",'MAPA DE RIESGOS'!$Z$154="Menor"),CONCATENATE("R",'MAPA DE RIESGOS'!$H$154),"")</f>
        <v/>
      </c>
      <c r="X35" s="325" t="str">
        <f>IF(AND('MAPA DE RIESGOS'!$V$160="Baja",'MAPA DE RIESGOS'!$Z$160="Menor"),CONCATENATE("R",'MAPA DE RIESGOS'!$H$160),"")</f>
        <v/>
      </c>
      <c r="Y35" s="325" t="str">
        <f>IF(AND('MAPA DE RIESGOS'!$V$166="Baja",'MAPA DE RIESGOS'!$Z$166="Menor"),CONCATENATE("R",'MAPA DE RIESGOS'!$H$166),"")</f>
        <v/>
      </c>
      <c r="Z35" s="325" t="str">
        <f>IF(AND('MAPA DE RIESGOS'!$V$172="Baja",'MAPA DE RIESGOS'!$Z$172="Menor"),CONCATENATE("R",'MAPA DE RIESGOS'!$H$172),"")</f>
        <v/>
      </c>
      <c r="AA35" s="325" t="str">
        <f>IF(AND('MAPA DE RIESGOS'!$V$178="Baja",'MAPA DE RIESGOS'!$Z$178="Menor"),CONCATENATE("R",'MAPA DE RIESGOS'!$H$178),"")</f>
        <v/>
      </c>
      <c r="AB35" s="325" t="str">
        <f>IF(AND('MAPA DE RIESGOS'!$V$184="Baja",'MAPA DE RIESGOS'!$Z$184="Menor"),CONCATENATE("R",'MAPA DE RIESGOS'!$H$184),"")</f>
        <v/>
      </c>
      <c r="AC35" s="323" t="str">
        <f>IF(AND('MAPA DE RIESGOS'!$V$190="Baja",'MAPA DE RIESGOS'!$Z$190="Menor"),CONCATENATE("R",'MAPA DE RIESGOS'!$H$190),"")</f>
        <v/>
      </c>
      <c r="AD35" s="320" t="str">
        <f>IF(AND('MAPA DE RIESGOS'!$V$136="Baja",'MAPA DE RIESGOS'!$Z$136="Moderado"),CONCATENATE("R",'MAPA DE RIESGOS'!$H$136),"")</f>
        <v/>
      </c>
      <c r="AE35" s="325" t="str">
        <f>IF(AND('MAPA DE RIESGOS'!$V$142="Baja",'MAPA DE RIESGOS'!$Z$142="Moderado"),CONCATENATE("R",'MAPA DE RIESGOS'!$H$142),"")</f>
        <v/>
      </c>
      <c r="AF35" s="325" t="str">
        <f>IF(AND('MAPA DE RIESGOS'!$V$148="Baja",'MAPA DE RIESGOS'!$Z$148="Moderado"),CONCATENATE("R",'MAPA DE RIESGOS'!$H$148),"")</f>
        <v/>
      </c>
      <c r="AG35" s="325" t="str">
        <f>IF(AND('MAPA DE RIESGOS'!$V$154="Baja",'MAPA DE RIESGOS'!$Z$154="Moderado"),CONCATENATE("R",'MAPA DE RIESGOS'!$H$154),"")</f>
        <v/>
      </c>
      <c r="AH35" s="325" t="str">
        <f>IF(AND('MAPA DE RIESGOS'!$V$160="Baja",'MAPA DE RIESGOS'!$Z$160="Moderado"),CONCATENATE("R",'MAPA DE RIESGOS'!$H$160),"")</f>
        <v/>
      </c>
      <c r="AI35" s="325" t="str">
        <f>IF(AND('MAPA DE RIESGOS'!$V$166="Baja",'MAPA DE RIESGOS'!$Z$166="Moderado"),CONCATENATE("R",'MAPA DE RIESGOS'!$H$166),"")</f>
        <v/>
      </c>
      <c r="AJ35" s="325" t="str">
        <f>IF(AND('MAPA DE RIESGOS'!$V$172="Baja",'MAPA DE RIESGOS'!$Z$172="Moderado"),CONCATENATE("R",'MAPA DE RIESGOS'!$H$172),"")</f>
        <v/>
      </c>
      <c r="AK35" s="325" t="str">
        <f>IF(AND('MAPA DE RIESGOS'!$V$178="Baja",'MAPA DE RIESGOS'!$Z$178="Moderado"),CONCATENATE("R",'MAPA DE RIESGOS'!$H$178),"")</f>
        <v/>
      </c>
      <c r="AL35" s="325" t="str">
        <f>IF(AND('MAPA DE RIESGOS'!$V$184="Baja",'MAPA DE RIESGOS'!$Z$184="Moderado"),CONCATENATE("R",'MAPA DE RIESGOS'!$H$184),"")</f>
        <v/>
      </c>
      <c r="AM35" s="323" t="str">
        <f>IF(AND('MAPA DE RIESGOS'!$V$190="Baja",'MAPA DE RIESGOS'!$Z$190="Moderado"),CONCATENATE("R",'MAPA DE RIESGOS'!$H$190),"")</f>
        <v/>
      </c>
      <c r="AN35" s="301" t="str">
        <f>IF(AND('MAPA DE RIESGOS'!$V$136="Baja",'MAPA DE RIESGOS'!$Z$136="Mayor"),CONCATENATE("R",'MAPA DE RIESGOS'!$H$136),"")</f>
        <v/>
      </c>
      <c r="AO35" s="311" t="str">
        <f>IF(AND('MAPA DE RIESGOS'!$V$142="Baja",'MAPA DE RIESGOS'!$Z$142="Mayor"),CONCATENATE("R",'MAPA DE RIESGOS'!$H$142),"")</f>
        <v/>
      </c>
      <c r="AP35" s="311" t="str">
        <f>IF(AND('MAPA DE RIESGOS'!$V$148="Baja",'MAPA DE RIESGOS'!$Z$148="Mayor"),CONCATENATE("R",'MAPA DE RIESGOS'!$H$148),"")</f>
        <v/>
      </c>
      <c r="AQ35" s="311" t="str">
        <f>IF(AND('MAPA DE RIESGOS'!$V$154="Baja",'MAPA DE RIESGOS'!$Z$154="Mayor"),CONCATENATE("R",'MAPA DE RIESGOS'!$H$154),"")</f>
        <v/>
      </c>
      <c r="AR35" s="311" t="str">
        <f>IF(AND('MAPA DE RIESGOS'!$V$160="Baja",'MAPA DE RIESGOS'!$Z$160="Mayor"),CONCATENATE("R",'MAPA DE RIESGOS'!$H$160),"")</f>
        <v/>
      </c>
      <c r="AS35" s="311" t="str">
        <f>IF(AND('MAPA DE RIESGOS'!$V$166="Baja",'MAPA DE RIESGOS'!$Z$166="Mayor"),CONCATENATE("R",'MAPA DE RIESGOS'!$H$166),"")</f>
        <v/>
      </c>
      <c r="AT35" s="311" t="str">
        <f>IF(AND('MAPA DE RIESGOS'!$V$172="Baja",'MAPA DE RIESGOS'!$Z$172="Mayor"),CONCATENATE("R",'MAPA DE RIESGOS'!$H$172),"")</f>
        <v/>
      </c>
      <c r="AU35" s="311" t="str">
        <f>IF(AND('MAPA DE RIESGOS'!$V$178="Baja",'MAPA DE RIESGOS'!$Z$178="Mayor"),CONCATENATE("R",'MAPA DE RIESGOS'!$H$178),"")</f>
        <v/>
      </c>
      <c r="AV35" s="311" t="str">
        <f>IF(AND('MAPA DE RIESGOS'!$V$184="Baja",'MAPA DE RIESGOS'!$Z$184="Mayor"),CONCATENATE("R",'MAPA DE RIESGOS'!$H$184),"")</f>
        <v/>
      </c>
      <c r="AW35" s="304" t="str">
        <f>IF(AND('MAPA DE RIESGOS'!$V$190="Baja",'MAPA DE RIESGOS'!$Z$190="Mayor"),CONCATENATE("R",'MAPA DE RIESGOS'!$H$190),"")</f>
        <v/>
      </c>
      <c r="AX35" s="307" t="str">
        <f>IF(AND('MAPA DE RIESGOS'!$V$136="Baja",'MAPA DE RIESGOS'!$Z$136="Catastrófico"),CONCATENATE("R",'MAPA DE RIESGOS'!$H$136),"")</f>
        <v/>
      </c>
      <c r="AY35" s="312" t="str">
        <f>IF(AND('MAPA DE RIESGOS'!$V$142="Baja",'MAPA DE RIESGOS'!$Z$142="Catastrófico"),CONCATENATE("R",'MAPA DE RIESGOS'!$H$142),"")</f>
        <v/>
      </c>
      <c r="AZ35" s="312" t="str">
        <f>IF(AND('MAPA DE RIESGOS'!$V$148="Baja",'MAPA DE RIESGOS'!$Z$148="Catastrófico"),CONCATENATE("R",'MAPA DE RIESGOS'!$H$148),"")</f>
        <v/>
      </c>
      <c r="BA35" s="312" t="str">
        <f>IF(AND('MAPA DE RIESGOS'!$V$154="Baja",'MAPA DE RIESGOS'!$Z$154="Catastrófico"),CONCATENATE("R",'MAPA DE RIESGOS'!$H$154),"")</f>
        <v/>
      </c>
      <c r="BB35" s="312" t="str">
        <f>IF(AND('MAPA DE RIESGOS'!$V$160="Baja",'MAPA DE RIESGOS'!$Z$160="Catastrófico"),CONCATENATE("R",'MAPA DE RIESGOS'!$H$160),"")</f>
        <v/>
      </c>
      <c r="BC35" s="312" t="str">
        <f>IF(AND('MAPA DE RIESGOS'!$V$166="Baja",'MAPA DE RIESGOS'!$Z$166="Catastrófico"),CONCATENATE("R",'MAPA DE RIESGOS'!$H$166),"")</f>
        <v/>
      </c>
      <c r="BD35" s="312" t="str">
        <f>IF(AND('MAPA DE RIESGOS'!$V$172="Baja",'MAPA DE RIESGOS'!$Z$172="Catastrófico"),CONCATENATE("R",'MAPA DE RIESGOS'!$H$172),"")</f>
        <v/>
      </c>
      <c r="BE35" s="312" t="str">
        <f>IF(AND('MAPA DE RIESGOS'!$V$178="Baja",'MAPA DE RIESGOS'!$Z$178="Catastrófico"),CONCATENATE("R",'MAPA DE RIESGOS'!$H$178),"")</f>
        <v/>
      </c>
      <c r="BF35" s="312" t="str">
        <f>IF(AND('MAPA DE RIESGOS'!$V$184="Baja",'MAPA DE RIESGOS'!$Z$184="Catastrófico"),CONCATENATE("R",'MAPA DE RIESGOS'!$H$184),"")</f>
        <v/>
      </c>
      <c r="BG35" s="310" t="str">
        <f>IF(AND('MAPA DE RIESGOS'!$V$190="Baja",'MAPA DE RIESGOS'!$Z$190="Catastrófico"),CONCATENATE("R",'MAPA DE RIESGOS'!$H$190),"")</f>
        <v/>
      </c>
      <c r="BH35" s="67"/>
      <c r="BI35" s="714"/>
      <c r="BJ35" s="715"/>
      <c r="BK35" s="715"/>
      <c r="BL35" s="715"/>
      <c r="BM35" s="715"/>
      <c r="BN35" s="716"/>
    </row>
    <row r="36" spans="2:66" ht="34.5" customHeight="1">
      <c r="B36" s="673"/>
      <c r="C36" s="673"/>
      <c r="D36" s="674"/>
      <c r="E36" s="678"/>
      <c r="F36" s="679"/>
      <c r="G36" s="679"/>
      <c r="H36" s="679"/>
      <c r="I36" s="679"/>
      <c r="J36" s="331" t="str">
        <f>IF(AND('MAPA DE RIESGOS'!$V$196="Baja",'MAPA DE RIESGOS'!$Z$196="Leve"),CONCATENATE("R",'MAPA DE RIESGOS'!$H$196),"")</f>
        <v/>
      </c>
      <c r="K36" s="335" t="str">
        <f>IF(AND('MAPA DE RIESGOS'!$V$202="Baja",'MAPA DE RIESGOS'!$Z$202="Leve"),CONCATENATE("R",'MAPA DE RIESGOS'!$H$202),"")</f>
        <v/>
      </c>
      <c r="L36" s="335" t="str">
        <f>IF(AND('MAPA DE RIESGOS'!$V$208="Baja",'MAPA DE RIESGOS'!$Z$208="Leve"),CONCATENATE("R",'MAPA DE RIESGOS'!$H$208),"")</f>
        <v/>
      </c>
      <c r="M36" s="335" t="str">
        <f>IF(AND('MAPA DE RIESGOS'!$V$214="Baja",'MAPA DE RIESGOS'!$Z$214="Leve"),CONCATENATE("R",'MAPA DE RIESGOS'!$H$214),"")</f>
        <v/>
      </c>
      <c r="N36" s="335" t="str">
        <f>IF(AND('MAPA DE RIESGOS'!$V$220="Baja",'MAPA DE RIESGOS'!$Z$220="Leve"),CONCATENATE("R",'MAPA DE RIESGOS'!$H$220),"")</f>
        <v/>
      </c>
      <c r="O36" s="335" t="str">
        <f>IF(AND('MAPA DE RIESGOS'!$V$226="Baja",'MAPA DE RIESGOS'!$Z$226="Leve"),CONCATENATE("R",'MAPA DE RIESGOS'!$H$226),"")</f>
        <v/>
      </c>
      <c r="P36" s="335" t="str">
        <f>IF(AND('MAPA DE RIESGOS'!$V$232="Baja",'MAPA DE RIESGOS'!$Z$232="Leve"),CONCATENATE("R",'MAPA DE RIESGOS'!$H$232),"")</f>
        <v/>
      </c>
      <c r="Q36" s="335" t="str">
        <f>IF(AND('MAPA DE RIESGOS'!$V$238="Baja",'MAPA DE RIESGOS'!$Z$238="Leve"),CONCATENATE("R",'MAPA DE RIESGOS'!$H$238),"")</f>
        <v/>
      </c>
      <c r="R36" s="335" t="str">
        <f>IF(AND('MAPA DE RIESGOS'!$V$244="Baja",'MAPA DE RIESGOS'!$Z$244="Leve"),CONCATENATE("R",'MAPA DE RIESGOS'!$H$244),"")</f>
        <v/>
      </c>
      <c r="S36" s="334" t="str">
        <f>IF(AND('MAPA DE RIESGOS'!$V$250="Baja",'MAPA DE RIESGOS'!$Z$250="Leve"),CONCATENATE("R",'MAPA DE RIESGOS'!$H$250),"")</f>
        <v/>
      </c>
      <c r="T36" s="320" t="str">
        <f>IF(AND('MAPA DE RIESGOS'!$V$196="Baja",'MAPA DE RIESGOS'!$Z$196="Menor"),CONCATENATE("R",'MAPA DE RIESGOS'!$H$196),"")</f>
        <v/>
      </c>
      <c r="U36" s="325" t="str">
        <f>IF(AND('MAPA DE RIESGOS'!$V$202="Baja",'MAPA DE RIESGOS'!$Z$202="Menor"),CONCATENATE("R",'MAPA DE RIESGOS'!$H$202),"")</f>
        <v/>
      </c>
      <c r="V36" s="325" t="str">
        <f>IF(AND('MAPA DE RIESGOS'!$V$208="Baja",'MAPA DE RIESGOS'!$Z$208="Menor"),CONCATENATE("R",'MAPA DE RIESGOS'!$H$208),"")</f>
        <v/>
      </c>
      <c r="W36" s="325" t="str">
        <f>IF(AND('MAPA DE RIESGOS'!$V$214="Baja",'MAPA DE RIESGOS'!$Z$214="Menor"),CONCATENATE("R",'MAPA DE RIESGOS'!$H$214),"")</f>
        <v/>
      </c>
      <c r="X36" s="325" t="str">
        <f>IF(AND('MAPA DE RIESGOS'!$V$220="Baja",'MAPA DE RIESGOS'!$Z$220="Menor"),CONCATENATE("R",'MAPA DE RIESGOS'!$H$220),"")</f>
        <v/>
      </c>
      <c r="Y36" s="325" t="str">
        <f>IF(AND('MAPA DE RIESGOS'!$V$226="Baja",'MAPA DE RIESGOS'!$Z$226="Menor"),CONCATENATE("R",'MAPA DE RIESGOS'!$H$226),"")</f>
        <v/>
      </c>
      <c r="Z36" s="325" t="str">
        <f>IF(AND('MAPA DE RIESGOS'!$V$232="Baja",'MAPA DE RIESGOS'!$Z$232="Menor"),CONCATENATE("R",'MAPA DE RIESGOS'!$H$232),"")</f>
        <v/>
      </c>
      <c r="AA36" s="325" t="str">
        <f>IF(AND('MAPA DE RIESGOS'!$V$238="Baja",'MAPA DE RIESGOS'!$Z$238="Menor"),CONCATENATE("R",'MAPA DE RIESGOS'!$H$238),"")</f>
        <v/>
      </c>
      <c r="AB36" s="325" t="str">
        <f>IF(AND('MAPA DE RIESGOS'!$V$244="Baja",'MAPA DE RIESGOS'!$Z$244="Menor"),CONCATENATE("R",'MAPA DE RIESGOS'!$H$244),"")</f>
        <v/>
      </c>
      <c r="AC36" s="323" t="str">
        <f>IF(AND('MAPA DE RIESGOS'!$V$250="Baja",'MAPA DE RIESGOS'!$Z$250="Menor"),CONCATENATE("R",'MAPA DE RIESGOS'!$H$250),"")</f>
        <v/>
      </c>
      <c r="AD36" s="320" t="str">
        <f>IF(AND('MAPA DE RIESGOS'!$V$196="Baja",'MAPA DE RIESGOS'!$Z$196="Moderado"),CONCATENATE("R",'MAPA DE RIESGOS'!$H$196),"")</f>
        <v/>
      </c>
      <c r="AE36" s="325" t="str">
        <f>IF(AND('MAPA DE RIESGOS'!$V$202="Baja",'MAPA DE RIESGOS'!$Z$202="Moderado"),CONCATENATE("R",'MAPA DE RIESGOS'!$H$202),"")</f>
        <v/>
      </c>
      <c r="AF36" s="325" t="str">
        <f>IF(AND('MAPA DE RIESGOS'!$V$208="Baja",'MAPA DE RIESGOS'!$Z$208="Moderado"),CONCATENATE("R",'MAPA DE RIESGOS'!$H$208),"")</f>
        <v/>
      </c>
      <c r="AG36" s="325" t="str">
        <f>IF(AND('MAPA DE RIESGOS'!$V$214="Baja",'MAPA DE RIESGOS'!$Z$214="Moderado"),CONCATENATE("R",'MAPA DE RIESGOS'!$H$214),"")</f>
        <v/>
      </c>
      <c r="AH36" s="325" t="str">
        <f>IF(AND('MAPA DE RIESGOS'!$V$220="Baja",'MAPA DE RIESGOS'!$Z$220="Moderado"),CONCATENATE("R",'MAPA DE RIESGOS'!$H$220),"")</f>
        <v/>
      </c>
      <c r="AI36" s="325" t="str">
        <f>IF(AND('MAPA DE RIESGOS'!$V$226="Baja",'MAPA DE RIESGOS'!$Z$226="Moderado"),CONCATENATE("R",'MAPA DE RIESGOS'!$H$226),"")</f>
        <v/>
      </c>
      <c r="AJ36" s="325" t="str">
        <f>IF(AND('MAPA DE RIESGOS'!$V$232="Baja",'MAPA DE RIESGOS'!$Z$232="Moderado"),CONCATENATE("R",'MAPA DE RIESGOS'!$H$232),"")</f>
        <v/>
      </c>
      <c r="AK36" s="325" t="str">
        <f>IF(AND('MAPA DE RIESGOS'!$V$238="Baja",'MAPA DE RIESGOS'!$Z$238="Moderado"),CONCATENATE("R",'MAPA DE RIESGOS'!$H$238),"")</f>
        <v/>
      </c>
      <c r="AL36" s="325" t="str">
        <f>IF(AND('MAPA DE RIESGOS'!$V$244="Baja",'MAPA DE RIESGOS'!$Z$244="Moderado"),CONCATENATE("R",'MAPA DE RIESGOS'!$H$244),"")</f>
        <v/>
      </c>
      <c r="AM36" s="323" t="str">
        <f>IF(AND('MAPA DE RIESGOS'!$V$250="Baja",'MAPA DE RIESGOS'!$Z$250="Moderado"),CONCATENATE("R",'MAPA DE RIESGOS'!$H$250),"")</f>
        <v/>
      </c>
      <c r="AN36" s="301" t="str">
        <f>IF(AND('MAPA DE RIESGOS'!$V$196="Baja",'MAPA DE RIESGOS'!$Z$196="Mayor"),CONCATENATE("R",'MAPA DE RIESGOS'!$H$196),"")</f>
        <v/>
      </c>
      <c r="AO36" s="311" t="str">
        <f>IF(AND('MAPA DE RIESGOS'!$V$202="Baja",'MAPA DE RIESGOS'!$Z$202="Mayor"),CONCATENATE("R",'MAPA DE RIESGOS'!$H$202),"")</f>
        <v/>
      </c>
      <c r="AP36" s="311" t="str">
        <f>IF(AND('MAPA DE RIESGOS'!$V$208="Baja",'MAPA DE RIESGOS'!$Z$208="Mayor"),CONCATENATE("R",'MAPA DE RIESGOS'!$H$208),"")</f>
        <v/>
      </c>
      <c r="AQ36" s="311" t="str">
        <f>IF(AND('MAPA DE RIESGOS'!$V$214="Baja",'MAPA DE RIESGOS'!$Z$214="Mayor"),CONCATENATE("R",'MAPA DE RIESGOS'!$H$214),"")</f>
        <v/>
      </c>
      <c r="AR36" s="311" t="str">
        <f>IF(AND('MAPA DE RIESGOS'!$V$220="Baja",'MAPA DE RIESGOS'!$Z$220="Mayor"),CONCATENATE("R",'MAPA DE RIESGOS'!$H$220),"")</f>
        <v/>
      </c>
      <c r="AS36" s="311" t="str">
        <f>IF(AND('MAPA DE RIESGOS'!$V$226="Baja",'MAPA DE RIESGOS'!$Z$226="Mayor"),CONCATENATE("R",'MAPA DE RIESGOS'!$H$226),"")</f>
        <v/>
      </c>
      <c r="AT36" s="311" t="str">
        <f>IF(AND('MAPA DE RIESGOS'!$V$232="Baja",'MAPA DE RIESGOS'!$Z$232="Mayor"),CONCATENATE("R",'MAPA DE RIESGOS'!$H$232),"")</f>
        <v/>
      </c>
      <c r="AU36" s="311" t="str">
        <f>IF(AND('MAPA DE RIESGOS'!$V$238="Baja",'MAPA DE RIESGOS'!$Z$238="Mayor"),CONCATENATE("R",'MAPA DE RIESGOS'!$H$238),"")</f>
        <v/>
      </c>
      <c r="AV36" s="311" t="str">
        <f>IF(AND('MAPA DE RIESGOS'!$V$244="Baja",'MAPA DE RIESGOS'!$Z$244="Mayor"),CONCATENATE("R",'MAPA DE RIESGOS'!$H$244),"")</f>
        <v/>
      </c>
      <c r="AW36" s="304" t="str">
        <f>IF(AND('MAPA DE RIESGOS'!$V$250="Baja",'MAPA DE RIESGOS'!$Z$250="Mayor"),CONCATENATE("R",'MAPA DE RIESGOS'!$H$250),"")</f>
        <v/>
      </c>
      <c r="AX36" s="307" t="str">
        <f>IF(AND('MAPA DE RIESGOS'!$V$196="Baja",'MAPA DE RIESGOS'!$Z$196="Catastrófico"),CONCATENATE("R",'MAPA DE RIESGOS'!$H$196),"")</f>
        <v/>
      </c>
      <c r="AY36" s="312" t="str">
        <f>IF(AND('MAPA DE RIESGOS'!$V$202="Baja",'MAPA DE RIESGOS'!$Z$202="Catastrófico"),CONCATENATE("R",'MAPA DE RIESGOS'!$H$202),"")</f>
        <v/>
      </c>
      <c r="AZ36" s="312" t="str">
        <f>IF(AND('MAPA DE RIESGOS'!$V$208="Baja",'MAPA DE RIESGOS'!$Z$208="Catastrófico"),CONCATENATE("R",'MAPA DE RIESGOS'!$H$208),"")</f>
        <v/>
      </c>
      <c r="BA36" s="312" t="str">
        <f>IF(AND('MAPA DE RIESGOS'!$V$214="Baja",'MAPA DE RIESGOS'!$Z$214="Catastrófico"),CONCATENATE("R",'MAPA DE RIESGOS'!$H$214),"")</f>
        <v/>
      </c>
      <c r="BB36" s="312" t="str">
        <f>IF(AND('MAPA DE RIESGOS'!$V$220="Baja",'MAPA DE RIESGOS'!$Z$220="Catastrófico"),CONCATENATE("R",'MAPA DE RIESGOS'!$H$220),"")</f>
        <v/>
      </c>
      <c r="BC36" s="312" t="str">
        <f>IF(AND('MAPA DE RIESGOS'!$V$226="Baja",'MAPA DE RIESGOS'!$Z$226="Catastrófico"),CONCATENATE("R",'MAPA DE RIESGOS'!$H$226),"")</f>
        <v/>
      </c>
      <c r="BD36" s="312" t="str">
        <f>IF(AND('MAPA DE RIESGOS'!$V$232="Baja",'MAPA DE RIESGOS'!$Z$232="Catastrófico"),CONCATENATE("R",'MAPA DE RIESGOS'!$H$232),"")</f>
        <v/>
      </c>
      <c r="BE36" s="312" t="str">
        <f>IF(AND('MAPA DE RIESGOS'!$V$238="Baja",'MAPA DE RIESGOS'!$Z$238="Catastrófico"),CONCATENATE("R",'MAPA DE RIESGOS'!$H$238),"")</f>
        <v/>
      </c>
      <c r="BF36" s="312" t="str">
        <f>IF(AND('MAPA DE RIESGOS'!$V$244="Baja",'MAPA DE RIESGOS'!$Z$244="Catastrófico"),CONCATENATE("R",'MAPA DE RIESGOS'!$H$244),"")</f>
        <v/>
      </c>
      <c r="BG36" s="310" t="str">
        <f>IF(AND('MAPA DE RIESGOS'!$V$250="Baja",'MAPA DE RIESGOS'!$Z$250="Catastrófico"),CONCATENATE("R",'MAPA DE RIESGOS'!$H$250),"")</f>
        <v/>
      </c>
      <c r="BH36" s="67"/>
      <c r="BI36" s="714"/>
      <c r="BJ36" s="715"/>
      <c r="BK36" s="715"/>
      <c r="BL36" s="715"/>
      <c r="BM36" s="715"/>
      <c r="BN36" s="716"/>
    </row>
    <row r="37" spans="2:66" ht="34.5" customHeight="1">
      <c r="B37" s="673"/>
      <c r="C37" s="673"/>
      <c r="D37" s="674"/>
      <c r="E37" s="678"/>
      <c r="F37" s="679"/>
      <c r="G37" s="679"/>
      <c r="H37" s="679"/>
      <c r="I37" s="679"/>
      <c r="J37" s="331" t="str">
        <f>IF(AND('MAPA DE RIESGOS'!$V$256="Baja",'MAPA DE RIESGOS'!$Z$256="Leve"),CONCATENATE("R",'MAPA DE RIESGOS'!$H$256),"")</f>
        <v/>
      </c>
      <c r="K37" s="335" t="str">
        <f>IF(AND('MAPA DE RIESGOS'!$V$262="Baja",'MAPA DE RIESGOS'!$Z$262="Leve"),CONCATENATE("R",'MAPA DE RIESGOS'!$H$262),"")</f>
        <v/>
      </c>
      <c r="L37" s="335" t="str">
        <f>IF(AND('MAPA DE RIESGOS'!$V$268="Baja",'MAPA DE RIESGOS'!$Z$268="Leve"),CONCATENATE("R",'MAPA DE RIESGOS'!$H$268),"")</f>
        <v/>
      </c>
      <c r="M37" s="335" t="str">
        <f>IF(AND('MAPA DE RIESGOS'!$V$274="Baja",'MAPA DE RIESGOS'!$Z$274="Leve"),CONCATENATE("R",'MAPA DE RIESGOS'!$H$274),"")</f>
        <v/>
      </c>
      <c r="N37" s="335" t="str">
        <f>IF(AND('MAPA DE RIESGOS'!$V$280="Baja",'MAPA DE RIESGOS'!$Z$280="Leve"),CONCATENATE("R",'MAPA DE RIESGOS'!$H$280),"")</f>
        <v/>
      </c>
      <c r="O37" s="335" t="str">
        <f>IF(AND('MAPA DE RIESGOS'!$V$286="Baja",'MAPA DE RIESGOS'!$Z$286="Leve"),CONCATENATE("R",'MAPA DE RIESGOS'!$H$286),"")</f>
        <v/>
      </c>
      <c r="P37" s="335" t="str">
        <f>IF(AND('MAPA DE RIESGOS'!$V$292="Baja",'MAPA DE RIESGOS'!$Z$292="Leve"),CONCATENATE("R",'MAPA DE RIESGOS'!$H$292),"")</f>
        <v/>
      </c>
      <c r="Q37" s="335" t="str">
        <f>IF(AND('MAPA DE RIESGOS'!$V$298="Baja",'MAPA DE RIESGOS'!$Z$298="Leve"),CONCATENATE("R",'MAPA DE RIESGOS'!$H$298),"")</f>
        <v/>
      </c>
      <c r="R37" s="335" t="str">
        <f>IF(AND('MAPA DE RIESGOS'!$V$304="Baja",'MAPA DE RIESGOS'!$Z$304="Leve"),CONCATENATE("R",'MAPA DE RIESGOS'!$H$304),"")</f>
        <v/>
      </c>
      <c r="S37" s="334" t="str">
        <f>IF(AND('MAPA DE RIESGOS'!$V$310="Baja",'MAPA DE RIESGOS'!$Z$310="Leve"),CONCATENATE("R",'MAPA DE RIESGOS'!$H$310),"")</f>
        <v/>
      </c>
      <c r="T37" s="320" t="str">
        <f>IF(AND('MAPA DE RIESGOS'!$V$256="Baja",'MAPA DE RIESGOS'!$Z$256="Menor"),CONCATENATE("R",'MAPA DE RIESGOS'!$H$256),"")</f>
        <v/>
      </c>
      <c r="U37" s="325" t="str">
        <f>IF(AND('MAPA DE RIESGOS'!$V$262="Baja",'MAPA DE RIESGOS'!$Z$262="Menor"),CONCATENATE("R",'MAPA DE RIESGOS'!$H$262),"")</f>
        <v/>
      </c>
      <c r="V37" s="325" t="str">
        <f>IF(AND('MAPA DE RIESGOS'!$V$268="Baja",'MAPA DE RIESGOS'!$Z$268="Menor"),CONCATENATE("R",'MAPA DE RIESGOS'!$H$268),"")</f>
        <v/>
      </c>
      <c r="W37" s="325" t="str">
        <f>IF(AND('MAPA DE RIESGOS'!$V$274="Baja",'MAPA DE RIESGOS'!$Z$274="Menor"),CONCATENATE("R",'MAPA DE RIESGOS'!$H$274),"")</f>
        <v/>
      </c>
      <c r="X37" s="325" t="str">
        <f>IF(AND('MAPA DE RIESGOS'!$V$280="Baja",'MAPA DE RIESGOS'!$Z$280="Menor"),CONCATENATE("R",'MAPA DE RIESGOS'!$H$280),"")</f>
        <v/>
      </c>
      <c r="Y37" s="325" t="str">
        <f>IF(AND('MAPA DE RIESGOS'!$V$286="Baja",'MAPA DE RIESGOS'!$Z$286="Menor"),CONCATENATE("R",'MAPA DE RIESGOS'!$H$286),"")</f>
        <v/>
      </c>
      <c r="Z37" s="325" t="str">
        <f>IF(AND('MAPA DE RIESGOS'!$V$292="Baja",'MAPA DE RIESGOS'!$Z$292="Menor"),CONCATENATE("R",'MAPA DE RIESGOS'!$H$292),"")</f>
        <v/>
      </c>
      <c r="AA37" s="325" t="str">
        <f>IF(AND('MAPA DE RIESGOS'!$V$298="Baja",'MAPA DE RIESGOS'!$Z$298="Menor"),CONCATENATE("R",'MAPA DE RIESGOS'!$H$298),"")</f>
        <v/>
      </c>
      <c r="AB37" s="325" t="str">
        <f>IF(AND('MAPA DE RIESGOS'!$V$304="Baja",'MAPA DE RIESGOS'!$Z$304="Menor"),CONCATENATE("R",'MAPA DE RIESGOS'!$H$304),"")</f>
        <v/>
      </c>
      <c r="AC37" s="323" t="str">
        <f>IF(AND('MAPA DE RIESGOS'!$V$310="Baja",'MAPA DE RIESGOS'!$Z$310="Menor"),CONCATENATE("R",'MAPA DE RIESGOS'!$H$310),"")</f>
        <v/>
      </c>
      <c r="AD37" s="320" t="str">
        <f>IF(AND('MAPA DE RIESGOS'!$V$256="Baja",'MAPA DE RIESGOS'!$Z$256="Moderado"),CONCATENATE("R",'MAPA DE RIESGOS'!$H$256),"")</f>
        <v/>
      </c>
      <c r="AE37" s="325" t="str">
        <f>IF(AND('MAPA DE RIESGOS'!$V$262="Baja",'MAPA DE RIESGOS'!$Z$262="Moderado"),CONCATENATE("R",'MAPA DE RIESGOS'!$H$262),"")</f>
        <v/>
      </c>
      <c r="AF37" s="325" t="str">
        <f>IF(AND('MAPA DE RIESGOS'!$V$268="Baja",'MAPA DE RIESGOS'!$Z$268="Moderado"),CONCATENATE("R",'MAPA DE RIESGOS'!$H$268),"")</f>
        <v/>
      </c>
      <c r="AG37" s="325" t="str">
        <f>IF(AND('MAPA DE RIESGOS'!$V$274="Baja",'MAPA DE RIESGOS'!$Z$274="Moderado"),CONCATENATE("R",'MAPA DE RIESGOS'!$H$274),"")</f>
        <v/>
      </c>
      <c r="AH37" s="325" t="str">
        <f>IF(AND('MAPA DE RIESGOS'!$V$280="Baja",'MAPA DE RIESGOS'!$Z$280="Moderado"),CONCATENATE("R",'MAPA DE RIESGOS'!$H$280),"")</f>
        <v/>
      </c>
      <c r="AI37" s="325" t="str">
        <f>IF(AND('MAPA DE RIESGOS'!$V$286="Baja",'MAPA DE RIESGOS'!$Z$286="Moderado"),CONCATENATE("R",'MAPA DE RIESGOS'!$H$286),"")</f>
        <v/>
      </c>
      <c r="AJ37" s="325" t="str">
        <f>IF(AND('MAPA DE RIESGOS'!$V$292="Baja",'MAPA DE RIESGOS'!$Z$292="Moderado"),CONCATENATE("R",'MAPA DE RIESGOS'!$H$292),"")</f>
        <v>R47</v>
      </c>
      <c r="AK37" s="325" t="str">
        <f>IF(AND('MAPA DE RIESGOS'!$V$298="Baja",'MAPA DE RIESGOS'!$Z$298="Moderado"),CONCATENATE("R",'MAPA DE RIESGOS'!$H$298),"")</f>
        <v>R48</v>
      </c>
      <c r="AL37" s="325" t="str">
        <f>IF(AND('MAPA DE RIESGOS'!$V$304="Baja",'MAPA DE RIESGOS'!$Z$304="Moderado"),CONCATENATE("R",'MAPA DE RIESGOS'!$H$304),"")</f>
        <v>R49</v>
      </c>
      <c r="AM37" s="323" t="str">
        <f>IF(AND('MAPA DE RIESGOS'!$V$310="Baja",'MAPA DE RIESGOS'!$Z$310="Moderado"),CONCATENATE("R",'MAPA DE RIESGOS'!$H$310),"")</f>
        <v/>
      </c>
      <c r="AN37" s="301" t="str">
        <f>IF(AND('MAPA DE RIESGOS'!$V$256="Baja",'MAPA DE RIESGOS'!$Z$256="Mayor"),CONCATENATE("R",'MAPA DE RIESGOS'!$H$256),"")</f>
        <v/>
      </c>
      <c r="AO37" s="311" t="str">
        <f>IF(AND('MAPA DE RIESGOS'!$V$262="Baja",'MAPA DE RIESGOS'!$Z$262="Mayor"),CONCATENATE("R",'MAPA DE RIESGOS'!$H$262),"")</f>
        <v/>
      </c>
      <c r="AP37" s="311" t="str">
        <f>IF(AND('MAPA DE RIESGOS'!$V$268="Baja",'MAPA DE RIESGOS'!$Z$268="Mayor"),CONCATENATE("R",'MAPA DE RIESGOS'!$H$268),"")</f>
        <v/>
      </c>
      <c r="AQ37" s="311" t="str">
        <f>IF(AND('MAPA DE RIESGOS'!$V$274="Baja",'MAPA DE RIESGOS'!$Z$274="Mayor"),CONCATENATE("R",'MAPA DE RIESGOS'!$H$274),"")</f>
        <v/>
      </c>
      <c r="AR37" s="311" t="str">
        <f>IF(AND('MAPA DE RIESGOS'!$V$280="Baja",'MAPA DE RIESGOS'!$Z$280="Mayor"),CONCATENATE("R",'MAPA DE RIESGOS'!$H$280),"")</f>
        <v/>
      </c>
      <c r="AS37" s="311" t="str">
        <f>IF(AND('MAPA DE RIESGOS'!$V$286="Baja",'MAPA DE RIESGOS'!$Z$286="Mayor"),CONCATENATE("R",'MAPA DE RIESGOS'!$H$286),"")</f>
        <v/>
      </c>
      <c r="AT37" s="311" t="str">
        <f>IF(AND('MAPA DE RIESGOS'!$V$292="Baja",'MAPA DE RIESGOS'!$Z$292="Mayor"),CONCATENATE("R",'MAPA DE RIESGOS'!$H$292),"")</f>
        <v/>
      </c>
      <c r="AU37" s="311" t="str">
        <f>IF(AND('MAPA DE RIESGOS'!$V$298="Baja",'MAPA DE RIESGOS'!$Z$298="Mayor"),CONCATENATE("R",'MAPA DE RIESGOS'!$H$298),"")</f>
        <v/>
      </c>
      <c r="AV37" s="311" t="str">
        <f>IF(AND('MAPA DE RIESGOS'!$V$304="Baja",'MAPA DE RIESGOS'!$Z$304="Mayor"),CONCATENATE("R",'MAPA DE RIESGOS'!$H$304),"")</f>
        <v/>
      </c>
      <c r="AW37" s="304" t="str">
        <f>IF(AND('MAPA DE RIESGOS'!$V$310="Baja",'MAPA DE RIESGOS'!$Z$310="Mayor"),CONCATENATE("R",'MAPA DE RIESGOS'!$H$310),"")</f>
        <v/>
      </c>
      <c r="AX37" s="307" t="str">
        <f>IF(AND('MAPA DE RIESGOS'!$V$256="Baja",'MAPA DE RIESGOS'!$Z$256="Catastrófico"),CONCATENATE("R",'MAPA DE RIESGOS'!$H$256),"")</f>
        <v/>
      </c>
      <c r="AY37" s="312" t="str">
        <f>IF(AND('MAPA DE RIESGOS'!$V$262="Baja",'MAPA DE RIESGOS'!$Z$262="Catastrófico"),CONCATENATE("R",'MAPA DE RIESGOS'!$H$262),"")</f>
        <v/>
      </c>
      <c r="AZ37" s="312" t="str">
        <f>IF(AND('MAPA DE RIESGOS'!$V$268="Baja",'MAPA DE RIESGOS'!$Z$268="Catastrófico"),CONCATENATE("R",'MAPA DE RIESGOS'!$H$268),"")</f>
        <v/>
      </c>
      <c r="BA37" s="312" t="str">
        <f>IF(AND('MAPA DE RIESGOS'!$V$274="Baja",'MAPA DE RIESGOS'!$Z$274="Catastrófico"),CONCATENATE("R",'MAPA DE RIESGOS'!$H$274),"")</f>
        <v/>
      </c>
      <c r="BB37" s="312" t="str">
        <f>IF(AND('MAPA DE RIESGOS'!$V$280="Baja",'MAPA DE RIESGOS'!$Z$280="Catastrófico"),CONCATENATE("R",'MAPA DE RIESGOS'!$H$280),"")</f>
        <v/>
      </c>
      <c r="BC37" s="312" t="str">
        <f>IF(AND('MAPA DE RIESGOS'!$V$286="Baja",'MAPA DE RIESGOS'!$Z$286="Catastrófico"),CONCATENATE("R",'MAPA DE RIESGOS'!$H$286),"")</f>
        <v/>
      </c>
      <c r="BD37" s="312" t="str">
        <f>IF(AND('MAPA DE RIESGOS'!$V$292="Baja",'MAPA DE RIESGOS'!$Z$292="Catastrófico"),CONCATENATE("R",'MAPA DE RIESGOS'!$H$292),"")</f>
        <v/>
      </c>
      <c r="BE37" s="312" t="str">
        <f>IF(AND('MAPA DE RIESGOS'!$V$298="Baja",'MAPA DE RIESGOS'!$Z$298="Catastrófico"),CONCATENATE("R",'MAPA DE RIESGOS'!$H$298),"")</f>
        <v/>
      </c>
      <c r="BF37" s="312" t="str">
        <f>IF(AND('MAPA DE RIESGOS'!$V$304="Baja",'MAPA DE RIESGOS'!$Z$304="Catastrófico"),CONCATENATE("R",'MAPA DE RIESGOS'!$H$304),"")</f>
        <v/>
      </c>
      <c r="BG37" s="310" t="str">
        <f>IF(AND('MAPA DE RIESGOS'!$V$310="Baja",'MAPA DE RIESGOS'!$Z$310="Catastrófico"),CONCATENATE("R",'MAPA DE RIESGOS'!$H$310),"")</f>
        <v/>
      </c>
      <c r="BH37" s="67"/>
      <c r="BI37" s="714"/>
      <c r="BJ37" s="715"/>
      <c r="BK37" s="715"/>
      <c r="BL37" s="715"/>
      <c r="BM37" s="715"/>
      <c r="BN37" s="716"/>
    </row>
    <row r="38" spans="2:66" ht="34.5" customHeight="1">
      <c r="B38" s="673"/>
      <c r="C38" s="673"/>
      <c r="D38" s="674"/>
      <c r="E38" s="678"/>
      <c r="F38" s="679"/>
      <c r="G38" s="679"/>
      <c r="H38" s="679"/>
      <c r="I38" s="679"/>
      <c r="J38" s="331" t="str">
        <f>IF(AND('MAPA DE RIESGOS'!$V$316="Baja",'MAPA DE RIESGOS'!$Z$316="Leve"),CONCATENATE("R",'MAPA DE RIESGOS'!$H$316),"")</f>
        <v/>
      </c>
      <c r="K38" s="335" t="str">
        <f>IF(AND('MAPA DE RIESGOS'!$V$322="Baja",'MAPA DE RIESGOS'!$Z$322="Leve"),CONCATENATE("R",'MAPA DE RIESGOS'!$H$322),"")</f>
        <v/>
      </c>
      <c r="L38" s="335" t="str">
        <f>IF(AND('MAPA DE RIESGOS'!$V$328="Baja",'MAPA DE RIESGOS'!$Z$328="Leve"),CONCATENATE("R",'MAPA DE RIESGOS'!$H$328),"")</f>
        <v/>
      </c>
      <c r="M38" s="335" t="str">
        <f>IF(AND('MAPA DE RIESGOS'!$V$334="Baja",'MAPA DE RIESGOS'!$Z$334="Leve"),CONCATENATE("R",'MAPA DE RIESGOS'!$H$334),"")</f>
        <v/>
      </c>
      <c r="N38" s="335" t="str">
        <f>IF(AND('MAPA DE RIESGOS'!$V$340="Baja",'MAPA DE RIESGOS'!$Z$340="Leve"),CONCATENATE("R",'MAPA DE RIESGOS'!$H$340),"")</f>
        <v/>
      </c>
      <c r="O38" s="335" t="str">
        <f>IF(AND('MAPA DE RIESGOS'!$V$346="Baja",'MAPA DE RIESGOS'!$Z$346="Leve"),CONCATENATE("R",'MAPA DE RIESGOS'!$H$346),"")</f>
        <v/>
      </c>
      <c r="P38" s="335" t="str">
        <f>IF(AND('MAPA DE RIESGOS'!$V$352="Baja",'MAPA DE RIESGOS'!$Z$352="Leve"),CONCATENATE("R",'MAPA DE RIESGOS'!$H$352),"")</f>
        <v/>
      </c>
      <c r="Q38" s="335" t="str">
        <f>IF(AND('MAPA DE RIESGOS'!$V$358="Baja",'MAPA DE RIESGOS'!$Z$358="Leve"),CONCATENATE("R",'MAPA DE RIESGOS'!$H$358),"")</f>
        <v/>
      </c>
      <c r="R38" s="335" t="str">
        <f>IF(AND('MAPA DE RIESGOS'!$V$364="Baja",'MAPA DE RIESGOS'!$Z$364="Leve"),CONCATENATE("R",'MAPA DE RIESGOS'!$H$364),"")</f>
        <v/>
      </c>
      <c r="S38" s="334" t="str">
        <f>IF(AND('MAPA DE RIESGOS'!$V$370="Baja",'MAPA DE RIESGOS'!$Z$370="Leve"),CONCATENATE("R",'MAPA DE RIESGOS'!$H$370),"")</f>
        <v/>
      </c>
      <c r="T38" s="320" t="str">
        <f>IF(AND('MAPA DE RIESGOS'!$V$316="Baja",'MAPA DE RIESGOS'!$Z$316="Menor"),CONCATENATE("R",'MAPA DE RIESGOS'!$H$316),"")</f>
        <v/>
      </c>
      <c r="U38" s="325" t="str">
        <f>IF(AND('MAPA DE RIESGOS'!$V$322="Baja",'MAPA DE RIESGOS'!$Z$322="Menor"),CONCATENATE("R",'MAPA DE RIESGOS'!$H$322),"")</f>
        <v/>
      </c>
      <c r="V38" s="325" t="str">
        <f>IF(AND('MAPA DE RIESGOS'!$V$328="Baja",'MAPA DE RIESGOS'!$Z$328="Menor"),CONCATENATE("R",'MAPA DE RIESGOS'!$H$328),"")</f>
        <v/>
      </c>
      <c r="W38" s="325" t="str">
        <f>IF(AND('MAPA DE RIESGOS'!$V$334="Baja",'MAPA DE RIESGOS'!$Z$334="Menor"),CONCATENATE("R",'MAPA DE RIESGOS'!$H$334),"")</f>
        <v/>
      </c>
      <c r="X38" s="325" t="str">
        <f>IF(AND('MAPA DE RIESGOS'!$V$340="Baja",'MAPA DE RIESGOS'!$Z$340="Menor"),CONCATENATE("R",'MAPA DE RIESGOS'!$H$340),"")</f>
        <v/>
      </c>
      <c r="Y38" s="325" t="str">
        <f>IF(AND('MAPA DE RIESGOS'!$V$346="Baja",'MAPA DE RIESGOS'!$Z$346="Menor"),CONCATENATE("R",'MAPA DE RIESGOS'!$H$346),"")</f>
        <v/>
      </c>
      <c r="Z38" s="325" t="str">
        <f>IF(AND('MAPA DE RIESGOS'!$V$352="Baja",'MAPA DE RIESGOS'!$Z$352="Menor"),CONCATENATE("R",'MAPA DE RIESGOS'!$H$352),"")</f>
        <v/>
      </c>
      <c r="AA38" s="325" t="str">
        <f>IF(AND('MAPA DE RIESGOS'!$V$358="Baja",'MAPA DE RIESGOS'!$Z$358="Menor"),CONCATENATE("R",'MAPA DE RIESGOS'!$H$358),"")</f>
        <v/>
      </c>
      <c r="AB38" s="325" t="str">
        <f>IF(AND('MAPA DE RIESGOS'!$V$364="Baja",'MAPA DE RIESGOS'!$Z$364="Menor"),CONCATENATE("R",'MAPA DE RIESGOS'!$H$364),"")</f>
        <v/>
      </c>
      <c r="AC38" s="323" t="str">
        <f>IF(AND('MAPA DE RIESGOS'!$V$370="Baja",'MAPA DE RIESGOS'!$Z$370="Menor"),CONCATENATE("R",'MAPA DE RIESGOS'!$H$370),"")</f>
        <v/>
      </c>
      <c r="AD38" s="320" t="str">
        <f>IF(AND('MAPA DE RIESGOS'!$V$316="Baja",'MAPA DE RIESGOS'!$Z$316="Moderado"),CONCATENATE("R",'MAPA DE RIESGOS'!$H$316),"")</f>
        <v/>
      </c>
      <c r="AE38" s="325" t="str">
        <f>IF(AND('MAPA DE RIESGOS'!$V$322="Baja",'MAPA DE RIESGOS'!$Z$322="Moderado"),CONCATENATE("R",'MAPA DE RIESGOS'!$H$322),"")</f>
        <v>R52</v>
      </c>
      <c r="AF38" s="325" t="str">
        <f>IF(AND('MAPA DE RIESGOS'!$V$328="Baja",'MAPA DE RIESGOS'!$Z$328="Moderado"),CONCATENATE("R",'MAPA DE RIESGOS'!$H$328),"")</f>
        <v>R53</v>
      </c>
      <c r="AG38" s="325" t="str">
        <f>IF(AND('MAPA DE RIESGOS'!$V$334="Baja",'MAPA DE RIESGOS'!$Z$334="Moderado"),CONCATENATE("R",'MAPA DE RIESGOS'!$H$334),"")</f>
        <v/>
      </c>
      <c r="AH38" s="325" t="str">
        <f>IF(AND('MAPA DE RIESGOS'!$V$340="Baja",'MAPA DE RIESGOS'!$Z$340="Moderado"),CONCATENATE("R",'MAPA DE RIESGOS'!$H$340),"")</f>
        <v/>
      </c>
      <c r="AI38" s="325" t="str">
        <f>IF(AND('MAPA DE RIESGOS'!$V$346="Baja",'MAPA DE RIESGOS'!$Z$346="Moderado"),CONCATENATE("R",'MAPA DE RIESGOS'!$H$346),"")</f>
        <v/>
      </c>
      <c r="AJ38" s="325" t="str">
        <f>IF(AND('MAPA DE RIESGOS'!$V$352="Baja",'MAPA DE RIESGOS'!$Z$352="Moderado"),CONCATENATE("R",'MAPA DE RIESGOS'!$H$352),"")</f>
        <v/>
      </c>
      <c r="AK38" s="325" t="str">
        <f>IF(AND('MAPA DE RIESGOS'!$V$358="Baja",'MAPA DE RIESGOS'!$Z$358="Moderado"),CONCATENATE("R",'MAPA DE RIESGOS'!$H$358),"")</f>
        <v/>
      </c>
      <c r="AL38" s="325" t="str">
        <f>IF(AND('MAPA DE RIESGOS'!$V$364="Baja",'MAPA DE RIESGOS'!$Z$364="Moderado"),CONCATENATE("R",'MAPA DE RIESGOS'!$H$364),"")</f>
        <v/>
      </c>
      <c r="AM38" s="323" t="str">
        <f>IF(AND('MAPA DE RIESGOS'!$V$370="Baja",'MAPA DE RIESGOS'!$Z$370="Moderado"),CONCATENATE("R",'MAPA DE RIESGOS'!$H$370),"")</f>
        <v/>
      </c>
      <c r="AN38" s="301" t="str">
        <f>IF(AND('MAPA DE RIESGOS'!$V$316="Baja",'MAPA DE RIESGOS'!$Z$316="Mayor"),CONCATENATE("R",'MAPA DE RIESGOS'!$H$316),"")</f>
        <v/>
      </c>
      <c r="AO38" s="311" t="str">
        <f>IF(AND('MAPA DE RIESGOS'!$V$322="Baja",'MAPA DE RIESGOS'!$Z$322="Mayor"),CONCATENATE("R",'MAPA DE RIESGOS'!$H$322),"")</f>
        <v/>
      </c>
      <c r="AP38" s="311" t="str">
        <f>IF(AND('MAPA DE RIESGOS'!$V$328="Baja",'MAPA DE RIESGOS'!$Z$328="Mayor"),CONCATENATE("R",'MAPA DE RIESGOS'!$H$328),"")</f>
        <v/>
      </c>
      <c r="AQ38" s="311" t="str">
        <f>IF(AND('MAPA DE RIESGOS'!$V$334="Baja",'MAPA DE RIESGOS'!$Z$334="Mayor"),CONCATENATE("R",'MAPA DE RIESGOS'!$H$334),"")</f>
        <v/>
      </c>
      <c r="AR38" s="311" t="str">
        <f>IF(AND('MAPA DE RIESGOS'!$V$340="Baja",'MAPA DE RIESGOS'!$Z$340="Mayor"),CONCATENATE("R",'MAPA DE RIESGOS'!$H$340),"")</f>
        <v/>
      </c>
      <c r="AS38" s="311" t="str">
        <f>IF(AND('MAPA DE RIESGOS'!$V$346="Baja",'MAPA DE RIESGOS'!$Z$346="Mayor"),CONCATENATE("R",'MAPA DE RIESGOS'!$H$346),"")</f>
        <v/>
      </c>
      <c r="AT38" s="311" t="str">
        <f>IF(AND('MAPA DE RIESGOS'!$V$352="Baja",'MAPA DE RIESGOS'!$Z$352="Mayor"),CONCATENATE("R",'MAPA DE RIESGOS'!$H$352),"")</f>
        <v/>
      </c>
      <c r="AU38" s="311" t="str">
        <f>IF(AND('MAPA DE RIESGOS'!$V$358="Baja",'MAPA DE RIESGOS'!$Z$358="Mayor"),CONCATENATE("R",'MAPA DE RIESGOS'!$H$358),"")</f>
        <v/>
      </c>
      <c r="AV38" s="311" t="str">
        <f>IF(AND('MAPA DE RIESGOS'!$V$364="Baja",'MAPA DE RIESGOS'!$Z$364="Mayor"),CONCATENATE("R",'MAPA DE RIESGOS'!$H$364),"")</f>
        <v/>
      </c>
      <c r="AW38" s="304" t="str">
        <f>IF(AND('MAPA DE RIESGOS'!$V$370="Baja",'MAPA DE RIESGOS'!$Z$370="Mayor"),CONCATENATE("R",'MAPA DE RIESGOS'!$H$370),"")</f>
        <v/>
      </c>
      <c r="AX38" s="307" t="str">
        <f>IF(AND('MAPA DE RIESGOS'!$V$316="Baja",'MAPA DE RIESGOS'!$Z$316="Catastrófico"),CONCATENATE("R",'MAPA DE RIESGOS'!$H$316),"")</f>
        <v/>
      </c>
      <c r="AY38" s="312" t="str">
        <f>IF(AND('MAPA DE RIESGOS'!$V$322="Baja",'MAPA DE RIESGOS'!$Z$322="Catastrófico"),CONCATENATE("R",'MAPA DE RIESGOS'!$H$322),"")</f>
        <v/>
      </c>
      <c r="AZ38" s="312" t="str">
        <f>IF(AND('MAPA DE RIESGOS'!$V$328="Baja",'MAPA DE RIESGOS'!$Z$328="Catastrófico"),CONCATENATE("R",'MAPA DE RIESGOS'!$H$328),"")</f>
        <v/>
      </c>
      <c r="BA38" s="312" t="str">
        <f>IF(AND('MAPA DE RIESGOS'!$V$334="Baja",'MAPA DE RIESGOS'!$Z$334="Catastrófico"),CONCATENATE("R",'MAPA DE RIESGOS'!$H$334),"")</f>
        <v/>
      </c>
      <c r="BB38" s="312" t="str">
        <f>IF(AND('MAPA DE RIESGOS'!$V$340="Baja",'MAPA DE RIESGOS'!$Z$340="Catastrófico"),CONCATENATE("R",'MAPA DE RIESGOS'!$H$340),"")</f>
        <v/>
      </c>
      <c r="BC38" s="312" t="str">
        <f>IF(AND('MAPA DE RIESGOS'!$V$346="Baja",'MAPA DE RIESGOS'!$Z$346="Catastrófico"),CONCATENATE("R",'MAPA DE RIESGOS'!$H$346),"")</f>
        <v/>
      </c>
      <c r="BD38" s="312" t="str">
        <f>IF(AND('MAPA DE RIESGOS'!$V$352="Baja",'MAPA DE RIESGOS'!$Z$352="Catastrófico"),CONCATENATE("R",'MAPA DE RIESGOS'!$H$352),"")</f>
        <v/>
      </c>
      <c r="BE38" s="312" t="str">
        <f>IF(AND('MAPA DE RIESGOS'!$V$358="Baja",'MAPA DE RIESGOS'!$Z$358="Catastrófico"),CONCATENATE("R",'MAPA DE RIESGOS'!$H$358),"")</f>
        <v/>
      </c>
      <c r="BF38" s="312" t="str">
        <f>IF(AND('MAPA DE RIESGOS'!$V$364="Baja",'MAPA DE RIESGOS'!$Z$364="Catastrófico"),CONCATENATE("R",'MAPA DE RIESGOS'!$H$364),"")</f>
        <v/>
      </c>
      <c r="BG38" s="310" t="str">
        <f>IF(AND('MAPA DE RIESGOS'!$V$370="Baja",'MAPA DE RIESGOS'!$Z$370="Catastrófico"),CONCATENATE("R",'MAPA DE RIESGOS'!$H$370),"")</f>
        <v/>
      </c>
      <c r="BH38" s="67"/>
      <c r="BI38" s="714"/>
      <c r="BJ38" s="715"/>
      <c r="BK38" s="715"/>
      <c r="BL38" s="715"/>
      <c r="BM38" s="715"/>
      <c r="BN38" s="716"/>
    </row>
    <row r="39" spans="2:66" ht="34.5" customHeight="1">
      <c r="B39" s="673"/>
      <c r="C39" s="673"/>
      <c r="D39" s="674"/>
      <c r="E39" s="678"/>
      <c r="F39" s="679"/>
      <c r="G39" s="679"/>
      <c r="H39" s="679"/>
      <c r="I39" s="679"/>
      <c r="J39" s="331" t="str">
        <f>IF(AND('MAPA DE RIESGOS'!$V$376="Baja",'MAPA DE RIESGOS'!$Z$376="Leve"),CONCATENATE("R",'MAPA DE RIESGOS'!$H$376),"")</f>
        <v/>
      </c>
      <c r="K39" s="335" t="str">
        <f>IF(AND('MAPA DE RIESGOS'!$V$382="Baja",'MAPA DE RIESGOS'!$Z$382="Leve"),CONCATENATE("R",'MAPA DE RIESGOS'!$H$382),"")</f>
        <v/>
      </c>
      <c r="L39" s="335" t="str">
        <f>IF(AND('MAPA DE RIESGOS'!$V$388="Baja",'MAPA DE RIESGOS'!$Z$388="Leve"),CONCATENATE("R",'MAPA DE RIESGOS'!$H$388),"")</f>
        <v/>
      </c>
      <c r="M39" s="335" t="str">
        <f>IF(AND('MAPA DE RIESGOS'!$V$394="Baja",'MAPA DE RIESGOS'!$Z$394="Leve"),CONCATENATE("R",'MAPA DE RIESGOS'!$H$394),"")</f>
        <v/>
      </c>
      <c r="N39" s="335" t="str">
        <f>IF(AND('MAPA DE RIESGOS'!$V$400="Baja",'MAPA DE RIESGOS'!$Z$400="Leve"),CONCATENATE("R",'MAPA DE RIESGOS'!$H$400),"")</f>
        <v/>
      </c>
      <c r="O39" s="335" t="str">
        <f>IF(AND('MAPA DE RIESGOS'!$V$406="Baja",'MAPA DE RIESGOS'!$Z$406="Leve"),CONCATENATE("R",'MAPA DE RIESGOS'!$H$406),"")</f>
        <v/>
      </c>
      <c r="P39" s="335" t="str">
        <f>IF(AND('MAPA DE RIESGOS'!$V$412="Baja",'MAPA DE RIESGOS'!$Z$412="Leve"),CONCATENATE("R",'MAPA DE RIESGOS'!$H$412),"")</f>
        <v/>
      </c>
      <c r="Q39" s="335" t="str">
        <f>IF(AND('MAPA DE RIESGOS'!$V$418="Baja",'MAPA DE RIESGOS'!$Z$418="Leve"),CONCATENATE("R",'MAPA DE RIESGOS'!$H$418),"")</f>
        <v/>
      </c>
      <c r="R39" s="335" t="str">
        <f>IF(AND('MAPA DE RIESGOS'!$V$424="Baja",'MAPA DE RIESGOS'!$Z$424="Leve"),CONCATENATE("R",'MAPA DE RIESGOS'!$H$424),"")</f>
        <v/>
      </c>
      <c r="S39" s="334" t="str">
        <f>IF(AND('MAPA DE RIESGOS'!$V$430="Baja",'MAPA DE RIESGOS'!$Z$430="Leve"),CONCATENATE("R",'MAPA DE RIESGOS'!$H$430),"")</f>
        <v/>
      </c>
      <c r="T39" s="320" t="str">
        <f>IF(AND('MAPA DE RIESGOS'!$V$376="Baja",'MAPA DE RIESGOS'!$Z$376="Menor"),CONCATENATE("R",'MAPA DE RIESGOS'!$H$376),"")</f>
        <v/>
      </c>
      <c r="U39" s="325" t="str">
        <f>IF(AND('MAPA DE RIESGOS'!$V$382="Baja",'MAPA DE RIESGOS'!$Z$382="Menor"),CONCATENATE("R",'MAPA DE RIESGOS'!$H$382),"")</f>
        <v/>
      </c>
      <c r="V39" s="325" t="str">
        <f>IF(AND('MAPA DE RIESGOS'!$V$388="Baja",'MAPA DE RIESGOS'!$Z$388="Menor"),CONCATENATE("R",'MAPA DE RIESGOS'!$H$388),"")</f>
        <v/>
      </c>
      <c r="W39" s="325" t="str">
        <f>IF(AND('MAPA DE RIESGOS'!$V$394="Baja",'MAPA DE RIESGOS'!$Z$394="Menor"),CONCATENATE("R",'MAPA DE RIESGOS'!$H$394),"")</f>
        <v/>
      </c>
      <c r="X39" s="325" t="str">
        <f>IF(AND('MAPA DE RIESGOS'!$V$400="Baja",'MAPA DE RIESGOS'!$Z$400="Menor"),CONCATENATE("R",'MAPA DE RIESGOS'!$H$400),"")</f>
        <v/>
      </c>
      <c r="Y39" s="325" t="str">
        <f>IF(AND('MAPA DE RIESGOS'!$V$406="Baja",'MAPA DE RIESGOS'!$Z$406="Menor"),CONCATENATE("R",'MAPA DE RIESGOS'!$H$406),"")</f>
        <v/>
      </c>
      <c r="Z39" s="325" t="str">
        <f>IF(AND('MAPA DE RIESGOS'!$V$412="Baja",'MAPA DE RIESGOS'!$Z$412="Menor"),CONCATENATE("R",'MAPA DE RIESGOS'!$H$412),"")</f>
        <v/>
      </c>
      <c r="AA39" s="325" t="str">
        <f>IF(AND('MAPA DE RIESGOS'!$V$418="Baja",'MAPA DE RIESGOS'!$Z$418="Menor"),CONCATENATE("R",'MAPA DE RIESGOS'!$H$418),"")</f>
        <v/>
      </c>
      <c r="AB39" s="325" t="str">
        <f>IF(AND('MAPA DE RIESGOS'!$V$424="Baja",'MAPA DE RIESGOS'!$Z$424="Menor"),CONCATENATE("R",'MAPA DE RIESGOS'!$H$424),"")</f>
        <v/>
      </c>
      <c r="AC39" s="323" t="str">
        <f>IF(AND('MAPA DE RIESGOS'!$V$430="Baja",'MAPA DE RIESGOS'!$Z$430="Menor"),CONCATENATE("R",'MAPA DE RIESGOS'!$H$430),"")</f>
        <v/>
      </c>
      <c r="AD39" s="320" t="str">
        <f>IF(AND('MAPA DE RIESGOS'!$V$376="Baja",'MAPA DE RIESGOS'!$Z$376="Moderado"),CONCATENATE("R",'MAPA DE RIESGOS'!$H$376),"")</f>
        <v/>
      </c>
      <c r="AE39" s="325" t="str">
        <f>IF(AND('MAPA DE RIESGOS'!$V$382="Baja",'MAPA DE RIESGOS'!$Z$382="Moderado"),CONCATENATE("R",'MAPA DE RIESGOS'!$H$382),"")</f>
        <v>R62</v>
      </c>
      <c r="AF39" s="325" t="str">
        <f>IF(AND('MAPA DE RIESGOS'!$V$388="Baja",'MAPA DE RIESGOS'!$Z$388="Moderado"),CONCATENATE("R",'MAPA DE RIESGOS'!$H$388),"")</f>
        <v/>
      </c>
      <c r="AG39" s="325" t="str">
        <f>IF(AND('MAPA DE RIESGOS'!$V$394="Baja",'MAPA DE RIESGOS'!$Z$394="Moderado"),CONCATENATE("R",'MAPA DE RIESGOS'!$H$394),"")</f>
        <v/>
      </c>
      <c r="AH39" s="325" t="str">
        <f>IF(AND('MAPA DE RIESGOS'!$V$400="Baja",'MAPA DE RIESGOS'!$Z$400="Moderado"),CONCATENATE("R",'MAPA DE RIESGOS'!$H$400),"")</f>
        <v/>
      </c>
      <c r="AI39" s="325" t="str">
        <f>IF(AND('MAPA DE RIESGOS'!$V$406="Baja",'MAPA DE RIESGOS'!$Z$406="Moderado"),CONCATENATE("R",'MAPA DE RIESGOS'!$H$406),"")</f>
        <v/>
      </c>
      <c r="AJ39" s="325" t="str">
        <f>IF(AND('MAPA DE RIESGOS'!$V$412="Baja",'MAPA DE RIESGOS'!$Z$412="Moderado"),CONCATENATE("R",'MAPA DE RIESGOS'!$H$412),"")</f>
        <v/>
      </c>
      <c r="AK39" s="325" t="str">
        <f>IF(AND('MAPA DE RIESGOS'!$V$418="Baja",'MAPA DE RIESGOS'!$Z$418="Moderado"),CONCATENATE("R",'MAPA DE RIESGOS'!$H$418),"")</f>
        <v/>
      </c>
      <c r="AL39" s="325" t="str">
        <f>IF(AND('MAPA DE RIESGOS'!$V$424="Baja",'MAPA DE RIESGOS'!$Z$424="Moderado"),CONCATENATE("R",'MAPA DE RIESGOS'!$H$424),"")</f>
        <v/>
      </c>
      <c r="AM39" s="323" t="str">
        <f>IF(AND('MAPA DE RIESGOS'!$V$430="Baja",'MAPA DE RIESGOS'!$Z$430="Moderado"),CONCATENATE("R",'MAPA DE RIESGOS'!$H$430),"")</f>
        <v/>
      </c>
      <c r="AN39" s="301" t="str">
        <f>IF(AND('MAPA DE RIESGOS'!$V$376="Baja",'MAPA DE RIESGOS'!$Z$376="Mayor"),CONCATENATE("R",'MAPA DE RIESGOS'!$H$376),"")</f>
        <v/>
      </c>
      <c r="AO39" s="311" t="str">
        <f>IF(AND('MAPA DE RIESGOS'!$V$382="Baja",'MAPA DE RIESGOS'!$Z$382="Mayor"),CONCATENATE("R",'MAPA DE RIESGOS'!$H$382),"")</f>
        <v/>
      </c>
      <c r="AP39" s="311" t="str">
        <f>IF(AND('MAPA DE RIESGOS'!$V$388="Baja",'MAPA DE RIESGOS'!$Z$388="Mayor"),CONCATENATE("R",'MAPA DE RIESGOS'!$H$388),"")</f>
        <v/>
      </c>
      <c r="AQ39" s="311" t="str">
        <f>IF(AND('MAPA DE RIESGOS'!$V$394="Baja",'MAPA DE RIESGOS'!$Z$394="Mayor"),CONCATENATE("R",'MAPA DE RIESGOS'!$H$394),"")</f>
        <v/>
      </c>
      <c r="AR39" s="311" t="str">
        <f>IF(AND('MAPA DE RIESGOS'!$V$400="Baja",'MAPA DE RIESGOS'!$Z$400="Mayor"),CONCATENATE("R",'MAPA DE RIESGOS'!$H$400),"")</f>
        <v/>
      </c>
      <c r="AS39" s="311" t="str">
        <f>IF(AND('MAPA DE RIESGOS'!$V$406="Baja",'MAPA DE RIESGOS'!$Z$406="Mayor"),CONCATENATE("R",'MAPA DE RIESGOS'!$H$406),"")</f>
        <v/>
      </c>
      <c r="AT39" s="311" t="str">
        <f>IF(AND('MAPA DE RIESGOS'!$V$412="Baja",'MAPA DE RIESGOS'!$Z$412="Mayor"),CONCATENATE("R",'MAPA DE RIESGOS'!$H$412),"")</f>
        <v/>
      </c>
      <c r="AU39" s="311" t="str">
        <f>IF(AND('MAPA DE RIESGOS'!$V$418="Baja",'MAPA DE RIESGOS'!$Z$418="Mayor"),CONCATENATE("R",'MAPA DE RIESGOS'!$H$418),"")</f>
        <v/>
      </c>
      <c r="AV39" s="311" t="str">
        <f>IF(AND('MAPA DE RIESGOS'!$V$424="Baja",'MAPA DE RIESGOS'!$Z$424="Mayor"),CONCATENATE("R",'MAPA DE RIESGOS'!$H$424),"")</f>
        <v/>
      </c>
      <c r="AW39" s="304" t="str">
        <f>IF(AND('MAPA DE RIESGOS'!$V$430="Baja",'MAPA DE RIESGOS'!$Z$430="Mayor"),CONCATENATE("R",'MAPA DE RIESGOS'!$H$430),"")</f>
        <v/>
      </c>
      <c r="AX39" s="307" t="str">
        <f>IF(AND('MAPA DE RIESGOS'!$V$376="Baja",'MAPA DE RIESGOS'!$Z$376="Catastrófico"),CONCATENATE("R",'MAPA DE RIESGOS'!$H$376),"")</f>
        <v/>
      </c>
      <c r="AY39" s="312" t="str">
        <f>IF(AND('MAPA DE RIESGOS'!$V$382="Baja",'MAPA DE RIESGOS'!$Z$382="Catastrófico"),CONCATENATE("R",'MAPA DE RIESGOS'!$H$382),"")</f>
        <v/>
      </c>
      <c r="AZ39" s="312" t="str">
        <f>IF(AND('MAPA DE RIESGOS'!$V$388="Baja",'MAPA DE RIESGOS'!$Z$388="Catastrófico"),CONCATENATE("R",'MAPA DE RIESGOS'!$H$388),"")</f>
        <v/>
      </c>
      <c r="BA39" s="312" t="str">
        <f>IF(AND('MAPA DE RIESGOS'!$V$394="Baja",'MAPA DE RIESGOS'!$Z$394="Catastrófico"),CONCATENATE("R",'MAPA DE RIESGOS'!$H$394),"")</f>
        <v/>
      </c>
      <c r="BB39" s="312" t="str">
        <f>IF(AND('MAPA DE RIESGOS'!$V$400="Baja",'MAPA DE RIESGOS'!$Z$400="Catastrófico"),CONCATENATE("R",'MAPA DE RIESGOS'!$H$400),"")</f>
        <v/>
      </c>
      <c r="BC39" s="312" t="str">
        <f>IF(AND('MAPA DE RIESGOS'!$V$406="Baja",'MAPA DE RIESGOS'!$Z$406="Catastrófico"),CONCATENATE("R",'MAPA DE RIESGOS'!$H$406),"")</f>
        <v/>
      </c>
      <c r="BD39" s="312" t="str">
        <f>IF(AND('MAPA DE RIESGOS'!$V$412="Baja",'MAPA DE RIESGOS'!$Z$412="Catastrófico"),CONCATENATE("R",'MAPA DE RIESGOS'!$H$412),"")</f>
        <v/>
      </c>
      <c r="BE39" s="312" t="str">
        <f>IF(AND('MAPA DE RIESGOS'!$V$418="Baja",'MAPA DE RIESGOS'!$Z$418="Catastrófico"),CONCATENATE("R",'MAPA DE RIESGOS'!$H$418),"")</f>
        <v/>
      </c>
      <c r="BF39" s="312" t="str">
        <f>IF(AND('MAPA DE RIESGOS'!$V$424="Baja",'MAPA DE RIESGOS'!$Z$424="Catastrófico"),CONCATENATE("R",'MAPA DE RIESGOS'!$H$424),"")</f>
        <v/>
      </c>
      <c r="BG39" s="310" t="str">
        <f>IF(AND('MAPA DE RIESGOS'!$V$430="Baja",'MAPA DE RIESGOS'!$Z$430="Catastrófico"),CONCATENATE("R",'MAPA DE RIESGOS'!$H$430),"")</f>
        <v/>
      </c>
      <c r="BH39" s="67"/>
      <c r="BI39" s="714"/>
      <c r="BJ39" s="715"/>
      <c r="BK39" s="715"/>
      <c r="BL39" s="715"/>
      <c r="BM39" s="715"/>
      <c r="BN39" s="716"/>
    </row>
    <row r="40" spans="2:66" ht="34.5" customHeight="1">
      <c r="B40" s="673"/>
      <c r="C40" s="673"/>
      <c r="D40" s="674"/>
      <c r="E40" s="678"/>
      <c r="F40" s="679"/>
      <c r="G40" s="679"/>
      <c r="H40" s="679"/>
      <c r="I40" s="679"/>
      <c r="J40" s="331" t="str">
        <f>IF(AND('MAPA DE RIESGOS'!$V$436="Baja",'MAPA DE RIESGOS'!$Z$436="Leve"),CONCATENATE("R",'MAPA DE RIESGOS'!$H$436),"")</f>
        <v/>
      </c>
      <c r="K40" s="335" t="str">
        <f>IF(AND('MAPA DE RIESGOS'!$V$442="Baja",'MAPA DE RIESGOS'!$Z$442="Leve"),CONCATENATE("R",'MAPA DE RIESGOS'!$H$442),"")</f>
        <v>R72</v>
      </c>
      <c r="L40" s="335" t="str">
        <f>IF(AND('MAPA DE RIESGOS'!$V$448="Baja",'MAPA DE RIESGOS'!$Z$448="Leve"),CONCATENATE("R",'MAPA DE RIESGOS'!$H$448),"")</f>
        <v/>
      </c>
      <c r="M40" s="335" t="str">
        <f>IF(AND('MAPA DE RIESGOS'!$V$454="Baja",'MAPA DE RIESGOS'!$Z$454="Leve"),CONCATENATE("R",'MAPA DE RIESGOS'!$H$454),"")</f>
        <v/>
      </c>
      <c r="N40" s="335" t="str">
        <f>IF(AND('MAPA DE RIESGOS'!$V$460="Baja",'MAPA DE RIESGOS'!$Z$460="Leve"),CONCATENATE("R",'MAPA DE RIESGOS'!$H$460),"")</f>
        <v/>
      </c>
      <c r="O40" s="335" t="str">
        <f>IF(AND('MAPA DE RIESGOS'!$V$466="Baja",'MAPA DE RIESGOS'!$Z$466="Leve"),CONCATENATE("R",'MAPA DE RIESGOS'!$H$466),"")</f>
        <v/>
      </c>
      <c r="P40" s="335" t="str">
        <f>IF(AND('MAPA DE RIESGOS'!$V$472="Baja",'MAPA DE RIESGOS'!$Z$472="Leve"),CONCATENATE("R",'MAPA DE RIESGOS'!$H$472),"")</f>
        <v/>
      </c>
      <c r="Q40" s="335" t="str">
        <f>IF(AND('MAPA DE RIESGOS'!$V$478="Baja",'MAPA DE RIESGOS'!$Z$478="Leve"),CONCATENATE("R",'MAPA DE RIESGOS'!$H$478),"")</f>
        <v/>
      </c>
      <c r="R40" s="335" t="str">
        <f>IF(AND('MAPA DE RIESGOS'!$V$484="Baja",'MAPA DE RIESGOS'!$Z$484="Leve"),CONCATENATE("R",'MAPA DE RIESGOS'!$H$484),"")</f>
        <v/>
      </c>
      <c r="S40" s="334" t="str">
        <f>IF(AND('MAPA DE RIESGOS'!$V$490="Baja",'MAPA DE RIESGOS'!$Z$490="Leve"),CONCATENATE("R",'MAPA DE RIESGOS'!$H$490),"")</f>
        <v/>
      </c>
      <c r="T40" s="320" t="str">
        <f>IF(AND('MAPA DE RIESGOS'!$V$436="Baja",'MAPA DE RIESGOS'!$Z$436="Menor"),CONCATENATE("R",'MAPA DE RIESGOS'!$H$436),"")</f>
        <v/>
      </c>
      <c r="U40" s="325" t="str">
        <f>IF(AND('MAPA DE RIESGOS'!$V$442="Baja",'MAPA DE RIESGOS'!$Z$442="Menor"),CONCATENATE("R",'MAPA DE RIESGOS'!$H$442),"")</f>
        <v/>
      </c>
      <c r="V40" s="325" t="str">
        <f>IF(AND('MAPA DE RIESGOS'!$V$448="Baja",'MAPA DE RIESGOS'!$Z$448="Menor"),CONCATENATE("R",'MAPA DE RIESGOS'!$H$448),"")</f>
        <v/>
      </c>
      <c r="W40" s="325" t="str">
        <f>IF(AND('MAPA DE RIESGOS'!$V$454="Baja",'MAPA DE RIESGOS'!$Z$454="Menor"),CONCATENATE("R",'MAPA DE RIESGOS'!$H$454),"")</f>
        <v/>
      </c>
      <c r="X40" s="325" t="str">
        <f>IF(AND('MAPA DE RIESGOS'!$V$460="Baja",'MAPA DE RIESGOS'!$Z$460="Menor"),CONCATENATE("R",'MAPA DE RIESGOS'!$H$460),"")</f>
        <v/>
      </c>
      <c r="Y40" s="325" t="str">
        <f>IF(AND('MAPA DE RIESGOS'!$V$466="Baja",'MAPA DE RIESGOS'!$Z$466="Menor"),CONCATENATE("R",'MAPA DE RIESGOS'!$H$466),"")</f>
        <v/>
      </c>
      <c r="Z40" s="325" t="str">
        <f>IF(AND('MAPA DE RIESGOS'!$V$472="Baja",'MAPA DE RIESGOS'!$Z$472="Menor"),CONCATENATE("R",'MAPA DE RIESGOS'!$H$472),"")</f>
        <v/>
      </c>
      <c r="AA40" s="325" t="str">
        <f>IF(AND('MAPA DE RIESGOS'!$V$478="Baja",'MAPA DE RIESGOS'!$Z$478="Menor"),CONCATENATE("R",'MAPA DE RIESGOS'!$H$478),"")</f>
        <v/>
      </c>
      <c r="AB40" s="325" t="str">
        <f>IF(AND('MAPA DE RIESGOS'!$V$484="Baja",'MAPA DE RIESGOS'!$Z$484="Menor"),CONCATENATE("R",'MAPA DE RIESGOS'!$H$484),"")</f>
        <v/>
      </c>
      <c r="AC40" s="323" t="str">
        <f>IF(AND('MAPA DE RIESGOS'!$V$490="Baja",'MAPA DE RIESGOS'!$Z$490="Menor"),CONCATENATE("R",'MAPA DE RIESGOS'!$H$490),"")</f>
        <v/>
      </c>
      <c r="AD40" s="320" t="str">
        <f>IF(AND('MAPA DE RIESGOS'!$V$436="Baja",'MAPA DE RIESGOS'!$Z$436="Moderado"),CONCATENATE("R",'MAPA DE RIESGOS'!$H$436),"")</f>
        <v/>
      </c>
      <c r="AE40" s="325" t="str">
        <f>IF(AND('MAPA DE RIESGOS'!$V$442="Baja",'MAPA DE RIESGOS'!$Z$442="Moderado"),CONCATENATE("R",'MAPA DE RIESGOS'!$H$442),"")</f>
        <v/>
      </c>
      <c r="AF40" s="325" t="str">
        <f>IF(AND('MAPA DE RIESGOS'!$V$448="Baja",'MAPA DE RIESGOS'!$Z$448="Moderado"),CONCATENATE("R",'MAPA DE RIESGOS'!$H$448),"")</f>
        <v/>
      </c>
      <c r="AG40" s="325" t="str">
        <f>IF(AND('MAPA DE RIESGOS'!$V$454="Baja",'MAPA DE RIESGOS'!$Z$454="Moderado"),CONCATENATE("R",'MAPA DE RIESGOS'!$H$454),"")</f>
        <v/>
      </c>
      <c r="AH40" s="325" t="str">
        <f>IF(AND('MAPA DE RIESGOS'!$V$460="Baja",'MAPA DE RIESGOS'!$Z$460="Moderado"),CONCATENATE("R",'MAPA DE RIESGOS'!$H$460),"")</f>
        <v/>
      </c>
      <c r="AI40" s="325" t="str">
        <f>IF(AND('MAPA DE RIESGOS'!$V$466="Baja",'MAPA DE RIESGOS'!$Z$466="Moderado"),CONCATENATE("R",'MAPA DE RIESGOS'!$H$466),"")</f>
        <v/>
      </c>
      <c r="AJ40" s="325" t="str">
        <f>IF(AND('MAPA DE RIESGOS'!$V$472="Baja",'MAPA DE RIESGOS'!$Z$472="Moderado"),CONCATENATE("R",'MAPA DE RIESGOS'!$H$472),"")</f>
        <v/>
      </c>
      <c r="AK40" s="325" t="str">
        <f>IF(AND('MAPA DE RIESGOS'!$V$478="Baja",'MAPA DE RIESGOS'!$Z$478="Moderado"),CONCATENATE("R",'MAPA DE RIESGOS'!$H$478),"")</f>
        <v/>
      </c>
      <c r="AL40" s="325" t="str">
        <f>IF(AND('MAPA DE RIESGOS'!$V$484="Baja",'MAPA DE RIESGOS'!$Z$484="Moderado"),CONCATENATE("R",'MAPA DE RIESGOS'!$H$484),"")</f>
        <v/>
      </c>
      <c r="AM40" s="323" t="str">
        <f>IF(AND('MAPA DE RIESGOS'!$V$490="Baja",'MAPA DE RIESGOS'!$Z$490="Moderado"),CONCATENATE("R",'MAPA DE RIESGOS'!$H$490),"")</f>
        <v/>
      </c>
      <c r="AN40" s="301" t="str">
        <f>IF(AND('MAPA DE RIESGOS'!$V$436="Baja",'MAPA DE RIESGOS'!$Z$436="Mayor"),CONCATENATE("R",'MAPA DE RIESGOS'!$H$436),"")</f>
        <v/>
      </c>
      <c r="AO40" s="311" t="str">
        <f>IF(AND('MAPA DE RIESGOS'!$V$442="Baja",'MAPA DE RIESGOS'!$Z$442="Mayor"),CONCATENATE("R",'MAPA DE RIESGOS'!$H$442),"")</f>
        <v/>
      </c>
      <c r="AP40" s="311" t="str">
        <f>IF(AND('MAPA DE RIESGOS'!$V$448="Baja",'MAPA DE RIESGOS'!$Z$448="Mayor"),CONCATENATE("R",'MAPA DE RIESGOS'!$H$448),"")</f>
        <v/>
      </c>
      <c r="AQ40" s="311" t="str">
        <f>IF(AND('MAPA DE RIESGOS'!$V$454="Baja",'MAPA DE RIESGOS'!$Z$454="Mayor"),CONCATENATE("R",'MAPA DE RIESGOS'!$H$454),"")</f>
        <v/>
      </c>
      <c r="AR40" s="311" t="str">
        <f>IF(AND('MAPA DE RIESGOS'!$V$460="Baja",'MAPA DE RIESGOS'!$Z$460="Mayor"),CONCATENATE("R",'MAPA DE RIESGOS'!$H$460),"")</f>
        <v/>
      </c>
      <c r="AS40" s="311" t="str">
        <f>IF(AND('MAPA DE RIESGOS'!$V$466="Baja",'MAPA DE RIESGOS'!$Z$466="Mayor"),CONCATENATE("R",'MAPA DE RIESGOS'!$H$466),"")</f>
        <v/>
      </c>
      <c r="AT40" s="311" t="str">
        <f>IF(AND('MAPA DE RIESGOS'!$V$472="Baja",'MAPA DE RIESGOS'!$Z$472="Mayor"),CONCATENATE("R",'MAPA DE RIESGOS'!$H$472),"")</f>
        <v/>
      </c>
      <c r="AU40" s="311" t="str">
        <f>IF(AND('MAPA DE RIESGOS'!$V$478="Baja",'MAPA DE RIESGOS'!$Z$478="Mayor"),CONCATENATE("R",'MAPA DE RIESGOS'!$H$478),"")</f>
        <v/>
      </c>
      <c r="AV40" s="311" t="str">
        <f>IF(AND('MAPA DE RIESGOS'!$V$484="Baja",'MAPA DE RIESGOS'!$Z$484="Mayor"),CONCATENATE("R",'MAPA DE RIESGOS'!$H$484),"")</f>
        <v/>
      </c>
      <c r="AW40" s="304" t="str">
        <f>IF(AND('MAPA DE RIESGOS'!$V$490="Baja",'MAPA DE RIESGOS'!$Z$490="Mayor"),CONCATENATE("R",'MAPA DE RIESGOS'!$H$490),"")</f>
        <v/>
      </c>
      <c r="AX40" s="307" t="str">
        <f>IF(AND('MAPA DE RIESGOS'!$V$436="Baja",'MAPA DE RIESGOS'!$Z$436="Catastrófico"),CONCATENATE("R",'MAPA DE RIESGOS'!$H$436),"")</f>
        <v/>
      </c>
      <c r="AY40" s="312" t="str">
        <f>IF(AND('MAPA DE RIESGOS'!$V$442="Baja",'MAPA DE RIESGOS'!$Z$442="Catastrófico"),CONCATENATE("R",'MAPA DE RIESGOS'!$H$442),"")</f>
        <v/>
      </c>
      <c r="AZ40" s="312" t="str">
        <f>IF(AND('MAPA DE RIESGOS'!$V$448="Baja",'MAPA DE RIESGOS'!$Z$448="Catastrófico"),CONCATENATE("R",'MAPA DE RIESGOS'!$H$448),"")</f>
        <v/>
      </c>
      <c r="BA40" s="312" t="str">
        <f>IF(AND('MAPA DE RIESGOS'!$V$454="Baja",'MAPA DE RIESGOS'!$Z$454="Catastrófico"),CONCATENATE("R",'MAPA DE RIESGOS'!$H$454),"")</f>
        <v/>
      </c>
      <c r="BB40" s="312" t="str">
        <f>IF(AND('MAPA DE RIESGOS'!$V$460="Baja",'MAPA DE RIESGOS'!$Z$460="Catastrófico"),CONCATENATE("R",'MAPA DE RIESGOS'!$H$460),"")</f>
        <v/>
      </c>
      <c r="BC40" s="312" t="str">
        <f>IF(AND('MAPA DE RIESGOS'!$V$466="Baja",'MAPA DE RIESGOS'!$Z$466="Catastrófico"),CONCATENATE("R",'MAPA DE RIESGOS'!$H$466),"")</f>
        <v/>
      </c>
      <c r="BD40" s="312" t="str">
        <f>IF(AND('MAPA DE RIESGOS'!$V$472="Baja",'MAPA DE RIESGOS'!$Z$472="Catastrófico"),CONCATENATE("R",'MAPA DE RIESGOS'!$H$472),"")</f>
        <v/>
      </c>
      <c r="BE40" s="312" t="str">
        <f>IF(AND('MAPA DE RIESGOS'!$V$478="Baja",'MAPA DE RIESGOS'!$Z$478="Catastrófico"),CONCATENATE("R",'MAPA DE RIESGOS'!$H$478),"")</f>
        <v/>
      </c>
      <c r="BF40" s="312" t="str">
        <f>IF(AND('MAPA DE RIESGOS'!$V$484="Baja",'MAPA DE RIESGOS'!$Z$484="Catastrófico"),CONCATENATE("R",'MAPA DE RIESGOS'!$H$484),"")</f>
        <v/>
      </c>
      <c r="BG40" s="310" t="str">
        <f>IF(AND('MAPA DE RIESGOS'!$V$490="Baja",'MAPA DE RIESGOS'!$Z$490="Catastrófico"),CONCATENATE("R",'MAPA DE RIESGOS'!$H$490),"")</f>
        <v/>
      </c>
      <c r="BH40" s="67"/>
      <c r="BI40" s="714"/>
      <c r="BJ40" s="715"/>
      <c r="BK40" s="715"/>
      <c r="BL40" s="715"/>
      <c r="BM40" s="715"/>
      <c r="BN40" s="716"/>
    </row>
    <row r="41" spans="2:66" ht="34.5" customHeight="1" thickBot="1">
      <c r="B41" s="673"/>
      <c r="C41" s="673"/>
      <c r="D41" s="674"/>
      <c r="E41" s="681"/>
      <c r="F41" s="682"/>
      <c r="G41" s="682"/>
      <c r="H41" s="682"/>
      <c r="I41" s="682"/>
      <c r="J41" s="336" t="str">
        <f>IF(AND('MAPA DE RIESGOS'!$V$496="Baja",'MAPA DE RIESGOS'!$Z$496="Leve"),CONCATENATE("R",'MAPA DE RIESGOS'!$H$496),"")</f>
        <v/>
      </c>
      <c r="K41" s="337" t="str">
        <f>IF(AND('MAPA DE RIESGOS'!$V$502="Baja",'MAPA DE RIESGOS'!$Z$502="Leve"),CONCATENATE("R",'MAPA DE RIESGOS'!$H$502),"")</f>
        <v/>
      </c>
      <c r="L41" s="337" t="str">
        <f>IF(AND('MAPA DE RIESGOS'!$V$508="Baja",'MAPA DE RIESGOS'!$Z$508="Leve"),CONCATENATE("R",'MAPA DE RIESGOS'!$H$508),"")</f>
        <v/>
      </c>
      <c r="M41" s="337" t="str">
        <f>IF(AND('MAPA DE RIESGOS'!$V$514="Baja",'MAPA DE RIESGOS'!$Z$514="Leve"),CONCATENATE("R",'MAPA DE RIESGOS'!$H$514),"")</f>
        <v/>
      </c>
      <c r="N41" s="337" t="str">
        <f>IF(AND('MAPA DE RIESGOS'!$V$520="Baja",'MAPA DE RIESGOS'!$Z$520="Leve"),CONCATENATE("R",'MAPA DE RIESGOS'!$H$520),"")</f>
        <v/>
      </c>
      <c r="O41" s="337" t="str">
        <f>IF(AND('MAPA DE RIESGOS'!$V$526="Baja",'MAPA DE RIESGOS'!$Z$526="Leve"),CONCATENATE("R",'MAPA DE RIESGOS'!$H$526),"")</f>
        <v/>
      </c>
      <c r="P41" s="337" t="str">
        <f>IF(AND('MAPA DE RIESGOS'!$V$532="Baja",'MAPA DE RIESGOS'!$Z$532="Leve"),CONCATENATE("R",'MAPA DE RIESGOS'!$H$532),"")</f>
        <v/>
      </c>
      <c r="Q41" s="337"/>
      <c r="R41" s="337"/>
      <c r="S41" s="338"/>
      <c r="T41" s="326" t="str">
        <f>IF(AND('MAPA DE RIESGOS'!$V$496="Baja",'MAPA DE RIESGOS'!$Z$496="Menor"),CONCATENATE("R",'MAPA DE RIESGOS'!$H$496),"")</f>
        <v/>
      </c>
      <c r="U41" s="327" t="str">
        <f>IF(AND('MAPA DE RIESGOS'!$V$502="Baja",'MAPA DE RIESGOS'!$Z$502="Menor"),CONCATENATE("R",'MAPA DE RIESGOS'!$H$502),"")</f>
        <v/>
      </c>
      <c r="V41" s="327" t="str">
        <f>IF(AND('MAPA DE RIESGOS'!$V$508="Baja",'MAPA DE RIESGOS'!$Z$508="Menor"),CONCATENATE("R",'MAPA DE RIESGOS'!$H$508),"")</f>
        <v/>
      </c>
      <c r="W41" s="327" t="str">
        <f>IF(AND('MAPA DE RIESGOS'!$V$514="Baja",'MAPA DE RIESGOS'!$Z$514="Menor"),CONCATENATE("R",'MAPA DE RIESGOS'!$H$514),"")</f>
        <v>R84</v>
      </c>
      <c r="X41" s="327" t="str">
        <f>IF(AND('MAPA DE RIESGOS'!$V$520="Baja",'MAPA DE RIESGOS'!$Z$520="Menor"),CONCATENATE("R",'MAPA DE RIESGOS'!$H$520),"")</f>
        <v/>
      </c>
      <c r="Y41" s="327" t="str">
        <f>IF(AND('MAPA DE RIESGOS'!$V$526="Baja",'MAPA DE RIESGOS'!$Z$526="Menor"),CONCATENATE("R",'MAPA DE RIESGOS'!$H$526),"")</f>
        <v/>
      </c>
      <c r="Z41" s="327" t="str">
        <f>IF(AND('MAPA DE RIESGOS'!$V$532="Baja",'MAPA DE RIESGOS'!$Z$532="Menor"),CONCATENATE("R",'MAPA DE RIESGOS'!$H$532),"")</f>
        <v/>
      </c>
      <c r="AA41" s="327"/>
      <c r="AB41" s="327"/>
      <c r="AC41" s="328"/>
      <c r="AD41" s="326" t="str">
        <f>IF(AND('MAPA DE RIESGOS'!$V$496="Baja",'MAPA DE RIESGOS'!$Z$496="Moderado"),CONCATENATE("R",'MAPA DE RIESGOS'!$H$496),"")</f>
        <v>R81</v>
      </c>
      <c r="AE41" s="327" t="str">
        <f>IF(AND('MAPA DE RIESGOS'!$V$502="Baja",'MAPA DE RIESGOS'!$Z$502="Moderado"),CONCATENATE("R",'MAPA DE RIESGOS'!$H$502),"")</f>
        <v/>
      </c>
      <c r="AF41" s="327" t="str">
        <f>IF(AND('MAPA DE RIESGOS'!$V$508="Baja",'MAPA DE RIESGOS'!$Z$508="Moderado"),CONCATENATE("R",'MAPA DE RIESGOS'!$H$508),"")</f>
        <v/>
      </c>
      <c r="AG41" s="327" t="str">
        <f>IF(AND('MAPA DE RIESGOS'!$V$514="Baja",'MAPA DE RIESGOS'!$Z$514="Moderado"),CONCATENATE("R",'MAPA DE RIESGOS'!$H$514),"")</f>
        <v/>
      </c>
      <c r="AH41" s="327" t="str">
        <f>IF(AND('MAPA DE RIESGOS'!$V$520="Baja",'MAPA DE RIESGOS'!$Z$520="Moderado"),CONCATENATE("R",'MAPA DE RIESGOS'!$H$520),"")</f>
        <v/>
      </c>
      <c r="AI41" s="327" t="str">
        <f>IF(AND('MAPA DE RIESGOS'!$V$526="Baja",'MAPA DE RIESGOS'!$Z$526="Moderado"),CONCATENATE("R",'MAPA DE RIESGOS'!$H$526),"")</f>
        <v/>
      </c>
      <c r="AJ41" s="327" t="str">
        <f>IF(AND('MAPA DE RIESGOS'!$V$532="Baja",'MAPA DE RIESGOS'!$Z$532="Moderado"),CONCATENATE("R",'MAPA DE RIESGOS'!$H$532),"")</f>
        <v/>
      </c>
      <c r="AK41" s="327"/>
      <c r="AL41" s="327"/>
      <c r="AM41" s="328"/>
      <c r="AN41" s="313" t="str">
        <f>IF(AND('MAPA DE RIESGOS'!$V$496="Baja",'MAPA DE RIESGOS'!$Z$496="Mayor"),CONCATENATE("R",'MAPA DE RIESGOS'!$H$496),"")</f>
        <v/>
      </c>
      <c r="AO41" s="314" t="str">
        <f>IF(AND('MAPA DE RIESGOS'!$V$502="Baja",'MAPA DE RIESGOS'!$Z$502="Mayor"),CONCATENATE("R",'MAPA DE RIESGOS'!$H$502),"")</f>
        <v/>
      </c>
      <c r="AP41" s="314" t="str">
        <f>IF(AND('MAPA DE RIESGOS'!$V$508="Baja",'MAPA DE RIESGOS'!$Z$508="Mayor"),CONCATENATE("R",'MAPA DE RIESGOS'!$H$508),"")</f>
        <v/>
      </c>
      <c r="AQ41" s="314" t="str">
        <f>IF(AND('MAPA DE RIESGOS'!$V$514="Baja",'MAPA DE RIESGOS'!$Z$514="Mayor"),CONCATENATE("R",'MAPA DE RIESGOS'!$H$514),"")</f>
        <v/>
      </c>
      <c r="AR41" s="314" t="str">
        <f>IF(AND('MAPA DE RIESGOS'!$V$520="Baja",'MAPA DE RIESGOS'!$Z$520="Mayor"),CONCATENATE("R",'MAPA DE RIESGOS'!$H$520),"")</f>
        <v/>
      </c>
      <c r="AS41" s="314" t="str">
        <f>IF(AND('MAPA DE RIESGOS'!$V$526="Baja",'MAPA DE RIESGOS'!$Z$526="Mayor"),CONCATENATE("R",'MAPA DE RIESGOS'!$H$526),"")</f>
        <v/>
      </c>
      <c r="AT41" s="314" t="str">
        <f>IF(AND('MAPA DE RIESGOS'!$V$532="Baja",'MAPA DE RIESGOS'!$Z$532="Mayor"),CONCATENATE("R",'MAPA DE RIESGOS'!$H$532),"")</f>
        <v/>
      </c>
      <c r="AU41" s="314"/>
      <c r="AV41" s="314"/>
      <c r="AW41" s="315"/>
      <c r="AX41" s="324" t="str">
        <f>IF(AND('MAPA DE RIESGOS'!$V$496="Baja",'MAPA DE RIESGOS'!$Z$496="Catastrófico"),CONCATENATE("R",'MAPA DE RIESGOS'!$H$496),"")</f>
        <v/>
      </c>
      <c r="AY41" s="316" t="str">
        <f>IF(AND('MAPA DE RIESGOS'!$V$502="Baja",'MAPA DE RIESGOS'!$Z$502="Catastrófico"),CONCATENATE("R",'MAPA DE RIESGOS'!$H$502),"")</f>
        <v/>
      </c>
      <c r="AZ41" s="316" t="str">
        <f>IF(AND('MAPA DE RIESGOS'!$V$508="Baja",'MAPA DE RIESGOS'!$Z$508="Catastrófico"),CONCATENATE("R",'MAPA DE RIESGOS'!$H$508),"")</f>
        <v/>
      </c>
      <c r="BA41" s="316" t="str">
        <f>IF(AND('MAPA DE RIESGOS'!$V$514="Baja",'MAPA DE RIESGOS'!$Z$514="Catastrófico"),CONCATENATE("R",'MAPA DE RIESGOS'!$H$514),"")</f>
        <v/>
      </c>
      <c r="BB41" s="316" t="str">
        <f>IF(AND('MAPA DE RIESGOS'!$V$520="Baja",'MAPA DE RIESGOS'!$Z$520="Catastrófico"),CONCATENATE("R",'MAPA DE RIESGOS'!$H$520),"")</f>
        <v/>
      </c>
      <c r="BC41" s="316" t="str">
        <f>IF(AND('MAPA DE RIESGOS'!$V$526="Baja",'MAPA DE RIESGOS'!$Z$526="Catastrófico"),CONCATENATE("R",'MAPA DE RIESGOS'!$H$526),"")</f>
        <v/>
      </c>
      <c r="BD41" s="316" t="str">
        <f>IF(AND('MAPA DE RIESGOS'!$V$532="Baja",'MAPA DE RIESGOS'!$Z$532="Catastrófico"),CONCATENATE("R",'MAPA DE RIESGOS'!$H$532),"")</f>
        <v/>
      </c>
      <c r="BE41" s="316"/>
      <c r="BF41" s="316"/>
      <c r="BG41" s="317"/>
      <c r="BH41" s="67"/>
      <c r="BI41" s="717"/>
      <c r="BJ41" s="718"/>
      <c r="BK41" s="718"/>
      <c r="BL41" s="718"/>
      <c r="BM41" s="718"/>
      <c r="BN41" s="719"/>
    </row>
    <row r="42" spans="2:66" ht="34.5" customHeight="1">
      <c r="B42" s="673"/>
      <c r="C42" s="673"/>
      <c r="D42" s="674"/>
      <c r="E42" s="675" t="s">
        <v>285</v>
      </c>
      <c r="F42" s="676"/>
      <c r="G42" s="676"/>
      <c r="H42" s="676"/>
      <c r="I42" s="677"/>
      <c r="J42" s="329" t="str">
        <f>IF(AND('MAPA DE RIESGOS'!$V$10="Muy Baja",'MAPA DE RIESGOS'!$Z$10="Leve"),CONCATENATE("R",'MAPA DE RIESGOS'!$H$10),"")</f>
        <v/>
      </c>
      <c r="K42" s="330" t="str">
        <f>IF(AND('MAPA DE RIESGOS'!$V$16="Muy Baja",'MAPA DE RIESGOS'!$Z$16="Leve"),CONCATENATE("R",'MAPA DE RIESGOS'!$H$16),"")</f>
        <v/>
      </c>
      <c r="L42" s="330" t="str">
        <f>IF(AND('MAPA DE RIESGOS'!$V$22="Muy Baja",'MAPA DE RIESGOS'!$Z$22="Leve"),CONCATENATE("R",'MAPA DE RIESGOS'!$H$22),"")</f>
        <v/>
      </c>
      <c r="M42" s="330" t="str">
        <f>IF(AND('MAPA DE RIESGOS'!$V$28="Muy Baja",'MAPA DE RIESGOS'!$Z$28="Leve"),CONCATENATE("R",'MAPA DE RIESGOS'!$H$28),"")</f>
        <v/>
      </c>
      <c r="N42" s="330" t="str">
        <f>IF(AND('MAPA DE RIESGOS'!$V$34="Muy Baja",'MAPA DE RIESGOS'!$Z$34="Leve"),CONCATENATE("R",'MAPA DE RIESGOS'!$H$34),"")</f>
        <v/>
      </c>
      <c r="O42" s="330" t="str">
        <f>IF(AND('MAPA DE RIESGOS'!$V$40="Muy Baja",'MAPA DE RIESGOS'!$Z$40="Leve"),CONCATENATE("R",'MAPA DE RIESGOS'!$H$40),"")</f>
        <v/>
      </c>
      <c r="P42" s="330" t="str">
        <f>IF(AND('MAPA DE RIESGOS'!$V$46="Muy Baja",'MAPA DE RIESGOS'!$Z$46="Leve"),CONCATENATE("R",'MAPA DE RIESGOS'!$H$46),"")</f>
        <v/>
      </c>
      <c r="Q42" s="330" t="str">
        <f>IF(AND('MAPA DE RIESGOS'!$V$52="Muy Baja",'MAPA DE RIESGOS'!$Z$52="Leve"),CONCATENATE("R",'MAPA DE RIESGOS'!$H$52),"")</f>
        <v/>
      </c>
      <c r="R42" s="330" t="str">
        <f>IF(AND('MAPA DE RIESGOS'!$V$58="Muy Baja",'MAPA DE RIESGOS'!$Z$58="Leve"),CONCATENATE("R",'MAPA DE RIESGOS'!$H$58),"")</f>
        <v/>
      </c>
      <c r="S42" s="333" t="str">
        <f>IF(AND('MAPA DE RIESGOS'!$V$64="Muy Baja",'MAPA DE RIESGOS'!$Z$64="Leve"),CONCATENATE("R",'MAPA DE RIESGOS'!$H$64),"")</f>
        <v/>
      </c>
      <c r="T42" s="329" t="str">
        <f>IF(AND('MAPA DE RIESGOS'!$V$10="Muy Baja",'MAPA DE RIESGOS'!$Z$10="Menor"),CONCATENATE("R",'MAPA DE RIESGOS'!$H$10),"")</f>
        <v/>
      </c>
      <c r="U42" s="330" t="str">
        <f>IF(AND('MAPA DE RIESGOS'!$V$16="Muy Baja",'MAPA DE RIESGOS'!$Z$16="Menor"),CONCATENATE("R",'MAPA DE RIESGOS'!$H$16),"")</f>
        <v/>
      </c>
      <c r="V42" s="330" t="str">
        <f>IF(AND('MAPA DE RIESGOS'!$V$22="Muy Baja",'MAPA DE RIESGOS'!$Z$22="Menor"),CONCATENATE("R",'MAPA DE RIESGOS'!$H$22),"")</f>
        <v/>
      </c>
      <c r="W42" s="330" t="str">
        <f>IF(AND('MAPA DE RIESGOS'!$V$28="Muy Baja",'MAPA DE RIESGOS'!$Z$28="Menor"),CONCATENATE("R",'MAPA DE RIESGOS'!$H$28),"")</f>
        <v/>
      </c>
      <c r="X42" s="330" t="str">
        <f>IF(AND('MAPA DE RIESGOS'!$V$34="Muy Baja",'MAPA DE RIESGOS'!$Z$34="Menor"),CONCATENATE("R",'MAPA DE RIESGOS'!$H$34),"")</f>
        <v/>
      </c>
      <c r="Y42" s="330" t="str">
        <f>IF(AND('MAPA DE RIESGOS'!$V$40="Muy Baja",'MAPA DE RIESGOS'!$Z$40="Menor"),CONCATENATE("R",'MAPA DE RIESGOS'!$H$40),"")</f>
        <v/>
      </c>
      <c r="Z42" s="330" t="str">
        <f>IF(AND('MAPA DE RIESGOS'!$V$46="Muy Baja",'MAPA DE RIESGOS'!$Z$46="Menor"),CONCATENATE("R",'MAPA DE RIESGOS'!$H$46),"")</f>
        <v/>
      </c>
      <c r="AA42" s="330" t="str">
        <f>IF(AND('MAPA DE RIESGOS'!$V$52="Muy Baja",'MAPA DE RIESGOS'!$Z$52="Menor"),CONCATENATE("R",'MAPA DE RIESGOS'!$H$52),"")</f>
        <v/>
      </c>
      <c r="AB42" s="330" t="str">
        <f>IF(AND('MAPA DE RIESGOS'!$V$58="Muy Baja",'MAPA DE RIESGOS'!$Z$58="Menor"),CONCATENATE("R",'MAPA DE RIESGOS'!$H$58),"")</f>
        <v/>
      </c>
      <c r="AC42" s="333" t="str">
        <f>IF(AND('MAPA DE RIESGOS'!$V$64="Muy Baja",'MAPA DE RIESGOS'!$Z$64="Menor"),CONCATENATE("R",'MAPA DE RIESGOS'!$H$64),"")</f>
        <v/>
      </c>
      <c r="AD42" s="318" t="str">
        <f>IF(AND('MAPA DE RIESGOS'!$V$10="Muy Baja",'MAPA DE RIESGOS'!$Z$10="Moderado"),CONCATENATE("R",'MAPA DE RIESGOS'!$H$10),"")</f>
        <v/>
      </c>
      <c r="AE42" s="319" t="str">
        <f>IF(AND('MAPA DE RIESGOS'!$V$16="Muy Baja",'MAPA DE RIESGOS'!$Z$16="Moderado"),CONCATENATE("R",'MAPA DE RIESGOS'!$H$16),"")</f>
        <v/>
      </c>
      <c r="AF42" s="319" t="str">
        <f>IF(AND('MAPA DE RIESGOS'!$V$22="Muy Baja",'MAPA DE RIESGOS'!$Z$22="Moderado"),CONCATENATE("R",'MAPA DE RIESGOS'!$H$22),"")</f>
        <v/>
      </c>
      <c r="AG42" s="319" t="str">
        <f>IF(AND('MAPA DE RIESGOS'!$V$28="Muy Baja",'MAPA DE RIESGOS'!$Z$28="Moderado"),CONCATENATE("R",'MAPA DE RIESGOS'!$H$28),"")</f>
        <v/>
      </c>
      <c r="AH42" s="319" t="str">
        <f>IF(AND('MAPA DE RIESGOS'!$V$34="Muy Baja",'MAPA DE RIESGOS'!$Z$34="Moderado"),CONCATENATE("R",'MAPA DE RIESGOS'!$H$34),"")</f>
        <v/>
      </c>
      <c r="AI42" s="319" t="str">
        <f>IF(AND('MAPA DE RIESGOS'!$V$40="Muy Baja",'MAPA DE RIESGOS'!$Z$40="Moderado"),CONCATENATE("R",'MAPA DE RIESGOS'!$H$40),"")</f>
        <v/>
      </c>
      <c r="AJ42" s="319" t="str">
        <f>IF(AND('MAPA DE RIESGOS'!$V$46="Muy Baja",'MAPA DE RIESGOS'!$Z$46="Moderado"),CONCATENATE("R",'MAPA DE RIESGOS'!$H$46),"")</f>
        <v/>
      </c>
      <c r="AK42" s="319" t="str">
        <f>IF(AND('MAPA DE RIESGOS'!$V$52="Muy Baja",'MAPA DE RIESGOS'!$Z$52="Moderado"),CONCATENATE("R",'MAPA DE RIESGOS'!$H$52),"")</f>
        <v/>
      </c>
      <c r="AL42" s="319" t="str">
        <f>IF(AND('MAPA DE RIESGOS'!$V$58="Muy Baja",'MAPA DE RIESGOS'!$Z$58="Moderado"),CONCATENATE("R",'MAPA DE RIESGOS'!$H$58),"")</f>
        <v/>
      </c>
      <c r="AM42" s="322" t="str">
        <f>IF(AND('MAPA DE RIESGOS'!$V$64="Muy Baja",'MAPA DE RIESGOS'!$Z$64="Moderado"),CONCATENATE("R",'MAPA DE RIESGOS'!$H$64),"")</f>
        <v/>
      </c>
      <c r="AN42" s="299" t="str">
        <f>IF(AND('MAPA DE RIESGOS'!$V$10="Muy Baja",'MAPA DE RIESGOS'!$Z$10="Mayor"),CONCATENATE("R",'MAPA DE RIESGOS'!$H$10),"")</f>
        <v/>
      </c>
      <c r="AO42" s="300" t="str">
        <f>IF(AND('MAPA DE RIESGOS'!$V$16="Muy Baja",'MAPA DE RIESGOS'!$Z$16="Mayor"),CONCATENATE("R",'MAPA DE RIESGOS'!$H$16),"")</f>
        <v/>
      </c>
      <c r="AP42" s="300" t="str">
        <f>IF(AND('MAPA DE RIESGOS'!$V$22="Muy Baja",'MAPA DE RIESGOS'!$Z$22="Mayor"),CONCATENATE("R",'MAPA DE RIESGOS'!$H$22),"")</f>
        <v/>
      </c>
      <c r="AQ42" s="300" t="str">
        <f>IF(AND('MAPA DE RIESGOS'!$V$28="Muy Baja",'MAPA DE RIESGOS'!$Z$28="Mayor"),CONCATENATE("R",'MAPA DE RIESGOS'!$H$28),"")</f>
        <v/>
      </c>
      <c r="AR42" s="300" t="str">
        <f>IF(AND('MAPA DE RIESGOS'!$V$34="Muy Baja",'MAPA DE RIESGOS'!$Z$34="Mayor"),CONCATENATE("R",'MAPA DE RIESGOS'!$H$34),"")</f>
        <v/>
      </c>
      <c r="AS42" s="300" t="str">
        <f>IF(AND('MAPA DE RIESGOS'!$V$40="Muy Baja",'MAPA DE RIESGOS'!$Z$40="Mayor"),CONCATENATE("R",'MAPA DE RIESGOS'!$H$40),"")</f>
        <v/>
      </c>
      <c r="AT42" s="300" t="str">
        <f>IF(AND('MAPA DE RIESGOS'!$V$46="Muy Baja",'MAPA DE RIESGOS'!$Z$46="Mayor"),CONCATENATE("R",'MAPA DE RIESGOS'!$H$46),"")</f>
        <v/>
      </c>
      <c r="AU42" s="300" t="str">
        <f>IF(AND('MAPA DE RIESGOS'!$V$52="Muy Baja",'MAPA DE RIESGOS'!$Z$52="Mayor"),CONCATENATE("R",'MAPA DE RIESGOS'!$H$52),"")</f>
        <v/>
      </c>
      <c r="AV42" s="300" t="str">
        <f>IF(AND('MAPA DE RIESGOS'!$V$58="Muy Baja",'MAPA DE RIESGOS'!$Z$58="Mayor"),CONCATENATE("R",'MAPA DE RIESGOS'!$H$58),"")</f>
        <v/>
      </c>
      <c r="AW42" s="303" t="str">
        <f>IF(AND('MAPA DE RIESGOS'!$V$64="Muy Baja",'MAPA DE RIESGOS'!$Z$64="Mayor"),CONCATENATE("R",'MAPA DE RIESGOS'!$H$64),"")</f>
        <v/>
      </c>
      <c r="AX42" s="305" t="str">
        <f>IF(AND('MAPA DE RIESGOS'!$V$10="Muy Baja",'MAPA DE RIESGOS'!$Z$10="Catastrófico"),CONCATENATE("R",'MAPA DE RIESGOS'!$H$10),"")</f>
        <v/>
      </c>
      <c r="AY42" s="306" t="str">
        <f>IF(AND('MAPA DE RIESGOS'!$V$16="Muy Baja",'MAPA DE RIESGOS'!$Z$16="Catastrófico"),CONCATENATE("R",'MAPA DE RIESGOS'!$H$16),"")</f>
        <v/>
      </c>
      <c r="AZ42" s="306" t="str">
        <f>IF(AND('MAPA DE RIESGOS'!$V$22="Muy Baja",'MAPA DE RIESGOS'!$Z$22="Catastrófico"),CONCATENATE("R",'MAPA DE RIESGOS'!$H$22),"")</f>
        <v/>
      </c>
      <c r="BA42" s="306" t="str">
        <f>IF(AND('MAPA DE RIESGOS'!$V$28="Muy Baja",'MAPA DE RIESGOS'!$Z$28="Catastrófico"),CONCATENATE("R",'MAPA DE RIESGOS'!$H$28),"")</f>
        <v/>
      </c>
      <c r="BB42" s="306" t="str">
        <f>IF(AND('MAPA DE RIESGOS'!$V$34="Muy Baja",'MAPA DE RIESGOS'!$Z$34="Catastrófico"),CONCATENATE("R",'MAPA DE RIESGOS'!$H$34),"")</f>
        <v/>
      </c>
      <c r="BC42" s="306" t="str">
        <f>IF(AND('MAPA DE RIESGOS'!$V$40="Muy Baja",'MAPA DE RIESGOS'!$Z$40="Catastrófico"),CONCATENATE("R",'MAPA DE RIESGOS'!$H$40),"")</f>
        <v/>
      </c>
      <c r="BD42" s="306" t="str">
        <f>IF(AND('MAPA DE RIESGOS'!$V$46="Muy Baja",'MAPA DE RIESGOS'!$Z$46="Catastrófico"),CONCATENATE("R",'MAPA DE RIESGOS'!$H$46),"")</f>
        <v/>
      </c>
      <c r="BE42" s="306" t="str">
        <f>IF(AND('MAPA DE RIESGOS'!$V$52="Muy Baja",'MAPA DE RIESGOS'!$Z$52="Catastrófico"),CONCATENATE("R",'MAPA DE RIESGOS'!$H$52),"")</f>
        <v/>
      </c>
      <c r="BF42" s="306" t="str">
        <f>IF(AND('MAPA DE RIESGOS'!$V$58="Muy Baja",'MAPA DE RIESGOS'!$Z$58="Catastrófico"),CONCATENATE("R",'MAPA DE RIESGOS'!$H$58),"")</f>
        <v/>
      </c>
      <c r="BG42" s="309" t="str">
        <f>IF(AND('MAPA DE RIESGOS'!$V$64="Muy Baja",'MAPA DE RIESGOS'!$Z$64="Catastrófico"),CONCATENATE("R",'MAPA DE RIESGOS'!$H$64),"")</f>
        <v/>
      </c>
      <c r="BH42" s="67"/>
      <c r="BI42" s="67"/>
      <c r="BJ42" s="67"/>
      <c r="BK42" s="67"/>
      <c r="BL42" s="67"/>
      <c r="BM42" s="67"/>
      <c r="BN42" s="67"/>
    </row>
    <row r="43" spans="2:66" ht="34.5" customHeight="1">
      <c r="B43" s="673"/>
      <c r="C43" s="673"/>
      <c r="D43" s="674"/>
      <c r="E43" s="678"/>
      <c r="F43" s="679"/>
      <c r="G43" s="679"/>
      <c r="H43" s="679"/>
      <c r="I43" s="680"/>
      <c r="J43" s="331" t="str">
        <f>IF(AND('MAPA DE RIESGOS'!$V$70="Muy Baja",'MAPA DE RIESGOS'!$Z$70="Leve"),CONCATENATE("R",'MAPA DE RIESGOS'!$H$70),"")</f>
        <v/>
      </c>
      <c r="K43" s="332" t="str">
        <f>IF(AND('MAPA DE RIESGOS'!$V$76="Muy Baja",'MAPA DE RIESGOS'!$Z$76="Leve"),CONCATENATE("R",'MAPA DE RIESGOS'!$H$76),"")</f>
        <v/>
      </c>
      <c r="L43" s="332" t="str">
        <f>IF(AND('MAPA DE RIESGOS'!$V$82="Muy Baja",'MAPA DE RIESGOS'!$Z$82="Leve"),CONCATENATE("R",'MAPA DE RIESGOS'!$H$82),"")</f>
        <v/>
      </c>
      <c r="M43" s="332" t="str">
        <f>IF(AND('MAPA DE RIESGOS'!$V$88="Muy Baja",'MAPA DE RIESGOS'!$Z$88="Leve"),CONCATENATE("R",'MAPA DE RIESGOS'!$H$88),"")</f>
        <v/>
      </c>
      <c r="N43" s="332" t="str">
        <f>IF(AND('MAPA DE RIESGOS'!$V$94="Muy Baja",'MAPA DE RIESGOS'!$Z$94="Leve"),CONCATENATE("R",'MAPA DE RIESGOS'!$H$94),"")</f>
        <v/>
      </c>
      <c r="O43" s="332" t="str">
        <f>IF(AND('MAPA DE RIESGOS'!$V$100="Muy Baja",'MAPA DE RIESGOS'!$Z$100="Leve"),CONCATENATE("R",'MAPA DE RIESGOS'!$H$100),"")</f>
        <v/>
      </c>
      <c r="P43" s="332" t="str">
        <f>IF(AND('MAPA DE RIESGOS'!$V$106="Muy Baja",'MAPA DE RIESGOS'!$Z$106="Leve"),CONCATENATE("R",'MAPA DE RIESGOS'!$H$106),"")</f>
        <v/>
      </c>
      <c r="Q43" s="332" t="str">
        <f>IF(AND('MAPA DE RIESGOS'!$V$112="Muy Baja",'MAPA DE RIESGOS'!$Z$112="Leve"),CONCATENATE("R",'MAPA DE RIESGOS'!$H$112),"")</f>
        <v/>
      </c>
      <c r="R43" s="332" t="str">
        <f>IF(AND('MAPA DE RIESGOS'!$V$118="Muy Baja",'MAPA DE RIESGOS'!$Z$118="Leve"),CONCATENATE("R",'MAPA DE RIESGOS'!$H$118),"")</f>
        <v/>
      </c>
      <c r="S43" s="334" t="str">
        <f>IF(AND('MAPA DE RIESGOS'!$V$124="Muy Baja",'MAPA DE RIESGOS'!$Z$124="Leve"),CONCATENATE("R",'MAPA DE RIESGOS'!$H$124),"")</f>
        <v/>
      </c>
      <c r="T43" s="331" t="str">
        <f>IF(AND('MAPA DE RIESGOS'!$V$70="Muy Baja",'MAPA DE RIESGOS'!$Z$70="Menor"),CONCATENATE("R",'MAPA DE RIESGOS'!$H$70),"")</f>
        <v/>
      </c>
      <c r="U43" s="332" t="str">
        <f>IF(AND('MAPA DE RIESGOS'!$V$76="Muy Baja",'MAPA DE RIESGOS'!$Z$76="Menor"),CONCATENATE("R",'MAPA DE RIESGOS'!$H$76),"")</f>
        <v/>
      </c>
      <c r="V43" s="332" t="str">
        <f>IF(AND('MAPA DE RIESGOS'!$V$82="Muy Baja",'MAPA DE RIESGOS'!$Z$82="Menor"),CONCATENATE("R",'MAPA DE RIESGOS'!$H$82),"")</f>
        <v/>
      </c>
      <c r="W43" s="332" t="str">
        <f>IF(AND('MAPA DE RIESGOS'!$V$88="Muy Baja",'MAPA DE RIESGOS'!$Z$88="Menor"),CONCATENATE("R",'MAPA DE RIESGOS'!$H$88),"")</f>
        <v/>
      </c>
      <c r="X43" s="332" t="str">
        <f>IF(AND('MAPA DE RIESGOS'!$V$94="Muy Baja",'MAPA DE RIESGOS'!$Z$94="Menor"),CONCATENATE("R",'MAPA DE RIESGOS'!$H$94),"")</f>
        <v/>
      </c>
      <c r="Y43" s="332" t="str">
        <f>IF(AND('MAPA DE RIESGOS'!$V$100="Muy Baja",'MAPA DE RIESGOS'!$Z$100="Menor"),CONCATENATE("R",'MAPA DE RIESGOS'!$H$100),"")</f>
        <v/>
      </c>
      <c r="Z43" s="332" t="str">
        <f>IF(AND('MAPA DE RIESGOS'!$V$106="Muy Baja",'MAPA DE RIESGOS'!$Z$106="Menor"),CONCATENATE("R",'MAPA DE RIESGOS'!$H$106),"")</f>
        <v/>
      </c>
      <c r="AA43" s="332" t="str">
        <f>IF(AND('MAPA DE RIESGOS'!$V$112="Muy Baja",'MAPA DE RIESGOS'!$Z$112="Menor"),CONCATENATE("R",'MAPA DE RIESGOS'!$H$112),"")</f>
        <v/>
      </c>
      <c r="AB43" s="332" t="str">
        <f>IF(AND('MAPA DE RIESGOS'!$V$118="Muy Baja",'MAPA DE RIESGOS'!$Z$118="Menor"),CONCATENATE("R",'MAPA DE RIESGOS'!$H$118),"")</f>
        <v/>
      </c>
      <c r="AC43" s="334" t="str">
        <f>IF(AND('MAPA DE RIESGOS'!$V$124="Muy Baja",'MAPA DE RIESGOS'!$Z$124="Menor"),CONCATENATE("R",'MAPA DE RIESGOS'!$H$124),"")</f>
        <v/>
      </c>
      <c r="AD43" s="320" t="str">
        <f>IF(AND('MAPA DE RIESGOS'!$V$70="Muy Baja",'MAPA DE RIESGOS'!$Z$70="Moderado"),CONCATENATE("R",'MAPA DE RIESGOS'!$H$70),"")</f>
        <v/>
      </c>
      <c r="AE43" s="321" t="str">
        <f>IF(AND('MAPA DE RIESGOS'!$V$76="Muy Baja",'MAPA DE RIESGOS'!$Z$76="Moderado"),CONCATENATE("R",'MAPA DE RIESGOS'!$H$76),"")</f>
        <v/>
      </c>
      <c r="AF43" s="321" t="str">
        <f>IF(AND('MAPA DE RIESGOS'!$V$82="Muy Baja",'MAPA DE RIESGOS'!$Z$82="Moderado"),CONCATENATE("R",'MAPA DE RIESGOS'!$H$82),"")</f>
        <v/>
      </c>
      <c r="AG43" s="321" t="str">
        <f>IF(AND('MAPA DE RIESGOS'!$V$88="Muy Baja",'MAPA DE RIESGOS'!$Z$88="Moderado"),CONCATENATE("R",'MAPA DE RIESGOS'!$H$88),"")</f>
        <v/>
      </c>
      <c r="AH43" s="321" t="str">
        <f>IF(AND('MAPA DE RIESGOS'!$V$94="Muy Baja",'MAPA DE RIESGOS'!$Z$94="Moderado"),CONCATENATE("R",'MAPA DE RIESGOS'!$H$94),"")</f>
        <v/>
      </c>
      <c r="AI43" s="321" t="str">
        <f>IF(AND('MAPA DE RIESGOS'!$V$100="Muy Baja",'MAPA DE RIESGOS'!$Z$100="Moderado"),CONCATENATE("R",'MAPA DE RIESGOS'!$H$100),"")</f>
        <v/>
      </c>
      <c r="AJ43" s="321" t="str">
        <f>IF(AND('MAPA DE RIESGOS'!$V$106="Muy Baja",'MAPA DE RIESGOS'!$Z$106="Moderado"),CONCATENATE("R",'MAPA DE RIESGOS'!$H$106),"")</f>
        <v/>
      </c>
      <c r="AK43" s="321" t="str">
        <f>IF(AND('MAPA DE RIESGOS'!$V$112="Muy Baja",'MAPA DE RIESGOS'!$Z$112="Moderado"),CONCATENATE("R",'MAPA DE RIESGOS'!$H$112),"")</f>
        <v/>
      </c>
      <c r="AL43" s="321" t="str">
        <f>IF(AND('MAPA DE RIESGOS'!$V$118="Muy Baja",'MAPA DE RIESGOS'!$Z$118="Moderado"),CONCATENATE("R",'MAPA DE RIESGOS'!$H$118),"")</f>
        <v/>
      </c>
      <c r="AM43" s="323" t="str">
        <f>IF(AND('MAPA DE RIESGOS'!$V$124="Muy Baja",'MAPA DE RIESGOS'!$Z$124="Moderado"),CONCATENATE("R",'MAPA DE RIESGOS'!$H$124),"")</f>
        <v/>
      </c>
      <c r="AN43" s="301" t="str">
        <f>IF(AND('MAPA DE RIESGOS'!$V$70="Muy Baja",'MAPA DE RIESGOS'!$Z$70="Mayor"),CONCATENATE("R",'MAPA DE RIESGOS'!$H$70),"")</f>
        <v/>
      </c>
      <c r="AO43" s="302" t="str">
        <f>IF(AND('MAPA DE RIESGOS'!$V$76="Muy Baja",'MAPA DE RIESGOS'!$Z$76="Mayor"),CONCATENATE("R",'MAPA DE RIESGOS'!$H$76),"")</f>
        <v/>
      </c>
      <c r="AP43" s="302" t="str">
        <f>IF(AND('MAPA DE RIESGOS'!$V$82="Muy Baja",'MAPA DE RIESGOS'!$Z$82="Mayor"),CONCATENATE("R",'MAPA DE RIESGOS'!$H$82),"")</f>
        <v/>
      </c>
      <c r="AQ43" s="302" t="str">
        <f>IF(AND('MAPA DE RIESGOS'!$V$88="Muy Baja",'MAPA DE RIESGOS'!$Z$88="Mayor"),CONCATENATE("R",'MAPA DE RIESGOS'!$H$88),"")</f>
        <v/>
      </c>
      <c r="AR43" s="302" t="str">
        <f>IF(AND('MAPA DE RIESGOS'!$V$94="Muy Baja",'MAPA DE RIESGOS'!$Z$94="Mayor"),CONCATENATE("R",'MAPA DE RIESGOS'!$H$94),"")</f>
        <v/>
      </c>
      <c r="AS43" s="302" t="str">
        <f>IF(AND('MAPA DE RIESGOS'!$V$100="Muy Baja",'MAPA DE RIESGOS'!$Z$100="Mayor"),CONCATENATE("R",'MAPA DE RIESGOS'!$H$100),"")</f>
        <v/>
      </c>
      <c r="AT43" s="302" t="str">
        <f>IF(AND('MAPA DE RIESGOS'!$V$106="Muy Baja",'MAPA DE RIESGOS'!$Z$106="Mayor"),CONCATENATE("R",'MAPA DE RIESGOS'!$H$106),"")</f>
        <v/>
      </c>
      <c r="AU43" s="302" t="str">
        <f>IF(AND('MAPA DE RIESGOS'!$V$112="Muy Baja",'MAPA DE RIESGOS'!$Z$112="Mayor"),CONCATENATE("R",'MAPA DE RIESGOS'!$H$112),"")</f>
        <v/>
      </c>
      <c r="AV43" s="302" t="str">
        <f>IF(AND('MAPA DE RIESGOS'!$V$118="Muy Baja",'MAPA DE RIESGOS'!$Z$118="Mayor"),CONCATENATE("R",'MAPA DE RIESGOS'!$H$118),"")</f>
        <v/>
      </c>
      <c r="AW43" s="304" t="str">
        <f>IF(AND('MAPA DE RIESGOS'!$V$124="Muy Baja",'MAPA DE RIESGOS'!$Z$124="Mayor"),CONCATENATE("R",'MAPA DE RIESGOS'!$H$124),"")</f>
        <v/>
      </c>
      <c r="AX43" s="307" t="str">
        <f>IF(AND('MAPA DE RIESGOS'!$V$70="Muy Baja",'MAPA DE RIESGOS'!$Z$70="Catastrófico"),CONCATENATE("R",'MAPA DE RIESGOS'!$H$70),"")</f>
        <v/>
      </c>
      <c r="AY43" s="308" t="str">
        <f>IF(AND('MAPA DE RIESGOS'!$V$76="Muy Baja",'MAPA DE RIESGOS'!$Z$76="Catastrófico"),CONCATENATE("R",'MAPA DE RIESGOS'!$H$76),"")</f>
        <v/>
      </c>
      <c r="AZ43" s="308" t="str">
        <f>IF(AND('MAPA DE RIESGOS'!$V$82="Muy Baja",'MAPA DE RIESGOS'!$Z$82="Catastrófico"),CONCATENATE("R",'MAPA DE RIESGOS'!$H$82),"")</f>
        <v/>
      </c>
      <c r="BA43" s="308" t="str">
        <f>IF(AND('MAPA DE RIESGOS'!$V$88="Muy Baja",'MAPA DE RIESGOS'!$Z$88="Catastrófico"),CONCATENATE("R",'MAPA DE RIESGOS'!$H$88),"")</f>
        <v/>
      </c>
      <c r="BB43" s="308" t="str">
        <f>IF(AND('MAPA DE RIESGOS'!$V$94="Muy Baja",'MAPA DE RIESGOS'!$Z$94="Catastrófico"),CONCATENATE("R",'MAPA DE RIESGOS'!$H$94),"")</f>
        <v/>
      </c>
      <c r="BC43" s="308" t="str">
        <f>IF(AND('MAPA DE RIESGOS'!$V$100="Muy Baja",'MAPA DE RIESGOS'!$Z$100="Catastrófico"),CONCATENATE("R",'MAPA DE RIESGOS'!$H$100),"")</f>
        <v/>
      </c>
      <c r="BD43" s="308" t="str">
        <f>IF(AND('MAPA DE RIESGOS'!$V$106="Muy Baja",'MAPA DE RIESGOS'!$Z$106="Catastrófico"),CONCATENATE("R",'MAPA DE RIESGOS'!$H$106),"")</f>
        <v/>
      </c>
      <c r="BE43" s="308" t="str">
        <f>IF(AND('MAPA DE RIESGOS'!$V$112="Muy Baja",'MAPA DE RIESGOS'!$Z$112="Catastrófico"),CONCATENATE("R",'MAPA DE RIESGOS'!$H$112),"")</f>
        <v/>
      </c>
      <c r="BF43" s="308" t="str">
        <f>IF(AND('MAPA DE RIESGOS'!$V$118="Muy Baja",'MAPA DE RIESGOS'!$Z$118="Catastrófico"),CONCATENATE("R",'MAPA DE RIESGOS'!$H$118),"")</f>
        <v/>
      </c>
      <c r="BG43" s="310" t="str">
        <f>IF(AND('MAPA DE RIESGOS'!$V$124="Muy Baja",'MAPA DE RIESGOS'!$Z$124="Catastrófico"),CONCATENATE("R",'MAPA DE RIESGOS'!$H$124),"")</f>
        <v/>
      </c>
      <c r="BH43" s="67"/>
      <c r="BI43" s="67"/>
      <c r="BJ43" s="67"/>
      <c r="BK43" s="67"/>
      <c r="BL43" s="67"/>
      <c r="BM43" s="67"/>
      <c r="BN43" s="67"/>
    </row>
    <row r="44" spans="2:66" ht="34.5" customHeight="1">
      <c r="B44" s="673"/>
      <c r="C44" s="673"/>
      <c r="D44" s="674"/>
      <c r="E44" s="678"/>
      <c r="F44" s="679"/>
      <c r="G44" s="679"/>
      <c r="H44" s="679"/>
      <c r="I44" s="680"/>
      <c r="J44" s="331" t="str">
        <f>IF(AND('MAPA DE RIESGOS'!$V$136="Muy Baja",'MAPA DE RIESGOS'!$Z$136="Leve"),CONCATENATE("R",'MAPA DE RIESGOS'!$H$136),"")</f>
        <v/>
      </c>
      <c r="K44" s="335" t="str">
        <f>IF(AND('MAPA DE RIESGOS'!$V$142="Muy Baja",'MAPA DE RIESGOS'!$Z$142="Leve"),CONCATENATE("R",'MAPA DE RIESGOS'!$H$142),"")</f>
        <v/>
      </c>
      <c r="L44" s="335" t="str">
        <f>IF(AND('MAPA DE RIESGOS'!$V$148="Muy Baja",'MAPA DE RIESGOS'!$Z$148="Leve"),CONCATENATE("R",'MAPA DE RIESGOS'!$H$148),"")</f>
        <v/>
      </c>
      <c r="M44" s="335" t="str">
        <f>IF(AND('MAPA DE RIESGOS'!$V$154="Muy Baja",'MAPA DE RIESGOS'!$Z$154="Leve"),CONCATENATE("R",'MAPA DE RIESGOS'!$H$154),"")</f>
        <v/>
      </c>
      <c r="N44" s="335" t="str">
        <f>IF(AND('MAPA DE RIESGOS'!$V$160="Muy Baja",'MAPA DE RIESGOS'!$Z$160="Leve"),CONCATENATE("R",'MAPA DE RIESGOS'!$H$160),"")</f>
        <v/>
      </c>
      <c r="O44" s="335" t="str">
        <f>IF(AND('MAPA DE RIESGOS'!$V$166="Muy Baja",'MAPA DE RIESGOS'!$Z$166="Leve"),CONCATENATE("R",'MAPA DE RIESGOS'!$H$166),"")</f>
        <v/>
      </c>
      <c r="P44" s="335" t="str">
        <f>IF(AND('MAPA DE RIESGOS'!$V$172="Muy Baja",'MAPA DE RIESGOS'!$Z$172="Leve"),CONCATENATE("R",'MAPA DE RIESGOS'!$H$172),"")</f>
        <v/>
      </c>
      <c r="Q44" s="335" t="str">
        <f>IF(AND('MAPA DE RIESGOS'!$V$178="Muy Baja",'MAPA DE RIESGOS'!$Z$178="Leve"),CONCATENATE("R",'MAPA DE RIESGOS'!$H$178),"")</f>
        <v/>
      </c>
      <c r="R44" s="335" t="str">
        <f>IF(AND('MAPA DE RIESGOS'!$V$184="Muy Baja",'MAPA DE RIESGOS'!$Z$184="Leve"),CONCATENATE("R",'MAPA DE RIESGOS'!$H$184),"")</f>
        <v/>
      </c>
      <c r="S44" s="334" t="str">
        <f>IF(AND('MAPA DE RIESGOS'!$V$190="Muy Baja",'MAPA DE RIESGOS'!$Z$190="Leve"),CONCATENATE("R",'MAPA DE RIESGOS'!$H$190),"")</f>
        <v/>
      </c>
      <c r="T44" s="331" t="str">
        <f>IF(AND('MAPA DE RIESGOS'!$V$136="Muy Baja",'MAPA DE RIESGOS'!$Z$136="Menor"),CONCATENATE("R",'MAPA DE RIESGOS'!$H$136),"")</f>
        <v/>
      </c>
      <c r="U44" s="335" t="str">
        <f>IF(AND('MAPA DE RIESGOS'!$V$142="Muy Baja",'MAPA DE RIESGOS'!$Z$142="Menor"),CONCATENATE("R",'MAPA DE RIESGOS'!$H$142),"")</f>
        <v/>
      </c>
      <c r="V44" s="335" t="str">
        <f>IF(AND('MAPA DE RIESGOS'!$V$148="Muy Baja",'MAPA DE RIESGOS'!$Z$148="Menor"),CONCATENATE("R",'MAPA DE RIESGOS'!$H$148),"")</f>
        <v/>
      </c>
      <c r="W44" s="335" t="str">
        <f>IF(AND('MAPA DE RIESGOS'!$V$154="Muy Baja",'MAPA DE RIESGOS'!$Z$154="Menor"),CONCATENATE("R",'MAPA DE RIESGOS'!$H$154),"")</f>
        <v/>
      </c>
      <c r="X44" s="335" t="str">
        <f>IF(AND('MAPA DE RIESGOS'!$V$160="Muy Baja",'MAPA DE RIESGOS'!$Z$160="Menor"),CONCATENATE("R",'MAPA DE RIESGOS'!$H$160),"")</f>
        <v/>
      </c>
      <c r="Y44" s="335" t="str">
        <f>IF(AND('MAPA DE RIESGOS'!$V$166="Muy Baja",'MAPA DE RIESGOS'!$Z$166="Menor"),CONCATENATE("R",'MAPA DE RIESGOS'!$H$166),"")</f>
        <v/>
      </c>
      <c r="Z44" s="335" t="str">
        <f>IF(AND('MAPA DE RIESGOS'!$V$172="Muy Baja",'MAPA DE RIESGOS'!$Z$172="Menor"),CONCATENATE("R",'MAPA DE RIESGOS'!$H$172),"")</f>
        <v/>
      </c>
      <c r="AA44" s="335" t="str">
        <f>IF(AND('MAPA DE RIESGOS'!$V$178="Muy Baja",'MAPA DE RIESGOS'!$Z$178="Menor"),CONCATENATE("R",'MAPA DE RIESGOS'!$H$178),"")</f>
        <v/>
      </c>
      <c r="AB44" s="335" t="str">
        <f>IF(AND('MAPA DE RIESGOS'!$V$184="Muy Baja",'MAPA DE RIESGOS'!$Z$184="Menor"),CONCATENATE("R",'MAPA DE RIESGOS'!$H$184),"")</f>
        <v/>
      </c>
      <c r="AC44" s="334" t="str">
        <f>IF(AND('MAPA DE RIESGOS'!$V$190="Muy Baja",'MAPA DE RIESGOS'!$Z$190="Menor"),CONCATENATE("R",'MAPA DE RIESGOS'!$H$190),"")</f>
        <v/>
      </c>
      <c r="AD44" s="320" t="str">
        <f>IF(AND('MAPA DE RIESGOS'!$V$136="Muy Baja",'MAPA DE RIESGOS'!$Z$136="Moderado"),CONCATENATE("R",'MAPA DE RIESGOS'!$H$136),"")</f>
        <v/>
      </c>
      <c r="AE44" s="325" t="str">
        <f>IF(AND('MAPA DE RIESGOS'!$V$142="Muy Baja",'MAPA DE RIESGOS'!$Z$142="Moderado"),CONCATENATE("R",'MAPA DE RIESGOS'!$H$142),"")</f>
        <v/>
      </c>
      <c r="AF44" s="325" t="str">
        <f>IF(AND('MAPA DE RIESGOS'!$V$148="Muy Baja",'MAPA DE RIESGOS'!$Z$148="Moderado"),CONCATENATE("R",'MAPA DE RIESGOS'!$H$148),"")</f>
        <v/>
      </c>
      <c r="AG44" s="325" t="str">
        <f>IF(AND('MAPA DE RIESGOS'!$V$154="Muy Baja",'MAPA DE RIESGOS'!$Z$154="Moderado"),CONCATENATE("R",'MAPA DE RIESGOS'!$H$154),"")</f>
        <v/>
      </c>
      <c r="AH44" s="325" t="str">
        <f>IF(AND('MAPA DE RIESGOS'!$V$160="Muy Baja",'MAPA DE RIESGOS'!$Z$160="Moderado"),CONCATENATE("R",'MAPA DE RIESGOS'!$H$160),"")</f>
        <v/>
      </c>
      <c r="AI44" s="325" t="str">
        <f>IF(AND('MAPA DE RIESGOS'!$V$166="Muy Baja",'MAPA DE RIESGOS'!$Z$166="Moderado"),CONCATENATE("R",'MAPA DE RIESGOS'!$H$166),"")</f>
        <v/>
      </c>
      <c r="AJ44" s="325" t="str">
        <f>IF(AND('MAPA DE RIESGOS'!$V$172="Muy Baja",'MAPA DE RIESGOS'!$Z$172="Moderado"),CONCATENATE("R",'MAPA DE RIESGOS'!$H$172),"")</f>
        <v/>
      </c>
      <c r="AK44" s="325" t="str">
        <f>IF(AND('MAPA DE RIESGOS'!$V$178="Muy Baja",'MAPA DE RIESGOS'!$Z$178="Moderado"),CONCATENATE("R",'MAPA DE RIESGOS'!$H$178),"")</f>
        <v/>
      </c>
      <c r="AL44" s="325" t="str">
        <f>IF(AND('MAPA DE RIESGOS'!$V$184="Muy Baja",'MAPA DE RIESGOS'!$Z$184="Moderado"),CONCATENATE("R",'MAPA DE RIESGOS'!$H$184),"")</f>
        <v/>
      </c>
      <c r="AM44" s="323" t="str">
        <f>IF(AND('MAPA DE RIESGOS'!$V$190="Muy Baja",'MAPA DE RIESGOS'!$Z$190="Moderado"),CONCATENATE("R",'MAPA DE RIESGOS'!$H$190),"")</f>
        <v/>
      </c>
      <c r="AN44" s="301" t="str">
        <f>IF(AND('MAPA DE RIESGOS'!$V$136="Muy Baja",'MAPA DE RIESGOS'!$Z$136="Mayor"),CONCATENATE("R",'MAPA DE RIESGOS'!$H$136),"")</f>
        <v/>
      </c>
      <c r="AO44" s="311" t="str">
        <f>IF(AND('MAPA DE RIESGOS'!$V$142="Muy Baja",'MAPA DE RIESGOS'!$Z$142="Mayor"),CONCATENATE("R",'MAPA DE RIESGOS'!$H$142),"")</f>
        <v/>
      </c>
      <c r="AP44" s="311" t="str">
        <f>IF(AND('MAPA DE RIESGOS'!$V$148="Muy Baja",'MAPA DE RIESGOS'!$Z$148="Mayor"),CONCATENATE("R",'MAPA DE RIESGOS'!$H$148),"")</f>
        <v/>
      </c>
      <c r="AQ44" s="311" t="str">
        <f>IF(AND('MAPA DE RIESGOS'!$V$154="Muy Baja",'MAPA DE RIESGOS'!$Z$154="Mayor"),CONCATENATE("R",'MAPA DE RIESGOS'!$H$154),"")</f>
        <v/>
      </c>
      <c r="AR44" s="311" t="str">
        <f>IF(AND('MAPA DE RIESGOS'!$V$160="Muy Baja",'MAPA DE RIESGOS'!$Z$160="Mayor"),CONCATENATE("R",'MAPA DE RIESGOS'!$H$160),"")</f>
        <v/>
      </c>
      <c r="AS44" s="311" t="str">
        <f>IF(AND('MAPA DE RIESGOS'!$V$166="Muy Baja",'MAPA DE RIESGOS'!$Z$166="Mayor"),CONCATENATE("R",'MAPA DE RIESGOS'!$H$166),"")</f>
        <v/>
      </c>
      <c r="AT44" s="311" t="str">
        <f>IF(AND('MAPA DE RIESGOS'!$V$172="Muy Baja",'MAPA DE RIESGOS'!$Z$172="Mayor"),CONCATENATE("R",'MAPA DE RIESGOS'!$H$172),"")</f>
        <v/>
      </c>
      <c r="AU44" s="311" t="str">
        <f>IF(AND('MAPA DE RIESGOS'!$V$178="Muy Baja",'MAPA DE RIESGOS'!$Z$178="Mayor"),CONCATENATE("R",'MAPA DE RIESGOS'!$H$178),"")</f>
        <v/>
      </c>
      <c r="AV44" s="311" t="str">
        <f>IF(AND('MAPA DE RIESGOS'!$V$184="Muy Baja",'MAPA DE RIESGOS'!$Z$184="Mayor"),CONCATENATE("R",'MAPA DE RIESGOS'!$H$184),"")</f>
        <v/>
      </c>
      <c r="AW44" s="304" t="str">
        <f>IF(AND('MAPA DE RIESGOS'!$V$190="Muy Baja",'MAPA DE RIESGOS'!$Z$190="Mayor"),CONCATENATE("R",'MAPA DE RIESGOS'!$H$190),"")</f>
        <v/>
      </c>
      <c r="AX44" s="307" t="str">
        <f>IF(AND('MAPA DE RIESGOS'!$V$136="Muy Baja",'MAPA DE RIESGOS'!$Z$136="Catastrófico"),CONCATENATE("R",'MAPA DE RIESGOS'!$H$136),"")</f>
        <v/>
      </c>
      <c r="AY44" s="312" t="str">
        <f>IF(AND('MAPA DE RIESGOS'!$V$142="Muy Baja",'MAPA DE RIESGOS'!$Z$142="Catastrófico"),CONCATENATE("R",'MAPA DE RIESGOS'!$H$142),"")</f>
        <v/>
      </c>
      <c r="AZ44" s="312" t="str">
        <f>IF(AND('MAPA DE RIESGOS'!$V$148="Muy Baja",'MAPA DE RIESGOS'!$Z$148="Catastrófico"),CONCATENATE("R",'MAPA DE RIESGOS'!$H$148),"")</f>
        <v/>
      </c>
      <c r="BA44" s="312" t="str">
        <f>IF(AND('MAPA DE RIESGOS'!$V$154="Muy Baja",'MAPA DE RIESGOS'!$Z$154="Catastrófico"),CONCATENATE("R",'MAPA DE RIESGOS'!$H$154),"")</f>
        <v/>
      </c>
      <c r="BB44" s="312" t="str">
        <f>IF(AND('MAPA DE RIESGOS'!$V$160="Muy Baja",'MAPA DE RIESGOS'!$Z$160="Catastrófico"),CONCATENATE("R",'MAPA DE RIESGOS'!$H$160),"")</f>
        <v/>
      </c>
      <c r="BC44" s="312" t="str">
        <f>IF(AND('MAPA DE RIESGOS'!$V$166="Muy Baja",'MAPA DE RIESGOS'!$Z$166="Catastrófico"),CONCATENATE("R",'MAPA DE RIESGOS'!$H$166),"")</f>
        <v/>
      </c>
      <c r="BD44" s="312" t="str">
        <f>IF(AND('MAPA DE RIESGOS'!$V$172="Muy Baja",'MAPA DE RIESGOS'!$Z$172="Catastrófico"),CONCATENATE("R",'MAPA DE RIESGOS'!$H$172),"")</f>
        <v/>
      </c>
      <c r="BE44" s="312" t="str">
        <f>IF(AND('MAPA DE RIESGOS'!$V$178="Muy Baja",'MAPA DE RIESGOS'!$Z$178="Catastrófico"),CONCATENATE("R",'MAPA DE RIESGOS'!$H$178),"")</f>
        <v/>
      </c>
      <c r="BF44" s="312" t="str">
        <f>IF(AND('MAPA DE RIESGOS'!$V$184="Muy Baja",'MAPA DE RIESGOS'!$Z$184="Catastrófico"),CONCATENATE("R",'MAPA DE RIESGOS'!$H$184),"")</f>
        <v/>
      </c>
      <c r="BG44" s="310" t="str">
        <f>IF(AND('MAPA DE RIESGOS'!$V$190="Muy Baja",'MAPA DE RIESGOS'!$Z$190="Catastrófico"),CONCATENATE("R",'MAPA DE RIESGOS'!$H$190),"")</f>
        <v/>
      </c>
      <c r="BH44" s="67"/>
      <c r="BI44" s="67"/>
      <c r="BJ44" s="67"/>
      <c r="BK44" s="67"/>
      <c r="BL44" s="67"/>
      <c r="BM44" s="67"/>
      <c r="BN44" s="67"/>
    </row>
    <row r="45" spans="2:66" ht="34.5" customHeight="1">
      <c r="B45" s="673"/>
      <c r="C45" s="673"/>
      <c r="D45" s="674"/>
      <c r="E45" s="678"/>
      <c r="F45" s="679"/>
      <c r="G45" s="679"/>
      <c r="H45" s="679"/>
      <c r="I45" s="680"/>
      <c r="J45" s="331" t="str">
        <f>IF(AND('MAPA DE RIESGOS'!$V$196="Muy Baja",'MAPA DE RIESGOS'!$Z$196="Leve"),CONCATENATE("R",'MAPA DE RIESGOS'!$H$196),"")</f>
        <v/>
      </c>
      <c r="K45" s="335" t="str">
        <f>IF(AND('MAPA DE RIESGOS'!$V$202="Muy Baja",'MAPA DE RIESGOS'!$Z$202="Leve"),CONCATENATE("R",'MAPA DE RIESGOS'!$H$202),"")</f>
        <v/>
      </c>
      <c r="L45" s="335" t="str">
        <f>IF(AND('MAPA DE RIESGOS'!$V$208="Muy Baja",'MAPA DE RIESGOS'!$Z$208="Leve"),CONCATENATE("R",'MAPA DE RIESGOS'!$H$208),"")</f>
        <v/>
      </c>
      <c r="M45" s="335" t="str">
        <f>IF(AND('MAPA DE RIESGOS'!$V$214="Muy Baja",'MAPA DE RIESGOS'!$Z$214="Leve"),CONCATENATE("R",'MAPA DE RIESGOS'!$H$214),"")</f>
        <v/>
      </c>
      <c r="N45" s="335" t="str">
        <f>IF(AND('MAPA DE RIESGOS'!$V$220="Muy Baja",'MAPA DE RIESGOS'!$Z$220="Leve"),CONCATENATE("R",'MAPA DE RIESGOS'!$H$220),"")</f>
        <v/>
      </c>
      <c r="O45" s="335" t="str">
        <f>IF(AND('MAPA DE RIESGOS'!$V$226="Muy Baja",'MAPA DE RIESGOS'!$Z$226="Leve"),CONCATENATE("R",'MAPA DE RIESGOS'!$H$226),"")</f>
        <v/>
      </c>
      <c r="P45" s="335" t="str">
        <f>IF(AND('MAPA DE RIESGOS'!$V$232="Muy Baja",'MAPA DE RIESGOS'!$Z$232="Leve"),CONCATENATE("R",'MAPA DE RIESGOS'!$H$232),"")</f>
        <v/>
      </c>
      <c r="Q45" s="335" t="str">
        <f>IF(AND('MAPA DE RIESGOS'!$V$238="Muy Baja",'MAPA DE RIESGOS'!$Z$238="Leve"),CONCATENATE("R",'MAPA DE RIESGOS'!$H$238),"")</f>
        <v/>
      </c>
      <c r="R45" s="335" t="str">
        <f>IF(AND('MAPA DE RIESGOS'!$V$244="Muy Baja",'MAPA DE RIESGOS'!$Z$244="Leve"),CONCATENATE("R",'MAPA DE RIESGOS'!$H$244),"")</f>
        <v/>
      </c>
      <c r="S45" s="334" t="str">
        <f>IF(AND('MAPA DE RIESGOS'!$V$250="Muy Baja",'MAPA DE RIESGOS'!$Z$250="Leve"),CONCATENATE("R",'MAPA DE RIESGOS'!$H$250),"")</f>
        <v/>
      </c>
      <c r="T45" s="331" t="str">
        <f>IF(AND('MAPA DE RIESGOS'!$V$196="Muy Baja",'MAPA DE RIESGOS'!$Z$196="Menor"),CONCATENATE("R",'MAPA DE RIESGOS'!$H$196),"")</f>
        <v/>
      </c>
      <c r="U45" s="335" t="str">
        <f>IF(AND('MAPA DE RIESGOS'!$V$202="Muy Baja",'MAPA DE RIESGOS'!$Z$202="Menor"),CONCATENATE("R",'MAPA DE RIESGOS'!$H$202),"")</f>
        <v/>
      </c>
      <c r="V45" s="335" t="str">
        <f>IF(AND('MAPA DE RIESGOS'!$V$208="Muy Baja",'MAPA DE RIESGOS'!$Z$208="Menor"),CONCATENATE("R",'MAPA DE RIESGOS'!$H$208),"")</f>
        <v/>
      </c>
      <c r="W45" s="335" t="str">
        <f>IF(AND('MAPA DE RIESGOS'!$V$214="Muy Baja",'MAPA DE RIESGOS'!$Z$214="Menor"),CONCATENATE("R",'MAPA DE RIESGOS'!$H$214),"")</f>
        <v/>
      </c>
      <c r="X45" s="335" t="str">
        <f>IF(AND('MAPA DE RIESGOS'!$V$220="Muy Baja",'MAPA DE RIESGOS'!$Z$220="Menor"),CONCATENATE("R",'MAPA DE RIESGOS'!$H$220),"")</f>
        <v/>
      </c>
      <c r="Y45" s="335" t="str">
        <f>IF(AND('MAPA DE RIESGOS'!$V$226="Muy Baja",'MAPA DE RIESGOS'!$Z$226="Menor"),CONCATENATE("R",'MAPA DE RIESGOS'!$H$226),"")</f>
        <v/>
      </c>
      <c r="Z45" s="335" t="str">
        <f>IF(AND('MAPA DE RIESGOS'!$V$232="Muy Baja",'MAPA DE RIESGOS'!$Z$232="Menor"),CONCATENATE("R",'MAPA DE RIESGOS'!$H$232),"")</f>
        <v/>
      </c>
      <c r="AA45" s="335" t="str">
        <f>IF(AND('MAPA DE RIESGOS'!$V$238="Muy Baja",'MAPA DE RIESGOS'!$Z$238="Menor"),CONCATENATE("R",'MAPA DE RIESGOS'!$H$238),"")</f>
        <v/>
      </c>
      <c r="AB45" s="335" t="str">
        <f>IF(AND('MAPA DE RIESGOS'!$V$244="Muy Baja",'MAPA DE RIESGOS'!$Z$244="Menor"),CONCATENATE("R",'MAPA DE RIESGOS'!$H$244),"")</f>
        <v/>
      </c>
      <c r="AC45" s="334" t="str">
        <f>IF(AND('MAPA DE RIESGOS'!$V$250="Muy Baja",'MAPA DE RIESGOS'!$Z$250="Menor"),CONCATENATE("R",'MAPA DE RIESGOS'!$H$250),"")</f>
        <v/>
      </c>
      <c r="AD45" s="320" t="str">
        <f>IF(AND('MAPA DE RIESGOS'!$V$196="Muy Baja",'MAPA DE RIESGOS'!$Z$196="Moderado"),CONCATENATE("R",'MAPA DE RIESGOS'!$H$196),"")</f>
        <v/>
      </c>
      <c r="AE45" s="325" t="str">
        <f>IF(AND('MAPA DE RIESGOS'!$V$202="Muy Baja",'MAPA DE RIESGOS'!$Z$202="Moderado"),CONCATENATE("R",'MAPA DE RIESGOS'!$H$202),"")</f>
        <v/>
      </c>
      <c r="AF45" s="325" t="str">
        <f>IF(AND('MAPA DE RIESGOS'!$V$208="Muy Baja",'MAPA DE RIESGOS'!$Z$208="Moderado"),CONCATENATE("R",'MAPA DE RIESGOS'!$H$208),"")</f>
        <v/>
      </c>
      <c r="AG45" s="325" t="str">
        <f>IF(AND('MAPA DE RIESGOS'!$V$214="Muy Baja",'MAPA DE RIESGOS'!$Z$214="Moderado"),CONCATENATE("R",'MAPA DE RIESGOS'!$H$214),"")</f>
        <v/>
      </c>
      <c r="AH45" s="325" t="str">
        <f>IF(AND('MAPA DE RIESGOS'!$V$220="Muy Baja",'MAPA DE RIESGOS'!$Z$220="Moderado"),CONCATENATE("R",'MAPA DE RIESGOS'!$H$220),"")</f>
        <v/>
      </c>
      <c r="AI45" s="325" t="str">
        <f>IF(AND('MAPA DE RIESGOS'!$V$226="Muy Baja",'MAPA DE RIESGOS'!$Z$226="Moderado"),CONCATENATE("R",'MAPA DE RIESGOS'!$H$226),"")</f>
        <v/>
      </c>
      <c r="AJ45" s="325" t="str">
        <f>IF(AND('MAPA DE RIESGOS'!$V$232="Muy Baja",'MAPA DE RIESGOS'!$Z$232="Moderado"),CONCATENATE("R",'MAPA DE RIESGOS'!$H$232),"")</f>
        <v/>
      </c>
      <c r="AK45" s="325" t="str">
        <f>IF(AND('MAPA DE RIESGOS'!$V$238="Muy Baja",'MAPA DE RIESGOS'!$Z$238="Moderado"),CONCATENATE("R",'MAPA DE RIESGOS'!$H$238),"")</f>
        <v/>
      </c>
      <c r="AL45" s="325" t="str">
        <f>IF(AND('MAPA DE RIESGOS'!$V$244="Muy Baja",'MAPA DE RIESGOS'!$Z$244="Moderado"),CONCATENATE("R",'MAPA DE RIESGOS'!$H$244),"")</f>
        <v/>
      </c>
      <c r="AM45" s="323" t="str">
        <f>IF(AND('MAPA DE RIESGOS'!$V$250="Muy Baja",'MAPA DE RIESGOS'!$Z$250="Moderado"),CONCATENATE("R",'MAPA DE RIESGOS'!$H$250),"")</f>
        <v/>
      </c>
      <c r="AN45" s="301" t="str">
        <f>IF(AND('MAPA DE RIESGOS'!$V$196="Muy Baja",'MAPA DE RIESGOS'!$Z$196="Mayor"),CONCATENATE("R",'MAPA DE RIESGOS'!$H$196),"")</f>
        <v/>
      </c>
      <c r="AO45" s="311" t="str">
        <f>IF(AND('MAPA DE RIESGOS'!$V$202="Muy Baja",'MAPA DE RIESGOS'!$Z$202="Mayor"),CONCATENATE("R",'MAPA DE RIESGOS'!$H$202),"")</f>
        <v/>
      </c>
      <c r="AP45" s="311" t="str">
        <f>IF(AND('MAPA DE RIESGOS'!$V$208="Muy Baja",'MAPA DE RIESGOS'!$Z$208="Mayor"),CONCATENATE("R",'MAPA DE RIESGOS'!$H$208),"")</f>
        <v/>
      </c>
      <c r="AQ45" s="311" t="str">
        <f>IF(AND('MAPA DE RIESGOS'!$V$214="Muy Baja",'MAPA DE RIESGOS'!$Z$214="Mayor"),CONCATENATE("R",'MAPA DE RIESGOS'!$H$214),"")</f>
        <v/>
      </c>
      <c r="AR45" s="311" t="str">
        <f>IF(AND('MAPA DE RIESGOS'!$V$220="Muy Baja",'MAPA DE RIESGOS'!$Z$220="Mayor"),CONCATENATE("R",'MAPA DE RIESGOS'!$H$220),"")</f>
        <v/>
      </c>
      <c r="AS45" s="311" t="str">
        <f>IF(AND('MAPA DE RIESGOS'!$V$226="Muy Baja",'MAPA DE RIESGOS'!$Z$226="Mayor"),CONCATENATE("R",'MAPA DE RIESGOS'!$H$226),"")</f>
        <v/>
      </c>
      <c r="AT45" s="311" t="str">
        <f>IF(AND('MAPA DE RIESGOS'!$V$232="Muy Baja",'MAPA DE RIESGOS'!$Z$232="Mayor"),CONCATENATE("R",'MAPA DE RIESGOS'!$H$232),"")</f>
        <v/>
      </c>
      <c r="AU45" s="311" t="str">
        <f>IF(AND('MAPA DE RIESGOS'!$V$238="Muy Baja",'MAPA DE RIESGOS'!$Z$238="Mayor"),CONCATENATE("R",'MAPA DE RIESGOS'!$H$238),"")</f>
        <v/>
      </c>
      <c r="AV45" s="311" t="str">
        <f>IF(AND('MAPA DE RIESGOS'!$V$244="Muy Baja",'MAPA DE RIESGOS'!$Z$244="Mayor"),CONCATENATE("R",'MAPA DE RIESGOS'!$H$244),"")</f>
        <v/>
      </c>
      <c r="AW45" s="304" t="str">
        <f>IF(AND('MAPA DE RIESGOS'!$V$250="Muy Baja",'MAPA DE RIESGOS'!$Z$250="Mayor"),CONCATENATE("R",'MAPA DE RIESGOS'!$H$250),"")</f>
        <v/>
      </c>
      <c r="AX45" s="307" t="str">
        <f>IF(AND('MAPA DE RIESGOS'!$V$196="Muy Baja",'MAPA DE RIESGOS'!$Z$196="Catastrófico"),CONCATENATE("R",'MAPA DE RIESGOS'!$H$196),"")</f>
        <v/>
      </c>
      <c r="AY45" s="312" t="str">
        <f>IF(AND('MAPA DE RIESGOS'!$V$202="Muy Baja",'MAPA DE RIESGOS'!$Z$202="Catastrófico"),CONCATENATE("R",'MAPA DE RIESGOS'!$H$202),"")</f>
        <v/>
      </c>
      <c r="AZ45" s="312" t="str">
        <f>IF(AND('MAPA DE RIESGOS'!$V$208="Muy Baja",'MAPA DE RIESGOS'!$Z$208="Catastrófico"),CONCATENATE("R",'MAPA DE RIESGOS'!$H$208),"")</f>
        <v/>
      </c>
      <c r="BA45" s="312" t="str">
        <f>IF(AND('MAPA DE RIESGOS'!$V$214="Muy Baja",'MAPA DE RIESGOS'!$Z$214="Catastrófico"),CONCATENATE("R",'MAPA DE RIESGOS'!$H$214),"")</f>
        <v/>
      </c>
      <c r="BB45" s="312" t="str">
        <f>IF(AND('MAPA DE RIESGOS'!$V$220="Muy Baja",'MAPA DE RIESGOS'!$Z$220="Catastrófico"),CONCATENATE("R",'MAPA DE RIESGOS'!$H$220),"")</f>
        <v/>
      </c>
      <c r="BC45" s="312" t="str">
        <f>IF(AND('MAPA DE RIESGOS'!$V$226="Muy Baja",'MAPA DE RIESGOS'!$Z$226="Catastrófico"),CONCATENATE("R",'MAPA DE RIESGOS'!$H$226),"")</f>
        <v/>
      </c>
      <c r="BD45" s="312" t="str">
        <f>IF(AND('MAPA DE RIESGOS'!$V$232="Muy Baja",'MAPA DE RIESGOS'!$Z$232="Catastrófico"),CONCATENATE("R",'MAPA DE RIESGOS'!$H$232),"")</f>
        <v/>
      </c>
      <c r="BE45" s="312" t="str">
        <f>IF(AND('MAPA DE RIESGOS'!$V$238="Muy Baja",'MAPA DE RIESGOS'!$Z$238="Catastrófico"),CONCATENATE("R",'MAPA DE RIESGOS'!$H$238),"")</f>
        <v/>
      </c>
      <c r="BF45" s="312" t="str">
        <f>IF(AND('MAPA DE RIESGOS'!$V$244="Muy Baja",'MAPA DE RIESGOS'!$Z$244="Catastrófico"),CONCATENATE("R",'MAPA DE RIESGOS'!$H$244),"")</f>
        <v/>
      </c>
      <c r="BG45" s="310" t="str">
        <f>IF(AND('MAPA DE RIESGOS'!$V$250="Muy Baja",'MAPA DE RIESGOS'!$Z$250="Catastrófico"),CONCATENATE("R",'MAPA DE RIESGOS'!$H$250),"")</f>
        <v/>
      </c>
      <c r="BH45" s="67"/>
      <c r="BI45" s="67"/>
      <c r="BJ45" s="67"/>
      <c r="BK45" s="67"/>
      <c r="BL45" s="67"/>
      <c r="BM45" s="67"/>
      <c r="BN45" s="67"/>
    </row>
    <row r="46" spans="2:66" ht="34.5" customHeight="1">
      <c r="B46" s="673"/>
      <c r="C46" s="673"/>
      <c r="D46" s="674"/>
      <c r="E46" s="678"/>
      <c r="F46" s="679"/>
      <c r="G46" s="679"/>
      <c r="H46" s="679"/>
      <c r="I46" s="680"/>
      <c r="J46" s="331" t="str">
        <f>IF(AND('MAPA DE RIESGOS'!$V$256="Muy Baja",'MAPA DE RIESGOS'!$Z$256="Leve"),CONCATENATE("R",'MAPA DE RIESGOS'!$H$256),"")</f>
        <v/>
      </c>
      <c r="K46" s="335" t="str">
        <f>IF(AND('MAPA DE RIESGOS'!$V$262="Muy Baja",'MAPA DE RIESGOS'!$Z$262="Leve"),CONCATENATE("R",'MAPA DE RIESGOS'!$H$262),"")</f>
        <v/>
      </c>
      <c r="L46" s="335" t="str">
        <f>IF(AND('MAPA DE RIESGOS'!$V$268="Muy Baja",'MAPA DE RIESGOS'!$Z$268="Leve"),CONCATENATE("R",'MAPA DE RIESGOS'!$H$268),"")</f>
        <v/>
      </c>
      <c r="M46" s="335" t="str">
        <f>IF(AND('MAPA DE RIESGOS'!$V$274="Muy Baja",'MAPA DE RIESGOS'!$Z$274="Leve"),CONCATENATE("R",'MAPA DE RIESGOS'!$H$274),"")</f>
        <v/>
      </c>
      <c r="N46" s="335" t="str">
        <f>IF(AND('MAPA DE RIESGOS'!$V$280="Muy Baja",'MAPA DE RIESGOS'!$Z$280="Leve"),CONCATENATE("R",'MAPA DE RIESGOS'!$H$280),"")</f>
        <v/>
      </c>
      <c r="O46" s="335" t="str">
        <f>IF(AND('MAPA DE RIESGOS'!$V$286="Muy Baja",'MAPA DE RIESGOS'!$Z$286="Leve"),CONCATENATE("R",'MAPA DE RIESGOS'!$H$286),"")</f>
        <v/>
      </c>
      <c r="P46" s="335" t="str">
        <f>IF(AND('MAPA DE RIESGOS'!$V$292="Muy Baja",'MAPA DE RIESGOS'!$Z$292="Leve"),CONCATENATE("R",'MAPA DE RIESGOS'!$H$292),"")</f>
        <v/>
      </c>
      <c r="Q46" s="335" t="str">
        <f>IF(AND('MAPA DE RIESGOS'!$V$298="Muy Baja",'MAPA DE RIESGOS'!$Z$298="Leve"),CONCATENATE("R",'MAPA DE RIESGOS'!$H$298),"")</f>
        <v/>
      </c>
      <c r="R46" s="335" t="str">
        <f>IF(AND('MAPA DE RIESGOS'!$V$304="Muy Baja",'MAPA DE RIESGOS'!$Z$304="Leve"),CONCATENATE("R",'MAPA DE RIESGOS'!$H$304),"")</f>
        <v/>
      </c>
      <c r="S46" s="334" t="str">
        <f>IF(AND('MAPA DE RIESGOS'!$V$310="Muy Baja",'MAPA DE RIESGOS'!$Z$310="Leve"),CONCATENATE("R",'MAPA DE RIESGOS'!$H$310),"")</f>
        <v/>
      </c>
      <c r="T46" s="331" t="str">
        <f>IF(AND('MAPA DE RIESGOS'!$V$256="Muy Baja",'MAPA DE RIESGOS'!$Z$256="Menor"),CONCATENATE("R",'MAPA DE RIESGOS'!$H$256),"")</f>
        <v/>
      </c>
      <c r="U46" s="335" t="str">
        <f>IF(AND('MAPA DE RIESGOS'!$V$262="Muy Baja",'MAPA DE RIESGOS'!$Z$262="Menor"),CONCATENATE("R",'MAPA DE RIESGOS'!$H$262),"")</f>
        <v/>
      </c>
      <c r="V46" s="335" t="str">
        <f>IF(AND('MAPA DE RIESGOS'!$V$268="Muy Baja",'MAPA DE RIESGOS'!$Z$268="Menor"),CONCATENATE("R",'MAPA DE RIESGOS'!$H$268),"")</f>
        <v/>
      </c>
      <c r="W46" s="335" t="str">
        <f>IF(AND('MAPA DE RIESGOS'!$V$274="Muy Baja",'MAPA DE RIESGOS'!$Z$274="Menor"),CONCATENATE("R",'MAPA DE RIESGOS'!$H$274),"")</f>
        <v/>
      </c>
      <c r="X46" s="335" t="str">
        <f>IF(AND('MAPA DE RIESGOS'!$V$280="Muy Baja",'MAPA DE RIESGOS'!$Z$280="Menor"),CONCATENATE("R",'MAPA DE RIESGOS'!$H$280),"")</f>
        <v/>
      </c>
      <c r="Y46" s="335" t="str">
        <f>IF(AND('MAPA DE RIESGOS'!$V$286="Muy Baja",'MAPA DE RIESGOS'!$Z$286="Menor"),CONCATENATE("R",'MAPA DE RIESGOS'!$H$286),"")</f>
        <v/>
      </c>
      <c r="Z46" s="335" t="str">
        <f>IF(AND('MAPA DE RIESGOS'!$V$292="Muy Baja",'MAPA DE RIESGOS'!$Z$292="Menor"),CONCATENATE("R",'MAPA DE RIESGOS'!$H$292),"")</f>
        <v/>
      </c>
      <c r="AA46" s="335" t="str">
        <f>IF(AND('MAPA DE RIESGOS'!$V$298="Muy Baja",'MAPA DE RIESGOS'!$Z$298="Menor"),CONCATENATE("R",'MAPA DE RIESGOS'!$H$298),"")</f>
        <v/>
      </c>
      <c r="AB46" s="335" t="str">
        <f>IF(AND('MAPA DE RIESGOS'!$V$304="Muy Baja",'MAPA DE RIESGOS'!$Z$304="Menor"),CONCATENATE("R",'MAPA DE RIESGOS'!$H$304),"")</f>
        <v/>
      </c>
      <c r="AC46" s="334" t="str">
        <f>IF(AND('MAPA DE RIESGOS'!$V$310="Muy Baja",'MAPA DE RIESGOS'!$Z$310="Menor"),CONCATENATE("R",'MAPA DE RIESGOS'!$H$310),"")</f>
        <v/>
      </c>
      <c r="AD46" s="320" t="str">
        <f>IF(AND('MAPA DE RIESGOS'!$V$256="Muy Baja",'MAPA DE RIESGOS'!$Z$256="Moderado"),CONCATENATE("R",'MAPA DE RIESGOS'!$H$256),"")</f>
        <v/>
      </c>
      <c r="AE46" s="325" t="str">
        <f>IF(AND('MAPA DE RIESGOS'!$V$262="Muy Baja",'MAPA DE RIESGOS'!$Z$262="Moderado"),CONCATENATE("R",'MAPA DE RIESGOS'!$H$262),"")</f>
        <v/>
      </c>
      <c r="AF46" s="325" t="str">
        <f>IF(AND('MAPA DE RIESGOS'!$V$268="Muy Baja",'MAPA DE RIESGOS'!$Z$268="Moderado"),CONCATENATE("R",'MAPA DE RIESGOS'!$H$268),"")</f>
        <v/>
      </c>
      <c r="AG46" s="325" t="str">
        <f>IF(AND('MAPA DE RIESGOS'!$V$274="Muy Baja",'MAPA DE RIESGOS'!$Z$274="Moderado"),CONCATENATE("R",'MAPA DE RIESGOS'!$H$274),"")</f>
        <v/>
      </c>
      <c r="AH46" s="325" t="str">
        <f>IF(AND('MAPA DE RIESGOS'!$V$280="Muy Baja",'MAPA DE RIESGOS'!$Z$280="Moderado"),CONCATENATE("R",'MAPA DE RIESGOS'!$H$280),"")</f>
        <v/>
      </c>
      <c r="AI46" s="325" t="str">
        <f>IF(AND('MAPA DE RIESGOS'!$V$286="Muy Baja",'MAPA DE RIESGOS'!$Z$286="Moderado"),CONCATENATE("R",'MAPA DE RIESGOS'!$H$286),"")</f>
        <v>R46</v>
      </c>
      <c r="AJ46" s="325" t="str">
        <f>IF(AND('MAPA DE RIESGOS'!$V$292="Muy Baja",'MAPA DE RIESGOS'!$Z$292="Moderado"),CONCATENATE("R",'MAPA DE RIESGOS'!$H$292),"")</f>
        <v/>
      </c>
      <c r="AK46" s="325" t="str">
        <f>IF(AND('MAPA DE RIESGOS'!$V$298="Muy Baja",'MAPA DE RIESGOS'!$Z$298="Moderado"),CONCATENATE("R",'MAPA DE RIESGOS'!$H$298),"")</f>
        <v/>
      </c>
      <c r="AL46" s="325" t="str">
        <f>IF(AND('MAPA DE RIESGOS'!$V$304="Muy Baja",'MAPA DE RIESGOS'!$Z$304="Moderado"),CONCATENATE("R",'MAPA DE RIESGOS'!$H$304),"")</f>
        <v/>
      </c>
      <c r="AM46" s="323" t="str">
        <f>IF(AND('MAPA DE RIESGOS'!$V$310="Muy Baja",'MAPA DE RIESGOS'!$Z$310="Moderado"),CONCATENATE("R",'MAPA DE RIESGOS'!$H$310),"")</f>
        <v/>
      </c>
      <c r="AN46" s="301" t="str">
        <f>IF(AND('MAPA DE RIESGOS'!$V$256="Muy Baja",'MAPA DE RIESGOS'!$Z$256="Mayor"),CONCATENATE("R",'MAPA DE RIESGOS'!$H$256),"")</f>
        <v/>
      </c>
      <c r="AO46" s="311" t="str">
        <f>IF(AND('MAPA DE RIESGOS'!$V$262="Muy Baja",'MAPA DE RIESGOS'!$Z$262="Mayor"),CONCATENATE("R",'MAPA DE RIESGOS'!$H$262),"")</f>
        <v/>
      </c>
      <c r="AP46" s="311" t="str">
        <f>IF(AND('MAPA DE RIESGOS'!$V$268="Muy Baja",'MAPA DE RIESGOS'!$Z$268="Mayor"),CONCATENATE("R",'MAPA DE RIESGOS'!$H$268),"")</f>
        <v/>
      </c>
      <c r="AQ46" s="311" t="str">
        <f>IF(AND('MAPA DE RIESGOS'!$V$274="Muy Baja",'MAPA DE RIESGOS'!$Z$274="Mayor"),CONCATENATE("R",'MAPA DE RIESGOS'!$H$274),"")</f>
        <v/>
      </c>
      <c r="AR46" s="311" t="str">
        <f>IF(AND('MAPA DE RIESGOS'!$V$280="Muy Baja",'MAPA DE RIESGOS'!$Z$280="Mayor"),CONCATENATE("R",'MAPA DE RIESGOS'!$H$280),"")</f>
        <v/>
      </c>
      <c r="AS46" s="311" t="str">
        <f>IF(AND('MAPA DE RIESGOS'!$V$286="Muy Baja",'MAPA DE RIESGOS'!$Z$286="Mayor"),CONCATENATE("R",'MAPA DE RIESGOS'!$H$286),"")</f>
        <v/>
      </c>
      <c r="AT46" s="311" t="str">
        <f>IF(AND('MAPA DE RIESGOS'!$V$292="Muy Baja",'MAPA DE RIESGOS'!$Z$292="Mayor"),CONCATENATE("R",'MAPA DE RIESGOS'!$H$292),"")</f>
        <v/>
      </c>
      <c r="AU46" s="311" t="str">
        <f>IF(AND('MAPA DE RIESGOS'!$V$298="Muy Baja",'MAPA DE RIESGOS'!$Z$298="Mayor"),CONCATENATE("R",'MAPA DE RIESGOS'!$H$298),"")</f>
        <v/>
      </c>
      <c r="AV46" s="311" t="str">
        <f>IF(AND('MAPA DE RIESGOS'!$V$304="Muy Baja",'MAPA DE RIESGOS'!$Z$304="Mayor"),CONCATENATE("R",'MAPA DE RIESGOS'!$H$304),"")</f>
        <v/>
      </c>
      <c r="AW46" s="304" t="str">
        <f>IF(AND('MAPA DE RIESGOS'!$V$310="Muy Baja",'MAPA DE RIESGOS'!$Z$310="Mayor"),CONCATENATE("R",'MAPA DE RIESGOS'!$H$310),"")</f>
        <v/>
      </c>
      <c r="AX46" s="307" t="str">
        <f>IF(AND('MAPA DE RIESGOS'!$V$256="Muy Baja",'MAPA DE RIESGOS'!$Z$256="Catastrófico"),CONCATENATE("R",'MAPA DE RIESGOS'!$H$256),"")</f>
        <v/>
      </c>
      <c r="AY46" s="312" t="str">
        <f>IF(AND('MAPA DE RIESGOS'!$V$262="Muy Baja",'MAPA DE RIESGOS'!$Z$262="Catastrófico"),CONCATENATE("R",'MAPA DE RIESGOS'!$H$262),"")</f>
        <v/>
      </c>
      <c r="AZ46" s="312" t="str">
        <f>IF(AND('MAPA DE RIESGOS'!$V$268="Muy Baja",'MAPA DE RIESGOS'!$Z$268="Catastrófico"),CONCATENATE("R",'MAPA DE RIESGOS'!$H$268),"")</f>
        <v/>
      </c>
      <c r="BA46" s="312" t="str">
        <f>IF(AND('MAPA DE RIESGOS'!$V$274="Muy Baja",'MAPA DE RIESGOS'!$Z$274="Catastrófico"),CONCATENATE("R",'MAPA DE RIESGOS'!$H$274),"")</f>
        <v/>
      </c>
      <c r="BB46" s="312" t="str">
        <f>IF(AND('MAPA DE RIESGOS'!$V$280="Muy Baja",'MAPA DE RIESGOS'!$Z$280="Catastrófico"),CONCATENATE("R",'MAPA DE RIESGOS'!$H$280),"")</f>
        <v/>
      </c>
      <c r="BC46" s="312" t="str">
        <f>IF(AND('MAPA DE RIESGOS'!$V$286="Muy Baja",'MAPA DE RIESGOS'!$Z$286="Catastrófico"),CONCATENATE("R",'MAPA DE RIESGOS'!$H$286),"")</f>
        <v/>
      </c>
      <c r="BD46" s="312" t="str">
        <f>IF(AND('MAPA DE RIESGOS'!$V$292="Muy Baja",'MAPA DE RIESGOS'!$Z$292="Catastrófico"),CONCATENATE("R",'MAPA DE RIESGOS'!$H$292),"")</f>
        <v/>
      </c>
      <c r="BE46" s="312" t="str">
        <f>IF(AND('MAPA DE RIESGOS'!$V$298="Muy Baja",'MAPA DE RIESGOS'!$Z$298="Catastrófico"),CONCATENATE("R",'MAPA DE RIESGOS'!$H$298),"")</f>
        <v/>
      </c>
      <c r="BF46" s="312" t="str">
        <f>IF(AND('MAPA DE RIESGOS'!$V$304="Muy Baja",'MAPA DE RIESGOS'!$Z$304="Catastrófico"),CONCATENATE("R",'MAPA DE RIESGOS'!$H$304),"")</f>
        <v/>
      </c>
      <c r="BG46" s="310" t="str">
        <f>IF(AND('MAPA DE RIESGOS'!$V$310="Muy Baja",'MAPA DE RIESGOS'!$Z$310="Catastrófico"),CONCATENATE("R",'MAPA DE RIESGOS'!$H$310),"")</f>
        <v/>
      </c>
      <c r="BH46" s="67"/>
      <c r="BI46" s="67"/>
      <c r="BJ46" s="67"/>
      <c r="BK46" s="67"/>
      <c r="BL46" s="67"/>
      <c r="BM46" s="67"/>
      <c r="BN46" s="67"/>
    </row>
    <row r="47" spans="2:66" ht="34.5" customHeight="1">
      <c r="B47" s="673"/>
      <c r="C47" s="673"/>
      <c r="D47" s="674"/>
      <c r="E47" s="678"/>
      <c r="F47" s="679"/>
      <c r="G47" s="679"/>
      <c r="H47" s="679"/>
      <c r="I47" s="680"/>
      <c r="J47" s="331" t="str">
        <f>IF(AND('MAPA DE RIESGOS'!$V$316="Muy Baja",'MAPA DE RIESGOS'!$Z$316="Leve"),CONCATENATE("R",'MAPA DE RIESGOS'!$H$316),"")</f>
        <v/>
      </c>
      <c r="K47" s="335" t="str">
        <f>IF(AND('MAPA DE RIESGOS'!$V$322="Muy Baja",'MAPA DE RIESGOS'!$Z$322="Leve"),CONCATENATE("R",'MAPA DE RIESGOS'!$H$322),"")</f>
        <v/>
      </c>
      <c r="L47" s="335" t="str">
        <f>IF(AND('MAPA DE RIESGOS'!$V$328="Muy Baja",'MAPA DE RIESGOS'!$Z$328="Leve"),CONCATENATE("R",'MAPA DE RIESGOS'!$H$328),"")</f>
        <v/>
      </c>
      <c r="M47" s="335" t="str">
        <f>IF(AND('MAPA DE RIESGOS'!$V$334="Muy Baja",'MAPA DE RIESGOS'!$Z$334="Leve"),CONCATENATE("R",'MAPA DE RIESGOS'!$H$334),"")</f>
        <v/>
      </c>
      <c r="N47" s="335" t="str">
        <f>IF(AND('MAPA DE RIESGOS'!$V$340="Muy Baja",'MAPA DE RIESGOS'!$Z$340="Leve"),CONCATENATE("R",'MAPA DE RIESGOS'!$H$340),"")</f>
        <v/>
      </c>
      <c r="O47" s="335" t="str">
        <f>IF(AND('MAPA DE RIESGOS'!$V$346="Muy Baja",'MAPA DE RIESGOS'!$Z$346="Leve"),CONCATENATE("R",'MAPA DE RIESGOS'!$H$346),"")</f>
        <v/>
      </c>
      <c r="P47" s="335" t="str">
        <f>IF(AND('MAPA DE RIESGOS'!$V$352="Muy Baja",'MAPA DE RIESGOS'!$Z$352="Leve"),CONCATENATE("R",'MAPA DE RIESGOS'!$H$352),"")</f>
        <v/>
      </c>
      <c r="Q47" s="335" t="str">
        <f>IF(AND('MAPA DE RIESGOS'!$V$358="Muy Baja",'MAPA DE RIESGOS'!$Z$358="Leve"),CONCATENATE("R",'MAPA DE RIESGOS'!$H$358),"")</f>
        <v/>
      </c>
      <c r="R47" s="335" t="str">
        <f>IF(AND('MAPA DE RIESGOS'!$V$364="Muy Baja",'MAPA DE RIESGOS'!$Z$364="Leve"),CONCATENATE("R",'MAPA DE RIESGOS'!$H$364),"")</f>
        <v/>
      </c>
      <c r="S47" s="334" t="str">
        <f>IF(AND('MAPA DE RIESGOS'!$V$370="Muy Baja",'MAPA DE RIESGOS'!$Z$370="Leve"),CONCATENATE("R",'MAPA DE RIESGOS'!$H$370),"")</f>
        <v/>
      </c>
      <c r="T47" s="331" t="str">
        <f>IF(AND('MAPA DE RIESGOS'!$V$316="Muy Baja",'MAPA DE RIESGOS'!$Z$316="Menor"),CONCATENATE("R",'MAPA DE RIESGOS'!$H$316),"")</f>
        <v/>
      </c>
      <c r="U47" s="335" t="str">
        <f>IF(AND('MAPA DE RIESGOS'!$V$322="Muy Baja",'MAPA DE RIESGOS'!$Z$322="Menor"),CONCATENATE("R",'MAPA DE RIESGOS'!$H$322),"")</f>
        <v/>
      </c>
      <c r="V47" s="335" t="str">
        <f>IF(AND('MAPA DE RIESGOS'!$V$328="Muy Baja",'MAPA DE RIESGOS'!$Z$328="Menor"),CONCATENATE("R",'MAPA DE RIESGOS'!$H$328),"")</f>
        <v/>
      </c>
      <c r="W47" s="335" t="str">
        <f>IF(AND('MAPA DE RIESGOS'!$V$334="Muy Baja",'MAPA DE RIESGOS'!$Z$334="Menor"),CONCATENATE("R",'MAPA DE RIESGOS'!$H$334),"")</f>
        <v/>
      </c>
      <c r="X47" s="335" t="str">
        <f>IF(AND('MAPA DE RIESGOS'!$V$340="Muy Baja",'MAPA DE RIESGOS'!$Z$340="Menor"),CONCATENATE("R",'MAPA DE RIESGOS'!$H$340),"")</f>
        <v/>
      </c>
      <c r="Y47" s="335" t="str">
        <f>IF(AND('MAPA DE RIESGOS'!$V$346="Muy Baja",'MAPA DE RIESGOS'!$Z$346="Menor"),CONCATENATE("R",'MAPA DE RIESGOS'!$H$346),"")</f>
        <v/>
      </c>
      <c r="Z47" s="335" t="str">
        <f>IF(AND('MAPA DE RIESGOS'!$V$352="Muy Baja",'MAPA DE RIESGOS'!$Z$352="Menor"),CONCATENATE("R",'MAPA DE RIESGOS'!$H$352),"")</f>
        <v/>
      </c>
      <c r="AA47" s="335" t="str">
        <f>IF(AND('MAPA DE RIESGOS'!$V$358="Muy Baja",'MAPA DE RIESGOS'!$Z$358="Menor"),CONCATENATE("R",'MAPA DE RIESGOS'!$H$358),"")</f>
        <v/>
      </c>
      <c r="AB47" s="335" t="str">
        <f>IF(AND('MAPA DE RIESGOS'!$V$364="Muy Baja",'MAPA DE RIESGOS'!$Z$364="Menor"),CONCATENATE("R",'MAPA DE RIESGOS'!$H$364),"")</f>
        <v/>
      </c>
      <c r="AC47" s="334" t="str">
        <f>IF(AND('MAPA DE RIESGOS'!$V$370="Muy Baja",'MAPA DE RIESGOS'!$Z$370="Menor"),CONCATENATE("R",'MAPA DE RIESGOS'!$H$370),"")</f>
        <v/>
      </c>
      <c r="AD47" s="320" t="str">
        <f>IF(AND('MAPA DE RIESGOS'!$V$316="Muy Baja",'MAPA DE RIESGOS'!$Z$316="Moderado"),CONCATENATE("R",'MAPA DE RIESGOS'!$H$316),"")</f>
        <v/>
      </c>
      <c r="AE47" s="325" t="str">
        <f>IF(AND('MAPA DE RIESGOS'!$V$322="Muy Baja",'MAPA DE RIESGOS'!$Z$322="Moderado"),CONCATENATE("R",'MAPA DE RIESGOS'!$H$322),"")</f>
        <v/>
      </c>
      <c r="AF47" s="325" t="str">
        <f>IF(AND('MAPA DE RIESGOS'!$V$328="Muy Baja",'MAPA DE RIESGOS'!$Z$328="Moderado"),CONCATENATE("R",'MAPA DE RIESGOS'!$H$328),"")</f>
        <v/>
      </c>
      <c r="AG47" s="325" t="str">
        <f>IF(AND('MAPA DE RIESGOS'!$V$334="Muy Baja",'MAPA DE RIESGOS'!$Z$334="Moderado"),CONCATENATE("R",'MAPA DE RIESGOS'!$H$334),"")</f>
        <v/>
      </c>
      <c r="AH47" s="325" t="str">
        <f>IF(AND('MAPA DE RIESGOS'!$V$340="Muy Baja",'MAPA DE RIESGOS'!$Z$340="Moderado"),CONCATENATE("R",'MAPA DE RIESGOS'!$H$340),"")</f>
        <v/>
      </c>
      <c r="AI47" s="325" t="str">
        <f>IF(AND('MAPA DE RIESGOS'!$V$346="Muy Baja",'MAPA DE RIESGOS'!$Z$346="Moderado"),CONCATENATE("R",'MAPA DE RIESGOS'!$H$346),"")</f>
        <v/>
      </c>
      <c r="AJ47" s="325" t="str">
        <f>IF(AND('MAPA DE RIESGOS'!$V$352="Muy Baja",'MAPA DE RIESGOS'!$Z$352="Moderado"),CONCATENATE("R",'MAPA DE RIESGOS'!$H$352),"")</f>
        <v/>
      </c>
      <c r="AK47" s="325" t="str">
        <f>IF(AND('MAPA DE RIESGOS'!$V$358="Muy Baja",'MAPA DE RIESGOS'!$Z$358="Moderado"),CONCATENATE("R",'MAPA DE RIESGOS'!$H$358),"")</f>
        <v/>
      </c>
      <c r="AL47" s="325" t="str">
        <f>IF(AND('MAPA DE RIESGOS'!$V$364="Muy Baja",'MAPA DE RIESGOS'!$Z$364="Moderado"),CONCATENATE("R",'MAPA DE RIESGOS'!$H$364),"")</f>
        <v/>
      </c>
      <c r="AM47" s="323" t="str">
        <f>IF(AND('MAPA DE RIESGOS'!$V$370="Muy Baja",'MAPA DE RIESGOS'!$Z$370="Moderado"),CONCATENATE("R",'MAPA DE RIESGOS'!$H$370),"")</f>
        <v/>
      </c>
      <c r="AN47" s="301" t="str">
        <f>IF(AND('MAPA DE RIESGOS'!$V$316="Muy Baja",'MAPA DE RIESGOS'!$Z$316="Mayor"),CONCATENATE("R",'MAPA DE RIESGOS'!$H$316),"")</f>
        <v/>
      </c>
      <c r="AO47" s="311" t="str">
        <f>IF(AND('MAPA DE RIESGOS'!$V$322="Muy Baja",'MAPA DE RIESGOS'!$Z$322="Mayor"),CONCATENATE("R",'MAPA DE RIESGOS'!$H$322),"")</f>
        <v/>
      </c>
      <c r="AP47" s="311" t="str">
        <f>IF(AND('MAPA DE RIESGOS'!$V$328="Muy Baja",'MAPA DE RIESGOS'!$Z$328="Mayor"),CONCATENATE("R",'MAPA DE RIESGOS'!$H$328),"")</f>
        <v/>
      </c>
      <c r="AQ47" s="311" t="str">
        <f>IF(AND('MAPA DE RIESGOS'!$V$334="Muy Baja",'MAPA DE RIESGOS'!$Z$334="Mayor"),CONCATENATE("R",'MAPA DE RIESGOS'!$H$334),"")</f>
        <v/>
      </c>
      <c r="AR47" s="311" t="str">
        <f>IF(AND('MAPA DE RIESGOS'!$V$340="Muy Baja",'MAPA DE RIESGOS'!$Z$340="Mayor"),CONCATENATE("R",'MAPA DE RIESGOS'!$H$340),"")</f>
        <v/>
      </c>
      <c r="AS47" s="311" t="str">
        <f>IF(AND('MAPA DE RIESGOS'!$V$346="Muy Baja",'MAPA DE RIESGOS'!$Z$346="Mayor"),CONCATENATE("R",'MAPA DE RIESGOS'!$H$346),"")</f>
        <v/>
      </c>
      <c r="AT47" s="311" t="str">
        <f>IF(AND('MAPA DE RIESGOS'!$V$352="Muy Baja",'MAPA DE RIESGOS'!$Z$352="Mayor"),CONCATENATE("R",'MAPA DE RIESGOS'!$H$352),"")</f>
        <v/>
      </c>
      <c r="AU47" s="311" t="str">
        <f>IF(AND('MAPA DE RIESGOS'!$V$358="Muy Baja",'MAPA DE RIESGOS'!$Z$358="Mayor"),CONCATENATE("R",'MAPA DE RIESGOS'!$H$358),"")</f>
        <v/>
      </c>
      <c r="AV47" s="311" t="str">
        <f>IF(AND('MAPA DE RIESGOS'!$V$364="Muy Baja",'MAPA DE RIESGOS'!$Z$364="Mayor"),CONCATENATE("R",'MAPA DE RIESGOS'!$H$364),"")</f>
        <v/>
      </c>
      <c r="AW47" s="304" t="str">
        <f>IF(AND('MAPA DE RIESGOS'!$V$370="Muy Baja",'MAPA DE RIESGOS'!$Z$370="Mayor"),CONCATENATE("R",'MAPA DE RIESGOS'!$H$370),"")</f>
        <v/>
      </c>
      <c r="AX47" s="307" t="str">
        <f>IF(AND('MAPA DE RIESGOS'!$V$316="Muy Baja",'MAPA DE RIESGOS'!$Z$316="Catastrófico"),CONCATENATE("R",'MAPA DE RIESGOS'!$H$316),"")</f>
        <v/>
      </c>
      <c r="AY47" s="312" t="str">
        <f>IF(AND('MAPA DE RIESGOS'!$V$322="Muy Baja",'MAPA DE RIESGOS'!$Z$322="Catastrófico"),CONCATENATE("R",'MAPA DE RIESGOS'!$H$322),"")</f>
        <v/>
      </c>
      <c r="AZ47" s="312" t="str">
        <f>IF(AND('MAPA DE RIESGOS'!$V$328="Muy Baja",'MAPA DE RIESGOS'!$Z$328="Catastrófico"),CONCATENATE("R",'MAPA DE RIESGOS'!$H$328),"")</f>
        <v/>
      </c>
      <c r="BA47" s="312" t="str">
        <f>IF(AND('MAPA DE RIESGOS'!$V$334="Muy Baja",'MAPA DE RIESGOS'!$Z$334="Catastrófico"),CONCATENATE("R",'MAPA DE RIESGOS'!$H$334),"")</f>
        <v/>
      </c>
      <c r="BB47" s="312" t="str">
        <f>IF(AND('MAPA DE RIESGOS'!$V$340="Muy Baja",'MAPA DE RIESGOS'!$Z$340="Catastrófico"),CONCATENATE("R",'MAPA DE RIESGOS'!$H$340),"")</f>
        <v/>
      </c>
      <c r="BC47" s="312" t="str">
        <f>IF(AND('MAPA DE RIESGOS'!$V$346="Muy Baja",'MAPA DE RIESGOS'!$Z$346="Catastrófico"),CONCATENATE("R",'MAPA DE RIESGOS'!$H$346),"")</f>
        <v/>
      </c>
      <c r="BD47" s="312" t="str">
        <f>IF(AND('MAPA DE RIESGOS'!$V$352="Muy Baja",'MAPA DE RIESGOS'!$Z$352="Catastrófico"),CONCATENATE("R",'MAPA DE RIESGOS'!$H$352),"")</f>
        <v/>
      </c>
      <c r="BE47" s="312" t="str">
        <f>IF(AND('MAPA DE RIESGOS'!$V$358="Muy Baja",'MAPA DE RIESGOS'!$Z$358="Catastrófico"),CONCATENATE("R",'MAPA DE RIESGOS'!$H$358),"")</f>
        <v/>
      </c>
      <c r="BF47" s="312" t="str">
        <f>IF(AND('MAPA DE RIESGOS'!$V$364="Muy Baja",'MAPA DE RIESGOS'!$Z$364="Catastrófico"),CONCATENATE("R",'MAPA DE RIESGOS'!$H$364),"")</f>
        <v/>
      </c>
      <c r="BG47" s="310" t="str">
        <f>IF(AND('MAPA DE RIESGOS'!$V$370="Muy Baja",'MAPA DE RIESGOS'!$Z$370="Catastrófico"),CONCATENATE("R",'MAPA DE RIESGOS'!$H$370),"")</f>
        <v/>
      </c>
      <c r="BH47" s="350"/>
      <c r="BI47" s="350"/>
      <c r="BJ47" s="350"/>
      <c r="BK47" s="350"/>
      <c r="BL47" s="350"/>
      <c r="BM47" s="350"/>
      <c r="BN47" s="350"/>
    </row>
    <row r="48" spans="2:66" ht="34.5" customHeight="1">
      <c r="B48" s="673"/>
      <c r="C48" s="673"/>
      <c r="D48" s="674"/>
      <c r="E48" s="678"/>
      <c r="F48" s="679"/>
      <c r="G48" s="679"/>
      <c r="H48" s="679"/>
      <c r="I48" s="680"/>
      <c r="J48" s="331" t="str">
        <f>IF(AND('MAPA DE RIESGOS'!$V$376="Muy Baja",'MAPA DE RIESGOS'!$Z$376="Leve"),CONCATENATE("R",'MAPA DE RIESGOS'!$H$376),"")</f>
        <v/>
      </c>
      <c r="K48" s="335" t="str">
        <f>IF(AND('MAPA DE RIESGOS'!$V$382="Muy Baja",'MAPA DE RIESGOS'!$Z$382="Leve"),CONCATENATE("R",'MAPA DE RIESGOS'!$H$382),"")</f>
        <v/>
      </c>
      <c r="L48" s="335" t="str">
        <f>IF(AND('MAPA DE RIESGOS'!$V$388="Muy Baja",'MAPA DE RIESGOS'!$Z$388="Leve"),CONCATENATE("R",'MAPA DE RIESGOS'!$H$388),"")</f>
        <v/>
      </c>
      <c r="M48" s="335" t="str">
        <f>IF(AND('MAPA DE RIESGOS'!$V$394="Muy Baja",'MAPA DE RIESGOS'!$Z$394="Leve"),CONCATENATE("R",'MAPA DE RIESGOS'!$H$394),"")</f>
        <v/>
      </c>
      <c r="N48" s="335" t="str">
        <f>IF(AND('MAPA DE RIESGOS'!$V$400="Muy Baja",'MAPA DE RIESGOS'!$Z$400="Leve"),CONCATENATE("R",'MAPA DE RIESGOS'!$H$400),"")</f>
        <v/>
      </c>
      <c r="O48" s="335" t="str">
        <f>IF(AND('MAPA DE RIESGOS'!$V$406="Muy Baja",'MAPA DE RIESGOS'!$Z$406="Leve"),CONCATENATE("R",'MAPA DE RIESGOS'!$H$406),"")</f>
        <v/>
      </c>
      <c r="P48" s="335" t="str">
        <f>IF(AND('MAPA DE RIESGOS'!$V$412="Muy Baja",'MAPA DE RIESGOS'!$Z$412="Leve"),CONCATENATE("R",'MAPA DE RIESGOS'!$H$412),"")</f>
        <v/>
      </c>
      <c r="Q48" s="335" t="str">
        <f>IF(AND('MAPA DE RIESGOS'!$V$418="Muy Baja",'MAPA DE RIESGOS'!$Z$418="Leve"),CONCATENATE("R",'MAPA DE RIESGOS'!$H$418),"")</f>
        <v/>
      </c>
      <c r="R48" s="335" t="str">
        <f>IF(AND('MAPA DE RIESGOS'!$V$424="Muy Baja",'MAPA DE RIESGOS'!$Z$424="Leve"),CONCATENATE("R",'MAPA DE RIESGOS'!$H$424),"")</f>
        <v/>
      </c>
      <c r="S48" s="334" t="str">
        <f>IF(AND('MAPA DE RIESGOS'!$V$430="Muy Baja",'MAPA DE RIESGOS'!$Z$430="Leve"),CONCATENATE("R",'MAPA DE RIESGOS'!$H$430),"")</f>
        <v/>
      </c>
      <c r="T48" s="331" t="str">
        <f>IF(AND('MAPA DE RIESGOS'!$V$376="Muy Baja",'MAPA DE RIESGOS'!$Z$376="Menor"),CONCATENATE("R",'MAPA DE RIESGOS'!$H$376),"")</f>
        <v/>
      </c>
      <c r="U48" s="335" t="str">
        <f>IF(AND('MAPA DE RIESGOS'!$V$382="Muy Baja",'MAPA DE RIESGOS'!$Z$382="Menor"),CONCATENATE("R",'MAPA DE RIESGOS'!$H$382),"")</f>
        <v/>
      </c>
      <c r="V48" s="335" t="str">
        <f>IF(AND('MAPA DE RIESGOS'!$V$388="Muy Baja",'MAPA DE RIESGOS'!$Z$388="Menor"),CONCATENATE("R",'MAPA DE RIESGOS'!$H$388),"")</f>
        <v/>
      </c>
      <c r="W48" s="335" t="str">
        <f>IF(AND('MAPA DE RIESGOS'!$V$394="Muy Baja",'MAPA DE RIESGOS'!$Z$394="Menor"),CONCATENATE("R",'MAPA DE RIESGOS'!$H$394),"")</f>
        <v/>
      </c>
      <c r="X48" s="335" t="str">
        <f>IF(AND('MAPA DE RIESGOS'!$V$400="Muy Baja",'MAPA DE RIESGOS'!$Z$400="Menor"),CONCATENATE("R",'MAPA DE RIESGOS'!$H$400),"")</f>
        <v/>
      </c>
      <c r="Y48" s="335" t="str">
        <f>IF(AND('MAPA DE RIESGOS'!$V$406="Muy Baja",'MAPA DE RIESGOS'!$Z$406="Menor"),CONCATENATE("R",'MAPA DE RIESGOS'!$H$406),"")</f>
        <v/>
      </c>
      <c r="Z48" s="335" t="str">
        <f>IF(AND('MAPA DE RIESGOS'!$V$412="Muy Baja",'MAPA DE RIESGOS'!$Z$412="Menor"),CONCATENATE("R",'MAPA DE RIESGOS'!$H$412),"")</f>
        <v/>
      </c>
      <c r="AA48" s="335" t="str">
        <f>IF(AND('MAPA DE RIESGOS'!$V$418="Muy Baja",'MAPA DE RIESGOS'!$Z$418="Menor"),CONCATENATE("R",'MAPA DE RIESGOS'!$H$418),"")</f>
        <v/>
      </c>
      <c r="AB48" s="335" t="str">
        <f>IF(AND('MAPA DE RIESGOS'!$V$424="Muy Baja",'MAPA DE RIESGOS'!$Z$424="Menor"),CONCATENATE("R",'MAPA DE RIESGOS'!$H$424),"")</f>
        <v/>
      </c>
      <c r="AC48" s="334" t="str">
        <f>IF(AND('MAPA DE RIESGOS'!$V$430="Muy Baja",'MAPA DE RIESGOS'!$Z$430="Menor"),CONCATENATE("R",'MAPA DE RIESGOS'!$H$430),"")</f>
        <v/>
      </c>
      <c r="AD48" s="320" t="str">
        <f>IF(AND('MAPA DE RIESGOS'!$V$376="Muy Baja",'MAPA DE RIESGOS'!$Z$376="Moderado"),CONCATENATE("R",'MAPA DE RIESGOS'!$H$376),"")</f>
        <v/>
      </c>
      <c r="AE48" s="325" t="str">
        <f>IF(AND('MAPA DE RIESGOS'!$V$382="Muy Baja",'MAPA DE RIESGOS'!$Z$382="Moderado"),CONCATENATE("R",'MAPA DE RIESGOS'!$H$382),"")</f>
        <v/>
      </c>
      <c r="AF48" s="325" t="str">
        <f>IF(AND('MAPA DE RIESGOS'!$V$388="Muy Baja",'MAPA DE RIESGOS'!$Z$388="Moderado"),CONCATENATE("R",'MAPA DE RIESGOS'!$H$388),"")</f>
        <v/>
      </c>
      <c r="AG48" s="325" t="str">
        <f>IF(AND('MAPA DE RIESGOS'!$V$394="Muy Baja",'MAPA DE RIESGOS'!$Z$394="Moderado"),CONCATENATE("R",'MAPA DE RIESGOS'!$H$394),"")</f>
        <v/>
      </c>
      <c r="AH48" s="325" t="str">
        <f>IF(AND('MAPA DE RIESGOS'!$V$400="Muy Baja",'MAPA DE RIESGOS'!$Z$400="Moderado"),CONCATENATE("R",'MAPA DE RIESGOS'!$H$400),"")</f>
        <v/>
      </c>
      <c r="AI48" s="325" t="str">
        <f>IF(AND('MAPA DE RIESGOS'!$V$406="Muy Baja",'MAPA DE RIESGOS'!$Z$406="Moderado"),CONCATENATE("R",'MAPA DE RIESGOS'!$H$406),"")</f>
        <v/>
      </c>
      <c r="AJ48" s="325" t="str">
        <f>IF(AND('MAPA DE RIESGOS'!$V$412="Muy Baja",'MAPA DE RIESGOS'!$Z$412="Moderado"),CONCATENATE("R",'MAPA DE RIESGOS'!$H$412),"")</f>
        <v/>
      </c>
      <c r="AK48" s="325" t="str">
        <f>IF(AND('MAPA DE RIESGOS'!$V$418="Muy Baja",'MAPA DE RIESGOS'!$Z$418="Moderado"),CONCATENATE("R",'MAPA DE RIESGOS'!$H$418),"")</f>
        <v/>
      </c>
      <c r="AL48" s="325" t="str">
        <f>IF(AND('MAPA DE RIESGOS'!$V$424="Muy Baja",'MAPA DE RIESGOS'!$Z$424="Moderado"),CONCATENATE("R",'MAPA DE RIESGOS'!$H$424),"")</f>
        <v/>
      </c>
      <c r="AM48" s="323" t="str">
        <f>IF(AND('MAPA DE RIESGOS'!$V$430="Muy Baja",'MAPA DE RIESGOS'!$Z$430="Moderado"),CONCATENATE("R",'MAPA DE RIESGOS'!$H$430),"")</f>
        <v/>
      </c>
      <c r="AN48" s="301" t="str">
        <f>IF(AND('MAPA DE RIESGOS'!$V$376="Muy Baja",'MAPA DE RIESGOS'!$Z$376="Mayor"),CONCATENATE("R",'MAPA DE RIESGOS'!$H$376),"")</f>
        <v/>
      </c>
      <c r="AO48" s="311" t="str">
        <f>IF(AND('MAPA DE RIESGOS'!$V$382="Muy Baja",'MAPA DE RIESGOS'!$Z$382="Mayor"),CONCATENATE("R",'MAPA DE RIESGOS'!$H$382),"")</f>
        <v/>
      </c>
      <c r="AP48" s="311" t="str">
        <f>IF(AND('MAPA DE RIESGOS'!$V$388="Muy Baja",'MAPA DE RIESGOS'!$Z$388="Mayor"),CONCATENATE("R",'MAPA DE RIESGOS'!$H$388),"")</f>
        <v/>
      </c>
      <c r="AQ48" s="311" t="str">
        <f>IF(AND('MAPA DE RIESGOS'!$V$394="Muy Baja",'MAPA DE RIESGOS'!$Z$394="Mayor"),CONCATENATE("R",'MAPA DE RIESGOS'!$H$394),"")</f>
        <v/>
      </c>
      <c r="AR48" s="311" t="str">
        <f>IF(AND('MAPA DE RIESGOS'!$V$400="Muy Baja",'MAPA DE RIESGOS'!$Z$400="Mayor"),CONCATENATE("R",'MAPA DE RIESGOS'!$H$400),"")</f>
        <v/>
      </c>
      <c r="AS48" s="311" t="str">
        <f>IF(AND('MAPA DE RIESGOS'!$V$406="Muy Baja",'MAPA DE RIESGOS'!$Z$406="Mayor"),CONCATENATE("R",'MAPA DE RIESGOS'!$H$406),"")</f>
        <v/>
      </c>
      <c r="AT48" s="311" t="str">
        <f>IF(AND('MAPA DE RIESGOS'!$V$412="Muy Baja",'MAPA DE RIESGOS'!$Z$412="Mayor"),CONCATENATE("R",'MAPA DE RIESGOS'!$H$412),"")</f>
        <v/>
      </c>
      <c r="AU48" s="311" t="str">
        <f>IF(AND('MAPA DE RIESGOS'!$V$418="Muy Baja",'MAPA DE RIESGOS'!$Z$418="Mayor"),CONCATENATE("R",'MAPA DE RIESGOS'!$H$418),"")</f>
        <v/>
      </c>
      <c r="AV48" s="311" t="str">
        <f>IF(AND('MAPA DE RIESGOS'!$V$424="Muy Baja",'MAPA DE RIESGOS'!$Z$424="Mayor"),CONCATENATE("R",'MAPA DE RIESGOS'!$H$424),"")</f>
        <v/>
      </c>
      <c r="AW48" s="304" t="str">
        <f>IF(AND('MAPA DE RIESGOS'!$V$430="Muy Baja",'MAPA DE RIESGOS'!$Z$430="Mayor"),CONCATENATE("R",'MAPA DE RIESGOS'!$H$430),"")</f>
        <v/>
      </c>
      <c r="AX48" s="307" t="str">
        <f>IF(AND('MAPA DE RIESGOS'!$V$376="Muy Baja",'MAPA DE RIESGOS'!$Z$376="Catastrófico"),CONCATENATE("R",'MAPA DE RIESGOS'!$H$376),"")</f>
        <v/>
      </c>
      <c r="AY48" s="312" t="str">
        <f>IF(AND('MAPA DE RIESGOS'!$V$382="Muy Baja",'MAPA DE RIESGOS'!$Z$382="Catastrófico"),CONCATENATE("R",'MAPA DE RIESGOS'!$H$382),"")</f>
        <v/>
      </c>
      <c r="AZ48" s="312" t="str">
        <f>IF(AND('MAPA DE RIESGOS'!$V$388="Muy Baja",'MAPA DE RIESGOS'!$Z$388="Catastrófico"),CONCATENATE("R",'MAPA DE RIESGOS'!$H$388),"")</f>
        <v/>
      </c>
      <c r="BA48" s="312" t="str">
        <f>IF(AND('MAPA DE RIESGOS'!$V$394="Muy Baja",'MAPA DE RIESGOS'!$Z$394="Catastrófico"),CONCATENATE("R",'MAPA DE RIESGOS'!$H$394),"")</f>
        <v/>
      </c>
      <c r="BB48" s="312" t="str">
        <f>IF(AND('MAPA DE RIESGOS'!$V$400="Muy Baja",'MAPA DE RIESGOS'!$Z$400="Catastrófico"),CONCATENATE("R",'MAPA DE RIESGOS'!$H$400),"")</f>
        <v/>
      </c>
      <c r="BC48" s="312" t="str">
        <f>IF(AND('MAPA DE RIESGOS'!$V$406="Muy Baja",'MAPA DE RIESGOS'!$Z$406="Catastrófico"),CONCATENATE("R",'MAPA DE RIESGOS'!$H$406),"")</f>
        <v/>
      </c>
      <c r="BD48" s="312" t="str">
        <f>IF(AND('MAPA DE RIESGOS'!$V$412="Muy Baja",'MAPA DE RIESGOS'!$Z$412="Catastrófico"),CONCATENATE("R",'MAPA DE RIESGOS'!$H$412),"")</f>
        <v/>
      </c>
      <c r="BE48" s="312" t="str">
        <f>IF(AND('MAPA DE RIESGOS'!$V$418="Muy Baja",'MAPA DE RIESGOS'!$Z$418="Catastrófico"),CONCATENATE("R",'MAPA DE RIESGOS'!$H$418),"")</f>
        <v/>
      </c>
      <c r="BF48" s="312" t="str">
        <f>IF(AND('MAPA DE RIESGOS'!$V$424="Muy Baja",'MAPA DE RIESGOS'!$Z$424="Catastrófico"),CONCATENATE("R",'MAPA DE RIESGOS'!$H$424),"")</f>
        <v/>
      </c>
      <c r="BG48" s="310" t="str">
        <f>IF(AND('MAPA DE RIESGOS'!$V$430="Muy Baja",'MAPA DE RIESGOS'!$Z$430="Catastrófico"),CONCATENATE("R",'MAPA DE RIESGOS'!$H$430),"")</f>
        <v/>
      </c>
      <c r="BH48" s="350"/>
      <c r="BI48" s="350"/>
      <c r="BJ48" s="350"/>
      <c r="BK48" s="350"/>
      <c r="BL48" s="350"/>
      <c r="BM48" s="350"/>
      <c r="BN48" s="350"/>
    </row>
    <row r="49" spans="2:66" ht="34.5" customHeight="1">
      <c r="B49" s="673"/>
      <c r="C49" s="673"/>
      <c r="D49" s="674"/>
      <c r="E49" s="678"/>
      <c r="F49" s="679"/>
      <c r="G49" s="679"/>
      <c r="H49" s="679"/>
      <c r="I49" s="680"/>
      <c r="J49" s="331" t="str">
        <f>IF(AND('MAPA DE RIESGOS'!$V$436="Muy Baja",'MAPA DE RIESGOS'!$Z$436="Leve"),CONCATENATE("R",'MAPA DE RIESGOS'!$H$436),"")</f>
        <v/>
      </c>
      <c r="K49" s="335" t="str">
        <f>IF(AND('MAPA DE RIESGOS'!$V$442="Muy Baja",'MAPA DE RIESGOS'!$Z$442="Leve"),CONCATENATE("R",'MAPA DE RIESGOS'!$H$442),"")</f>
        <v/>
      </c>
      <c r="L49" s="335" t="str">
        <f>IF(AND('MAPA DE RIESGOS'!$V$448="Muy Baja",'MAPA DE RIESGOS'!$Z$448="Leve"),CONCATENATE("R",'MAPA DE RIESGOS'!$H$448),"")</f>
        <v/>
      </c>
      <c r="M49" s="335" t="str">
        <f>IF(AND('MAPA DE RIESGOS'!$V$454="Muy Baja",'MAPA DE RIESGOS'!$Z$454="Leve"),CONCATENATE("R",'MAPA DE RIESGOS'!$H$454),"")</f>
        <v/>
      </c>
      <c r="N49" s="335" t="str">
        <f>IF(AND('MAPA DE RIESGOS'!$V$460="Muy Baja",'MAPA DE RIESGOS'!$Z$460="Leve"),CONCATENATE("R",'MAPA DE RIESGOS'!$H$460),"")</f>
        <v/>
      </c>
      <c r="O49" s="335" t="str">
        <f>IF(AND('MAPA DE RIESGOS'!$V$466="Muy Baja",'MAPA DE RIESGOS'!$Z$466="Leve"),CONCATENATE("R",'MAPA DE RIESGOS'!$H$466),"")</f>
        <v/>
      </c>
      <c r="P49" s="335" t="str">
        <f>IF(AND('MAPA DE RIESGOS'!$V$472="Muy Baja",'MAPA DE RIESGOS'!$Z$472="Leve"),CONCATENATE("R",'MAPA DE RIESGOS'!$H$472),"")</f>
        <v/>
      </c>
      <c r="Q49" s="335" t="str">
        <f>IF(AND('MAPA DE RIESGOS'!$V$478="Muy Baja",'MAPA DE RIESGOS'!$Z$478="Leve"),CONCATENATE("R",'MAPA DE RIESGOS'!$H$478),"")</f>
        <v/>
      </c>
      <c r="R49" s="335" t="str">
        <f>IF(AND('MAPA DE RIESGOS'!$V$484="Muy Baja",'MAPA DE RIESGOS'!$Z$484="Leve"),CONCATENATE("R",'MAPA DE RIESGOS'!$H$484),"")</f>
        <v/>
      </c>
      <c r="S49" s="334" t="str">
        <f>IF(AND('MAPA DE RIESGOS'!$V$490="Muy Baja",'MAPA DE RIESGOS'!$Z$490="Leve"),CONCATENATE("R",'MAPA DE RIESGOS'!$H$490),"")</f>
        <v/>
      </c>
      <c r="T49" s="331" t="str">
        <f>IF(AND('MAPA DE RIESGOS'!$V$436="Muy Baja",'MAPA DE RIESGOS'!$Z$436="Menor"),CONCATENATE("R",'MAPA DE RIESGOS'!$H$436),"")</f>
        <v/>
      </c>
      <c r="U49" s="335" t="str">
        <f>IF(AND('MAPA DE RIESGOS'!$V$442="Muy Baja",'MAPA DE RIESGOS'!$Z$442="Menor"),CONCATENATE("R",'MAPA DE RIESGOS'!$H$442),"")</f>
        <v/>
      </c>
      <c r="V49" s="335" t="str">
        <f>IF(AND('MAPA DE RIESGOS'!$V$448="Muy Baja",'MAPA DE RIESGOS'!$Z$448="Menor"),CONCATENATE("R",'MAPA DE RIESGOS'!$H$448),"")</f>
        <v/>
      </c>
      <c r="W49" s="335" t="str">
        <f>IF(AND('MAPA DE RIESGOS'!$V$454="Muy Baja",'MAPA DE RIESGOS'!$Z$454="Menor"),CONCATENATE("R",'MAPA DE RIESGOS'!$H$454),"")</f>
        <v/>
      </c>
      <c r="X49" s="335" t="str">
        <f>IF(AND('MAPA DE RIESGOS'!$V$460="Muy Baja",'MAPA DE RIESGOS'!$Z$460="Menor"),CONCATENATE("R",'MAPA DE RIESGOS'!$H$460),"")</f>
        <v/>
      </c>
      <c r="Y49" s="335" t="str">
        <f>IF(AND('MAPA DE RIESGOS'!$V$466="Muy Baja",'MAPA DE RIESGOS'!$Z$466="Menor"),CONCATENATE("R",'MAPA DE RIESGOS'!$H$466),"")</f>
        <v/>
      </c>
      <c r="Z49" s="335" t="str">
        <f>IF(AND('MAPA DE RIESGOS'!$V$472="Muy Baja",'MAPA DE RIESGOS'!$Z$472="Menor"),CONCATENATE("R",'MAPA DE RIESGOS'!$H$472),"")</f>
        <v/>
      </c>
      <c r="AA49" s="335" t="str">
        <f>IF(AND('MAPA DE RIESGOS'!$V$478="Muy Baja",'MAPA DE RIESGOS'!$Z$478="Menor"),CONCATENATE("R",'MAPA DE RIESGOS'!$H$478),"")</f>
        <v/>
      </c>
      <c r="AB49" s="335" t="str">
        <f>IF(AND('MAPA DE RIESGOS'!$V$484="Muy Baja",'MAPA DE RIESGOS'!$Z$484="Menor"),CONCATENATE("R",'MAPA DE RIESGOS'!$H$484),"")</f>
        <v/>
      </c>
      <c r="AC49" s="334" t="str">
        <f>IF(AND('MAPA DE RIESGOS'!$V$490="Muy Baja",'MAPA DE RIESGOS'!$Z$490="Menor"),CONCATENATE("R",'MAPA DE RIESGOS'!$H$490),"")</f>
        <v/>
      </c>
      <c r="AD49" s="320" t="str">
        <f>IF(AND('MAPA DE RIESGOS'!$V$436="Muy Baja",'MAPA DE RIESGOS'!$Z$436="Moderado"),CONCATENATE("R",'MAPA DE RIESGOS'!$H$436),"")</f>
        <v/>
      </c>
      <c r="AE49" s="325" t="str">
        <f>IF(AND('MAPA DE RIESGOS'!$V$442="Muy Baja",'MAPA DE RIESGOS'!$Z$442="Moderado"),CONCATENATE("R",'MAPA DE RIESGOS'!$H$442),"")</f>
        <v/>
      </c>
      <c r="AF49" s="325" t="str">
        <f>IF(AND('MAPA DE RIESGOS'!$V$448="Muy Baja",'MAPA DE RIESGOS'!$Z$448="Moderado"),CONCATENATE("R",'MAPA DE RIESGOS'!$H$448),"")</f>
        <v/>
      </c>
      <c r="AG49" s="325" t="str">
        <f>IF(AND('MAPA DE RIESGOS'!$V$454="Muy Baja",'MAPA DE RIESGOS'!$Z$454="Moderado"),CONCATENATE("R",'MAPA DE RIESGOS'!$H$454),"")</f>
        <v/>
      </c>
      <c r="AH49" s="325" t="str">
        <f>IF(AND('MAPA DE RIESGOS'!$V$460="Muy Baja",'MAPA DE RIESGOS'!$Z$460="Moderado"),CONCATENATE("R",'MAPA DE RIESGOS'!$H$460),"")</f>
        <v/>
      </c>
      <c r="AI49" s="325" t="str">
        <f>IF(AND('MAPA DE RIESGOS'!$V$466="Muy Baja",'MAPA DE RIESGOS'!$Z$466="Moderado"),CONCATENATE("R",'MAPA DE RIESGOS'!$H$466),"")</f>
        <v/>
      </c>
      <c r="AJ49" s="325" t="str">
        <f>IF(AND('MAPA DE RIESGOS'!$V$472="Muy Baja",'MAPA DE RIESGOS'!$Z$472="Moderado"),CONCATENATE("R",'MAPA DE RIESGOS'!$H$472),"")</f>
        <v/>
      </c>
      <c r="AK49" s="325" t="str">
        <f>IF(AND('MAPA DE RIESGOS'!$V$478="Muy Baja",'MAPA DE RIESGOS'!$Z$478="Moderado"),CONCATENATE("R",'MAPA DE RIESGOS'!$H$478),"")</f>
        <v/>
      </c>
      <c r="AL49" s="325" t="str">
        <f>IF(AND('MAPA DE RIESGOS'!$V$484="Muy Baja",'MAPA DE RIESGOS'!$Z$484="Moderado"),CONCATENATE("R",'MAPA DE RIESGOS'!$H$484),"")</f>
        <v/>
      </c>
      <c r="AM49" s="323" t="str">
        <f>IF(AND('MAPA DE RIESGOS'!$V$490="Muy Baja",'MAPA DE RIESGOS'!$Z$490="Moderado"),CONCATENATE("R",'MAPA DE RIESGOS'!$H$490),"")</f>
        <v/>
      </c>
      <c r="AN49" s="301" t="str">
        <f>IF(AND('MAPA DE RIESGOS'!$V$436="Muy Baja",'MAPA DE RIESGOS'!$Z$436="Mayor"),CONCATENATE("R",'MAPA DE RIESGOS'!$H$436),"")</f>
        <v/>
      </c>
      <c r="AO49" s="311" t="str">
        <f>IF(AND('MAPA DE RIESGOS'!$V$442="Muy Baja",'MAPA DE RIESGOS'!$Z$442="Mayor"),CONCATENATE("R",'MAPA DE RIESGOS'!$H$442),"")</f>
        <v/>
      </c>
      <c r="AP49" s="311" t="str">
        <f>IF(AND('MAPA DE RIESGOS'!$V$448="Muy Baja",'MAPA DE RIESGOS'!$Z$448="Mayor"),CONCATENATE("R",'MAPA DE RIESGOS'!$H$448),"")</f>
        <v/>
      </c>
      <c r="AQ49" s="311" t="str">
        <f>IF(AND('MAPA DE RIESGOS'!$V$454="Muy Baja",'MAPA DE RIESGOS'!$Z$454="Mayor"),CONCATENATE("R",'MAPA DE RIESGOS'!$H$454),"")</f>
        <v/>
      </c>
      <c r="AR49" s="311" t="str">
        <f>IF(AND('MAPA DE RIESGOS'!$V$460="Muy Baja",'MAPA DE RIESGOS'!$Z$460="Mayor"),CONCATENATE("R",'MAPA DE RIESGOS'!$H$460),"")</f>
        <v/>
      </c>
      <c r="AS49" s="311" t="str">
        <f>IF(AND('MAPA DE RIESGOS'!$V$466="Muy Baja",'MAPA DE RIESGOS'!$Z$466="Mayor"),CONCATENATE("R",'MAPA DE RIESGOS'!$H$466),"")</f>
        <v/>
      </c>
      <c r="AT49" s="311" t="str">
        <f>IF(AND('MAPA DE RIESGOS'!$V$472="Muy Baja",'MAPA DE RIESGOS'!$Z$472="Mayor"),CONCATENATE("R",'MAPA DE RIESGOS'!$H$472),"")</f>
        <v/>
      </c>
      <c r="AU49" s="311" t="str">
        <f>IF(AND('MAPA DE RIESGOS'!$V$478="Muy Baja",'MAPA DE RIESGOS'!$Z$478="Mayor"),CONCATENATE("R",'MAPA DE RIESGOS'!$H$478),"")</f>
        <v/>
      </c>
      <c r="AV49" s="311" t="str">
        <f>IF(AND('MAPA DE RIESGOS'!$V$484="Muy Baja",'MAPA DE RIESGOS'!$Z$484="Mayor"),CONCATENATE("R",'MAPA DE RIESGOS'!$H$484),"")</f>
        <v/>
      </c>
      <c r="AW49" s="304" t="str">
        <f>IF(AND('MAPA DE RIESGOS'!$V$490="Muy Baja",'MAPA DE RIESGOS'!$Z$490="Mayor"),CONCATENATE("R",'MAPA DE RIESGOS'!$H$490),"")</f>
        <v/>
      </c>
      <c r="AX49" s="307" t="str">
        <f>IF(AND('MAPA DE RIESGOS'!$V$436="Muy Baja",'MAPA DE RIESGOS'!$Z$436="Catastrófico"),CONCATENATE("R",'MAPA DE RIESGOS'!$H$436),"")</f>
        <v/>
      </c>
      <c r="AY49" s="312" t="str">
        <f>IF(AND('MAPA DE RIESGOS'!$V$442="Muy Baja",'MAPA DE RIESGOS'!$Z$442="Catastrófico"),CONCATENATE("R",'MAPA DE RIESGOS'!$H$442),"")</f>
        <v/>
      </c>
      <c r="AZ49" s="312" t="str">
        <f>IF(AND('MAPA DE RIESGOS'!$V$448="Muy Baja",'MAPA DE RIESGOS'!$Z$448="Catastrófico"),CONCATENATE("R",'MAPA DE RIESGOS'!$H$448),"")</f>
        <v/>
      </c>
      <c r="BA49" s="312" t="str">
        <f>IF(AND('MAPA DE RIESGOS'!$V$454="Muy Baja",'MAPA DE RIESGOS'!$Z$454="Catastrófico"),CONCATENATE("R",'MAPA DE RIESGOS'!$H$454),"")</f>
        <v/>
      </c>
      <c r="BB49" s="312" t="str">
        <f>IF(AND('MAPA DE RIESGOS'!$V$460="Muy Baja",'MAPA DE RIESGOS'!$Z$460="Catastrófico"),CONCATENATE("R",'MAPA DE RIESGOS'!$H$460),"")</f>
        <v/>
      </c>
      <c r="BC49" s="312" t="str">
        <f>IF(AND('MAPA DE RIESGOS'!$V$466="Muy Baja",'MAPA DE RIESGOS'!$Z$466="Catastrófico"),CONCATENATE("R",'MAPA DE RIESGOS'!$H$466),"")</f>
        <v/>
      </c>
      <c r="BD49" s="312" t="str">
        <f>IF(AND('MAPA DE RIESGOS'!$V$472="Muy Baja",'MAPA DE RIESGOS'!$Z$472="Catastrófico"),CONCATENATE("R",'MAPA DE RIESGOS'!$H$472),"")</f>
        <v/>
      </c>
      <c r="BE49" s="312" t="str">
        <f>IF(AND('MAPA DE RIESGOS'!$V$478="Muy Baja",'MAPA DE RIESGOS'!$Z$478="Catastrófico"),CONCATENATE("R",'MAPA DE RIESGOS'!$H$478),"")</f>
        <v/>
      </c>
      <c r="BF49" s="312" t="str">
        <f>IF(AND('MAPA DE RIESGOS'!$V$484="Muy Baja",'MAPA DE RIESGOS'!$Z$484="Catastrófico"),CONCATENATE("R",'MAPA DE RIESGOS'!$H$484),"")</f>
        <v/>
      </c>
      <c r="BG49" s="310" t="str">
        <f>IF(AND('MAPA DE RIESGOS'!$V$490="Muy Baja",'MAPA DE RIESGOS'!$Z$490="Catastrófico"),CONCATENATE("R",'MAPA DE RIESGOS'!$H$490),"")</f>
        <v/>
      </c>
      <c r="BH49" s="350"/>
      <c r="BI49" s="350"/>
      <c r="BJ49" s="350"/>
      <c r="BK49" s="350"/>
      <c r="BL49" s="350"/>
      <c r="BM49" s="350"/>
      <c r="BN49" s="350"/>
    </row>
    <row r="50" spans="2:66" ht="34.5" customHeight="1" thickBot="1">
      <c r="B50" s="673"/>
      <c r="C50" s="673"/>
      <c r="D50" s="674"/>
      <c r="E50" s="681"/>
      <c r="F50" s="682"/>
      <c r="G50" s="682"/>
      <c r="H50" s="682"/>
      <c r="I50" s="683"/>
      <c r="J50" s="336" t="str">
        <f>IF(AND('MAPA DE RIESGOS'!$V$496="Muy Baja",'MAPA DE RIESGOS'!$Z$496="Leve"),CONCATENATE("R",'MAPA DE RIESGOS'!$H$496),"")</f>
        <v/>
      </c>
      <c r="K50" s="337" t="str">
        <f>IF(AND('MAPA DE RIESGOS'!$V$502="Muy Baja",'MAPA DE RIESGOS'!$Z$502="Leve"),CONCATENATE("R",'MAPA DE RIESGOS'!$H$502),"")</f>
        <v/>
      </c>
      <c r="L50" s="337" t="str">
        <f>IF(AND('MAPA DE RIESGOS'!$V$508="Muy Baja",'MAPA DE RIESGOS'!$Z$508="Leve"),CONCATENATE("R",'MAPA DE RIESGOS'!$H$508),"")</f>
        <v/>
      </c>
      <c r="M50" s="337" t="str">
        <f>IF(AND('MAPA DE RIESGOS'!$V$514="Muy Baja",'MAPA DE RIESGOS'!$Z$514="Leve"),CONCATENATE("R",'MAPA DE RIESGOS'!$H$514),"")</f>
        <v/>
      </c>
      <c r="N50" s="337" t="str">
        <f>IF(AND('MAPA DE RIESGOS'!$V$520="Muy Baja",'MAPA DE RIESGOS'!$Z$520="Leve"),CONCATENATE("R",'MAPA DE RIESGOS'!$H$520),"")</f>
        <v/>
      </c>
      <c r="O50" s="337" t="str">
        <f>IF(AND('MAPA DE RIESGOS'!$V$526="Muy Baja",'MAPA DE RIESGOS'!$Z$526="Leve"),CONCATENATE("R",'MAPA DE RIESGOS'!$H$526),"")</f>
        <v/>
      </c>
      <c r="P50" s="337" t="str">
        <f>IF(AND('MAPA DE RIESGOS'!$V$532="Muy Baja",'MAPA DE RIESGOS'!$Z$532="Leve"),CONCATENATE("R",'MAPA DE RIESGOS'!$H$532),"")</f>
        <v/>
      </c>
      <c r="Q50" s="337"/>
      <c r="R50" s="337"/>
      <c r="S50" s="338"/>
      <c r="T50" s="336" t="str">
        <f>IF(AND('MAPA DE RIESGOS'!$V$496="Muy Baja",'MAPA DE RIESGOS'!$Z$496="Menor"),CONCATENATE("R",'MAPA DE RIESGOS'!$H$496),"")</f>
        <v/>
      </c>
      <c r="U50" s="337" t="str">
        <f>IF(AND('MAPA DE RIESGOS'!$V$502="Muy Baja",'MAPA DE RIESGOS'!$Z$502="Menor"),CONCATENATE("R",'MAPA DE RIESGOS'!$H$502),"")</f>
        <v/>
      </c>
      <c r="V50" s="337" t="str">
        <f>IF(AND('MAPA DE RIESGOS'!$V$508="Muy Baja",'MAPA DE RIESGOS'!$Z$508="Menor"),CONCATENATE("R",'MAPA DE RIESGOS'!$H$508),"")</f>
        <v/>
      </c>
      <c r="W50" s="337" t="str">
        <f>IF(AND('MAPA DE RIESGOS'!$V$514="Muy Baja",'MAPA DE RIESGOS'!$Z$514="Menor"),CONCATENATE("R",'MAPA DE RIESGOS'!$H$514),"")</f>
        <v/>
      </c>
      <c r="X50" s="337" t="str">
        <f>IF(AND('MAPA DE RIESGOS'!$V$520="Muy Baja",'MAPA DE RIESGOS'!$Z$520="Menor"),CONCATENATE("R",'MAPA DE RIESGOS'!$H$520),"")</f>
        <v/>
      </c>
      <c r="Y50" s="337" t="str">
        <f>IF(AND('MAPA DE RIESGOS'!$V$526="Muy Baja",'MAPA DE RIESGOS'!$Z$526="Menor"),CONCATENATE("R",'MAPA DE RIESGOS'!$H$526),"")</f>
        <v/>
      </c>
      <c r="Z50" s="337" t="str">
        <f>IF(AND('MAPA DE RIESGOS'!$V$532="Muy Baja",'MAPA DE RIESGOS'!$Z$532="Menor"),CONCATENATE("R",'MAPA DE RIESGOS'!$H$532),"")</f>
        <v/>
      </c>
      <c r="AA50" s="337"/>
      <c r="AB50" s="337"/>
      <c r="AC50" s="338"/>
      <c r="AD50" s="326" t="str">
        <f>IF(AND('MAPA DE RIESGOS'!$V$496="Muy Baja",'MAPA DE RIESGOS'!$Z$496="Moderado"),CONCATENATE("R",'MAPA DE RIESGOS'!$H$496),"")</f>
        <v/>
      </c>
      <c r="AE50" s="327" t="str">
        <f>IF(AND('MAPA DE RIESGOS'!$V$502="Muy Baja",'MAPA DE RIESGOS'!$Z$502="Moderado"),CONCATENATE("R",'MAPA DE RIESGOS'!$H$502),"")</f>
        <v/>
      </c>
      <c r="AF50" s="327" t="str">
        <f>IF(AND('MAPA DE RIESGOS'!$V$508="Muy Baja",'MAPA DE RIESGOS'!$Z$508="Moderado"),CONCATENATE("R",'MAPA DE RIESGOS'!$H$508),"")</f>
        <v/>
      </c>
      <c r="AG50" s="327" t="str">
        <f>IF(AND('MAPA DE RIESGOS'!$V$514="Muy Baja",'MAPA DE RIESGOS'!$Z$514="Moderado"),CONCATENATE("R",'MAPA DE RIESGOS'!$H$514),"")</f>
        <v/>
      </c>
      <c r="AH50" s="327" t="str">
        <f>IF(AND('MAPA DE RIESGOS'!$V$520="Muy Baja",'MAPA DE RIESGOS'!$Z$520="Moderado"),CONCATENATE("R",'MAPA DE RIESGOS'!$H$520),"")</f>
        <v/>
      </c>
      <c r="AI50" s="327" t="str">
        <f>IF(AND('MAPA DE RIESGOS'!$V$526="Muy Baja",'MAPA DE RIESGOS'!$Z$526="Moderado"),CONCATENATE("R",'MAPA DE RIESGOS'!$H$526),"")</f>
        <v/>
      </c>
      <c r="AJ50" s="327" t="str">
        <f>IF(AND('MAPA DE RIESGOS'!$V$532="Muy Baja",'MAPA DE RIESGOS'!$Z$532="Moderado"),CONCATENATE("R",'MAPA DE RIESGOS'!$H$532),"")</f>
        <v/>
      </c>
      <c r="AK50" s="327"/>
      <c r="AL50" s="327"/>
      <c r="AM50" s="328"/>
      <c r="AN50" s="313" t="str">
        <f>IF(AND('MAPA DE RIESGOS'!$V$496="Muy Baja",'MAPA DE RIESGOS'!$Z$496="Mayor"),CONCATENATE("R",'MAPA DE RIESGOS'!$H$496),"")</f>
        <v/>
      </c>
      <c r="AO50" s="314" t="str">
        <f>IF(AND('MAPA DE RIESGOS'!$V$502="Muy Baja",'MAPA DE RIESGOS'!$Z$502="Mayor"),CONCATENATE("R",'MAPA DE RIESGOS'!$H$502),"")</f>
        <v/>
      </c>
      <c r="AP50" s="314" t="str">
        <f>IF(AND('MAPA DE RIESGOS'!$V$508="Muy Baja",'MAPA DE RIESGOS'!$Z$508="Mayor"),CONCATENATE("R",'MAPA DE RIESGOS'!$H$508),"")</f>
        <v/>
      </c>
      <c r="AQ50" s="314" t="str">
        <f>IF(AND('MAPA DE RIESGOS'!$V$514="Muy Baja",'MAPA DE RIESGOS'!$Z$514="Mayor"),CONCATENATE("R",'MAPA DE RIESGOS'!$H$514),"")</f>
        <v/>
      </c>
      <c r="AR50" s="314" t="str">
        <f>IF(AND('MAPA DE RIESGOS'!$V$520="Muy Baja",'MAPA DE RIESGOS'!$Z$520="Mayor"),CONCATENATE("R",'MAPA DE RIESGOS'!$H$520),"")</f>
        <v/>
      </c>
      <c r="AS50" s="314" t="str">
        <f>IF(AND('MAPA DE RIESGOS'!$V$526="Muy Baja",'MAPA DE RIESGOS'!$Z$526="Mayor"),CONCATENATE("R",'MAPA DE RIESGOS'!$H$526),"")</f>
        <v/>
      </c>
      <c r="AT50" s="314" t="str">
        <f>IF(AND('MAPA DE RIESGOS'!$V$532="Muy Baja",'MAPA DE RIESGOS'!$Z$532="Mayor"),CONCATENATE("R",'MAPA DE RIESGOS'!$H$532),"")</f>
        <v/>
      </c>
      <c r="AU50" s="314"/>
      <c r="AV50" s="314"/>
      <c r="AW50" s="315"/>
      <c r="AX50" s="324" t="str">
        <f>IF(AND('MAPA DE RIESGOS'!$V$496="Muy Baja",'MAPA DE RIESGOS'!$Z$496="Catastrófico"),CONCATENATE("R",'MAPA DE RIESGOS'!$H$496),"")</f>
        <v/>
      </c>
      <c r="AY50" s="316" t="str">
        <f>IF(AND('MAPA DE RIESGOS'!$V$502="Muy Baja",'MAPA DE RIESGOS'!$Z$502="Catastrófico"),CONCATENATE("R",'MAPA DE RIESGOS'!$H$502),"")</f>
        <v/>
      </c>
      <c r="AZ50" s="316" t="str">
        <f>IF(AND('MAPA DE RIESGOS'!$V$508="Muy Baja",'MAPA DE RIESGOS'!$Z$508="Catastrófico"),CONCATENATE("R",'MAPA DE RIESGOS'!$H$508),"")</f>
        <v/>
      </c>
      <c r="BA50" s="316" t="str">
        <f>IF(AND('MAPA DE RIESGOS'!$V$514="Muy Baja",'MAPA DE RIESGOS'!$Z$514="Catastrófico"),CONCATENATE("R",'MAPA DE RIESGOS'!$H$514),"")</f>
        <v/>
      </c>
      <c r="BB50" s="316" t="str">
        <f>IF(AND('MAPA DE RIESGOS'!$V$520="Muy Baja",'MAPA DE RIESGOS'!$Z$520="Catastrófico"),CONCATENATE("R",'MAPA DE RIESGOS'!$H$520),"")</f>
        <v/>
      </c>
      <c r="BC50" s="316" t="str">
        <f>IF(AND('MAPA DE RIESGOS'!$V$526="Muy Baja",'MAPA DE RIESGOS'!$Z$526="Catastrófico"),CONCATENATE("R",'MAPA DE RIESGOS'!$H$526),"")</f>
        <v/>
      </c>
      <c r="BD50" s="316" t="str">
        <f>IF(AND('MAPA DE RIESGOS'!$V$532="Muy Baja",'MAPA DE RIESGOS'!$Z$532="Catastrófico"),CONCATENATE("R",'MAPA DE RIESGOS'!$H$532),"")</f>
        <v/>
      </c>
      <c r="BE50" s="316"/>
      <c r="BF50" s="316"/>
      <c r="BG50" s="317"/>
      <c r="BH50" s="350"/>
      <c r="BI50" s="350"/>
      <c r="BJ50" s="350"/>
      <c r="BK50" s="350"/>
      <c r="BL50" s="350"/>
      <c r="BM50" s="350"/>
      <c r="BN50" s="350"/>
    </row>
    <row r="51" spans="2:66" ht="12.65" customHeight="1">
      <c r="B51" s="350"/>
      <c r="C51" s="350"/>
      <c r="D51" s="350"/>
      <c r="E51" s="350"/>
      <c r="F51" s="350"/>
      <c r="G51" s="350"/>
      <c r="H51" s="350"/>
      <c r="I51" s="350"/>
      <c r="J51" s="675" t="s">
        <v>286</v>
      </c>
      <c r="K51" s="676"/>
      <c r="L51" s="676"/>
      <c r="M51" s="676"/>
      <c r="N51" s="676"/>
      <c r="O51" s="676"/>
      <c r="P51" s="676"/>
      <c r="Q51" s="676"/>
      <c r="R51" s="676"/>
      <c r="S51" s="677"/>
      <c r="T51" s="675" t="s">
        <v>287</v>
      </c>
      <c r="U51" s="676"/>
      <c r="V51" s="676"/>
      <c r="W51" s="676"/>
      <c r="X51" s="676"/>
      <c r="Y51" s="676"/>
      <c r="Z51" s="676"/>
      <c r="AA51" s="676"/>
      <c r="AB51" s="676"/>
      <c r="AC51" s="677"/>
      <c r="AD51" s="675" t="s">
        <v>288</v>
      </c>
      <c r="AE51" s="676"/>
      <c r="AF51" s="676"/>
      <c r="AG51" s="676"/>
      <c r="AH51" s="676"/>
      <c r="AI51" s="676"/>
      <c r="AJ51" s="676"/>
      <c r="AK51" s="676"/>
      <c r="AL51" s="676"/>
      <c r="AM51" s="677"/>
      <c r="AN51" s="675" t="s">
        <v>289</v>
      </c>
      <c r="AO51" s="720"/>
      <c r="AP51" s="676"/>
      <c r="AQ51" s="676"/>
      <c r="AR51" s="676"/>
      <c r="AS51" s="676"/>
      <c r="AT51" s="676"/>
      <c r="AU51" s="676"/>
      <c r="AV51" s="676"/>
      <c r="AW51" s="677"/>
      <c r="AX51" s="675" t="s">
        <v>290</v>
      </c>
      <c r="AY51" s="676"/>
      <c r="AZ51" s="676"/>
      <c r="BA51" s="676"/>
      <c r="BB51" s="676"/>
      <c r="BC51" s="676"/>
      <c r="BD51" s="676"/>
      <c r="BE51" s="676"/>
      <c r="BF51" s="676"/>
      <c r="BG51" s="677"/>
      <c r="BH51" s="350"/>
      <c r="BI51" s="350"/>
      <c r="BJ51" s="350"/>
      <c r="BK51" s="350"/>
      <c r="BL51" s="350"/>
      <c r="BM51" s="350"/>
      <c r="BN51" s="350"/>
    </row>
    <row r="52" spans="2:66" ht="12.65" customHeight="1">
      <c r="B52" s="67"/>
      <c r="C52" s="67"/>
      <c r="D52" s="67"/>
      <c r="E52" s="67"/>
      <c r="F52" s="67"/>
      <c r="G52" s="67"/>
      <c r="H52" s="67"/>
      <c r="I52" s="67"/>
      <c r="J52" s="678"/>
      <c r="K52" s="679"/>
      <c r="L52" s="679"/>
      <c r="M52" s="679"/>
      <c r="N52" s="679"/>
      <c r="O52" s="679"/>
      <c r="P52" s="679"/>
      <c r="Q52" s="679"/>
      <c r="R52" s="679"/>
      <c r="S52" s="680"/>
      <c r="T52" s="678"/>
      <c r="U52" s="679"/>
      <c r="V52" s="679"/>
      <c r="W52" s="679"/>
      <c r="X52" s="679"/>
      <c r="Y52" s="679"/>
      <c r="Z52" s="679"/>
      <c r="AA52" s="679"/>
      <c r="AB52" s="679"/>
      <c r="AC52" s="680"/>
      <c r="AD52" s="678"/>
      <c r="AE52" s="679"/>
      <c r="AF52" s="679"/>
      <c r="AG52" s="679"/>
      <c r="AH52" s="679"/>
      <c r="AI52" s="679"/>
      <c r="AJ52" s="679"/>
      <c r="AK52" s="679"/>
      <c r="AL52" s="679"/>
      <c r="AM52" s="680"/>
      <c r="AN52" s="678"/>
      <c r="AO52" s="679"/>
      <c r="AP52" s="679"/>
      <c r="AQ52" s="679"/>
      <c r="AR52" s="679"/>
      <c r="AS52" s="679"/>
      <c r="AT52" s="679"/>
      <c r="AU52" s="679"/>
      <c r="AV52" s="679"/>
      <c r="AW52" s="680"/>
      <c r="AX52" s="678"/>
      <c r="AY52" s="679"/>
      <c r="AZ52" s="679"/>
      <c r="BA52" s="679"/>
      <c r="BB52" s="679"/>
      <c r="BC52" s="679"/>
      <c r="BD52" s="679"/>
      <c r="BE52" s="679"/>
      <c r="BF52" s="679"/>
      <c r="BG52" s="680"/>
      <c r="BH52" s="67"/>
      <c r="BI52" s="67"/>
      <c r="BJ52" s="67"/>
      <c r="BK52" s="67"/>
      <c r="BL52" s="67"/>
      <c r="BM52" s="67"/>
      <c r="BN52" s="67"/>
    </row>
    <row r="53" spans="2:66" ht="12.65" customHeight="1">
      <c r="B53" s="67"/>
      <c r="C53" s="67"/>
      <c r="D53" s="67"/>
      <c r="E53" s="67"/>
      <c r="F53" s="67"/>
      <c r="G53" s="67"/>
      <c r="H53" s="67"/>
      <c r="I53" s="67"/>
      <c r="J53" s="678"/>
      <c r="K53" s="679"/>
      <c r="L53" s="679"/>
      <c r="M53" s="679"/>
      <c r="N53" s="679"/>
      <c r="O53" s="679"/>
      <c r="P53" s="679"/>
      <c r="Q53" s="679"/>
      <c r="R53" s="679"/>
      <c r="S53" s="680"/>
      <c r="T53" s="678"/>
      <c r="U53" s="679"/>
      <c r="V53" s="679"/>
      <c r="W53" s="679"/>
      <c r="X53" s="679"/>
      <c r="Y53" s="679"/>
      <c r="Z53" s="679"/>
      <c r="AA53" s="679"/>
      <c r="AB53" s="679"/>
      <c r="AC53" s="680"/>
      <c r="AD53" s="678"/>
      <c r="AE53" s="679"/>
      <c r="AF53" s="679"/>
      <c r="AG53" s="679"/>
      <c r="AH53" s="679"/>
      <c r="AI53" s="679"/>
      <c r="AJ53" s="679"/>
      <c r="AK53" s="679"/>
      <c r="AL53" s="679"/>
      <c r="AM53" s="680"/>
      <c r="AN53" s="678"/>
      <c r="AO53" s="679"/>
      <c r="AP53" s="679"/>
      <c r="AQ53" s="679"/>
      <c r="AR53" s="679"/>
      <c r="AS53" s="679"/>
      <c r="AT53" s="679"/>
      <c r="AU53" s="679"/>
      <c r="AV53" s="679"/>
      <c r="AW53" s="680"/>
      <c r="AX53" s="678"/>
      <c r="AY53" s="679"/>
      <c r="AZ53" s="679"/>
      <c r="BA53" s="679"/>
      <c r="BB53" s="679"/>
      <c r="BC53" s="679"/>
      <c r="BD53" s="679"/>
      <c r="BE53" s="679"/>
      <c r="BF53" s="679"/>
      <c r="BG53" s="680"/>
      <c r="BH53" s="67"/>
      <c r="BI53" s="67"/>
      <c r="BJ53" s="67"/>
      <c r="BK53" s="67"/>
      <c r="BL53" s="67"/>
      <c r="BM53" s="67"/>
      <c r="BN53" s="67"/>
    </row>
    <row r="54" spans="2:66" ht="12.65" customHeight="1">
      <c r="B54" s="67"/>
      <c r="C54" s="67"/>
      <c r="D54" s="67"/>
      <c r="E54" s="67"/>
      <c r="F54" s="67"/>
      <c r="G54" s="67"/>
      <c r="H54" s="67"/>
      <c r="I54" s="67"/>
      <c r="J54" s="678"/>
      <c r="K54" s="679"/>
      <c r="L54" s="679"/>
      <c r="M54" s="679"/>
      <c r="N54" s="679"/>
      <c r="O54" s="679"/>
      <c r="P54" s="679"/>
      <c r="Q54" s="679"/>
      <c r="R54" s="679"/>
      <c r="S54" s="680"/>
      <c r="T54" s="678"/>
      <c r="U54" s="679"/>
      <c r="V54" s="679"/>
      <c r="W54" s="679"/>
      <c r="X54" s="679"/>
      <c r="Y54" s="679"/>
      <c r="Z54" s="679"/>
      <c r="AA54" s="679"/>
      <c r="AB54" s="679"/>
      <c r="AC54" s="680"/>
      <c r="AD54" s="678"/>
      <c r="AE54" s="679"/>
      <c r="AF54" s="679"/>
      <c r="AG54" s="679"/>
      <c r="AH54" s="679"/>
      <c r="AI54" s="679"/>
      <c r="AJ54" s="679"/>
      <c r="AK54" s="679"/>
      <c r="AL54" s="679"/>
      <c r="AM54" s="680"/>
      <c r="AN54" s="678"/>
      <c r="AO54" s="679"/>
      <c r="AP54" s="679"/>
      <c r="AQ54" s="679"/>
      <c r="AR54" s="679"/>
      <c r="AS54" s="679"/>
      <c r="AT54" s="679"/>
      <c r="AU54" s="679"/>
      <c r="AV54" s="679"/>
      <c r="AW54" s="680"/>
      <c r="AX54" s="678"/>
      <c r="AY54" s="679"/>
      <c r="AZ54" s="679"/>
      <c r="BA54" s="679"/>
      <c r="BB54" s="679"/>
      <c r="BC54" s="679"/>
      <c r="BD54" s="679"/>
      <c r="BE54" s="679"/>
      <c r="BF54" s="679"/>
      <c r="BG54" s="680"/>
      <c r="BH54" s="67"/>
      <c r="BI54" s="67"/>
      <c r="BJ54" s="67"/>
      <c r="BK54" s="67"/>
      <c r="BL54" s="67"/>
      <c r="BM54" s="67"/>
      <c r="BN54" s="67"/>
    </row>
    <row r="55" spans="2:66" ht="12.65" customHeight="1">
      <c r="B55" s="67"/>
      <c r="C55" s="67"/>
      <c r="D55" s="67"/>
      <c r="E55" s="67"/>
      <c r="F55" s="67"/>
      <c r="G55" s="67"/>
      <c r="H55" s="67"/>
      <c r="I55" s="67"/>
      <c r="J55" s="678"/>
      <c r="K55" s="679"/>
      <c r="L55" s="679"/>
      <c r="M55" s="679"/>
      <c r="N55" s="679"/>
      <c r="O55" s="679"/>
      <c r="P55" s="679"/>
      <c r="Q55" s="679"/>
      <c r="R55" s="679"/>
      <c r="S55" s="680"/>
      <c r="T55" s="678"/>
      <c r="U55" s="679"/>
      <c r="V55" s="679"/>
      <c r="W55" s="679"/>
      <c r="X55" s="679"/>
      <c r="Y55" s="679"/>
      <c r="Z55" s="679"/>
      <c r="AA55" s="679"/>
      <c r="AB55" s="679"/>
      <c r="AC55" s="680"/>
      <c r="AD55" s="678"/>
      <c r="AE55" s="679"/>
      <c r="AF55" s="679"/>
      <c r="AG55" s="679"/>
      <c r="AH55" s="679"/>
      <c r="AI55" s="679"/>
      <c r="AJ55" s="679"/>
      <c r="AK55" s="679"/>
      <c r="AL55" s="679"/>
      <c r="AM55" s="680"/>
      <c r="AN55" s="678"/>
      <c r="AO55" s="679"/>
      <c r="AP55" s="679"/>
      <c r="AQ55" s="679"/>
      <c r="AR55" s="679"/>
      <c r="AS55" s="679"/>
      <c r="AT55" s="679"/>
      <c r="AU55" s="679"/>
      <c r="AV55" s="679"/>
      <c r="AW55" s="680"/>
      <c r="AX55" s="678"/>
      <c r="AY55" s="679"/>
      <c r="AZ55" s="679"/>
      <c r="BA55" s="679"/>
      <c r="BB55" s="679"/>
      <c r="BC55" s="679"/>
      <c r="BD55" s="679"/>
      <c r="BE55" s="679"/>
      <c r="BF55" s="679"/>
      <c r="BG55" s="680"/>
      <c r="BH55" s="67"/>
      <c r="BI55" s="67"/>
      <c r="BJ55" s="67"/>
      <c r="BK55" s="67"/>
      <c r="BL55" s="67"/>
      <c r="BM55" s="67"/>
      <c r="BN55" s="67"/>
    </row>
    <row r="56" spans="2:66" ht="12.65" customHeight="1" thickBot="1">
      <c r="B56" s="67"/>
      <c r="C56" s="67"/>
      <c r="D56" s="67"/>
      <c r="E56" s="67"/>
      <c r="F56" s="67"/>
      <c r="G56" s="67"/>
      <c r="H56" s="67"/>
      <c r="I56" s="67"/>
      <c r="J56" s="681"/>
      <c r="K56" s="682"/>
      <c r="L56" s="682"/>
      <c r="M56" s="682"/>
      <c r="N56" s="682"/>
      <c r="O56" s="682"/>
      <c r="P56" s="682"/>
      <c r="Q56" s="682"/>
      <c r="R56" s="682"/>
      <c r="S56" s="683"/>
      <c r="T56" s="681"/>
      <c r="U56" s="682"/>
      <c r="V56" s="682"/>
      <c r="W56" s="682"/>
      <c r="X56" s="682"/>
      <c r="Y56" s="682"/>
      <c r="Z56" s="682"/>
      <c r="AA56" s="682"/>
      <c r="AB56" s="682"/>
      <c r="AC56" s="683"/>
      <c r="AD56" s="681"/>
      <c r="AE56" s="682"/>
      <c r="AF56" s="682"/>
      <c r="AG56" s="682"/>
      <c r="AH56" s="682"/>
      <c r="AI56" s="682"/>
      <c r="AJ56" s="682"/>
      <c r="AK56" s="682"/>
      <c r="AL56" s="682"/>
      <c r="AM56" s="683"/>
      <c r="AN56" s="681"/>
      <c r="AO56" s="682"/>
      <c r="AP56" s="682"/>
      <c r="AQ56" s="682"/>
      <c r="AR56" s="682"/>
      <c r="AS56" s="682"/>
      <c r="AT56" s="682"/>
      <c r="AU56" s="682"/>
      <c r="AV56" s="682"/>
      <c r="AW56" s="683"/>
      <c r="AX56" s="681"/>
      <c r="AY56" s="682"/>
      <c r="AZ56" s="682"/>
      <c r="BA56" s="682"/>
      <c r="BB56" s="682"/>
      <c r="BC56" s="682"/>
      <c r="BD56" s="682"/>
      <c r="BE56" s="682"/>
      <c r="BF56" s="682"/>
      <c r="BG56" s="683"/>
      <c r="BH56" s="67"/>
      <c r="BI56" s="67"/>
      <c r="BJ56" s="67"/>
      <c r="BK56" s="67"/>
      <c r="BL56" s="67"/>
      <c r="BM56" s="67"/>
      <c r="BN56" s="6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104" zoomScale="10" zoomScaleNormal="25" zoomScaleSheetLayoutView="10" workbookViewId="0">
      <selection activeCell="AW151" sqref="AW151"/>
    </sheetView>
  </sheetViews>
  <sheetFormatPr baseColWidth="10" defaultColWidth="5.453125" defaultRowHeight="9" customHeight="1"/>
  <cols>
    <col min="5" max="9" width="9.26953125" style="389" customWidth="1"/>
    <col min="10" max="10" width="15.632812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36328125" customWidth="1"/>
    <col min="30" max="33" width="8.7265625" customWidth="1"/>
    <col min="34" max="34" width="15.7265625" customWidth="1"/>
    <col min="35" max="35" width="14.90625" customWidth="1"/>
    <col min="36" max="36" width="8.7265625" customWidth="1"/>
    <col min="37" max="37" width="11.7265625" customWidth="1"/>
    <col min="38" max="39" width="8.7265625" customWidth="1"/>
    <col min="40" max="40" width="12.6328125" customWidth="1"/>
    <col min="41" max="41" width="11.90625" customWidth="1"/>
    <col min="42" max="43" width="8.7265625" customWidth="1"/>
    <col min="44" max="44" width="12.7265625" customWidth="1"/>
    <col min="45" max="45" width="8.7265625" customWidth="1"/>
    <col min="46" max="46" width="19.90625" customWidth="1"/>
    <col min="47" max="47" width="17.453125" customWidth="1"/>
    <col min="48" max="48" width="10.1796875" customWidth="1"/>
    <col min="49" max="49" width="19.6328125" customWidth="1"/>
    <col min="50" max="50" width="18.1796875" customWidth="1"/>
    <col min="51" max="51" width="18.54296875" customWidth="1"/>
    <col min="52" max="53" width="16.7265625" customWidth="1"/>
    <col min="54" max="54" width="12.1796875" customWidth="1"/>
    <col min="55" max="55" width="8.7265625" customWidth="1"/>
    <col min="56" max="57" width="15.6328125" customWidth="1"/>
    <col min="58" max="58" width="17.81640625" customWidth="1"/>
    <col min="59" max="59" width="15.26953125" customWidth="1"/>
    <col min="60" max="60" width="14.1796875" customWidth="1"/>
    <col min="61" max="61" width="16.7265625" customWidth="1"/>
    <col min="62" max="62" width="18.90625" customWidth="1"/>
    <col min="63" max="99" width="8.7265625" customWidth="1"/>
    <col min="101" max="106" width="7.54296875" style="389" customWidth="1"/>
  </cols>
  <sheetData>
    <row r="2" spans="2:106" ht="18" customHeight="1">
      <c r="B2" s="753" t="s">
        <v>293</v>
      </c>
      <c r="C2" s="753"/>
      <c r="D2" s="753"/>
      <c r="E2" s="753"/>
      <c r="F2" s="753"/>
      <c r="G2" s="753"/>
      <c r="H2" s="753"/>
      <c r="I2" s="753"/>
      <c r="J2" s="754" t="s">
        <v>2</v>
      </c>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754"/>
      <c r="BJ2" s="754"/>
      <c r="BK2" s="754"/>
      <c r="BL2" s="754"/>
      <c r="BM2" s="754"/>
      <c r="BN2" s="754"/>
      <c r="BO2" s="754"/>
      <c r="BP2" s="754"/>
      <c r="BQ2" s="754"/>
      <c r="BR2" s="754"/>
      <c r="BS2" s="754"/>
      <c r="BT2" s="754"/>
      <c r="BU2" s="754"/>
      <c r="BV2" s="754"/>
      <c r="BW2" s="754"/>
      <c r="BX2" s="754"/>
      <c r="BY2" s="754"/>
      <c r="BZ2" s="754"/>
      <c r="CA2" s="754"/>
      <c r="CB2" s="754"/>
      <c r="CC2" s="754"/>
      <c r="CD2" s="754"/>
      <c r="CE2" s="754"/>
      <c r="CF2" s="754"/>
      <c r="CG2" s="754"/>
      <c r="CH2" s="754"/>
      <c r="CI2" s="754"/>
      <c r="CJ2" s="754"/>
      <c r="CK2" s="754"/>
      <c r="CL2" s="754"/>
      <c r="CM2" s="754"/>
      <c r="CN2" s="754"/>
      <c r="CO2" s="754"/>
      <c r="CP2" s="754"/>
      <c r="CQ2" s="754"/>
      <c r="CR2" s="754"/>
      <c r="CS2" s="754"/>
      <c r="CT2" s="754"/>
      <c r="CU2" s="754"/>
      <c r="CV2" s="67"/>
      <c r="CW2" s="388"/>
      <c r="CX2" s="388"/>
      <c r="CY2" s="388"/>
      <c r="CZ2" s="388"/>
      <c r="DA2" s="388"/>
      <c r="DB2" s="388"/>
    </row>
    <row r="3" spans="2:106" ht="18" customHeight="1">
      <c r="B3" s="753"/>
      <c r="C3" s="753"/>
      <c r="D3" s="753"/>
      <c r="E3" s="753"/>
      <c r="F3" s="753"/>
      <c r="G3" s="753"/>
      <c r="H3" s="753"/>
      <c r="I3" s="753"/>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754"/>
      <c r="AO3" s="754"/>
      <c r="AP3" s="754"/>
      <c r="AQ3" s="754"/>
      <c r="AR3" s="754"/>
      <c r="AS3" s="754"/>
      <c r="AT3" s="754"/>
      <c r="AU3" s="754"/>
      <c r="AV3" s="754"/>
      <c r="AW3" s="754"/>
      <c r="AX3" s="754"/>
      <c r="AY3" s="754"/>
      <c r="AZ3" s="754"/>
      <c r="BA3" s="754"/>
      <c r="BB3" s="754"/>
      <c r="BC3" s="754"/>
      <c r="BD3" s="754"/>
      <c r="BE3" s="754"/>
      <c r="BF3" s="754"/>
      <c r="BG3" s="754"/>
      <c r="BH3" s="754"/>
      <c r="BI3" s="754"/>
      <c r="BJ3" s="754"/>
      <c r="BK3" s="754"/>
      <c r="BL3" s="754"/>
      <c r="BM3" s="754"/>
      <c r="BN3" s="754"/>
      <c r="BO3" s="754"/>
      <c r="BP3" s="754"/>
      <c r="BQ3" s="754"/>
      <c r="BR3" s="754"/>
      <c r="BS3" s="754"/>
      <c r="BT3" s="754"/>
      <c r="BU3" s="754"/>
      <c r="BV3" s="754"/>
      <c r="BW3" s="754"/>
      <c r="BX3" s="754"/>
      <c r="BY3" s="754"/>
      <c r="BZ3" s="754"/>
      <c r="CA3" s="754"/>
      <c r="CB3" s="754"/>
      <c r="CC3" s="754"/>
      <c r="CD3" s="754"/>
      <c r="CE3" s="754"/>
      <c r="CF3" s="754"/>
      <c r="CG3" s="754"/>
      <c r="CH3" s="754"/>
      <c r="CI3" s="754"/>
      <c r="CJ3" s="754"/>
      <c r="CK3" s="754"/>
      <c r="CL3" s="754"/>
      <c r="CM3" s="754"/>
      <c r="CN3" s="754"/>
      <c r="CO3" s="754"/>
      <c r="CP3" s="754"/>
      <c r="CQ3" s="754"/>
      <c r="CR3" s="754"/>
      <c r="CS3" s="754"/>
      <c r="CT3" s="754"/>
      <c r="CU3" s="754"/>
      <c r="CV3" s="67"/>
      <c r="CW3" s="388"/>
      <c r="CX3" s="388"/>
      <c r="CY3" s="388"/>
      <c r="CZ3" s="388"/>
      <c r="DA3" s="388"/>
      <c r="DB3" s="388"/>
    </row>
    <row r="4" spans="2:106" ht="223" customHeight="1">
      <c r="B4" s="753"/>
      <c r="C4" s="753"/>
      <c r="D4" s="753"/>
      <c r="E4" s="753"/>
      <c r="F4" s="753"/>
      <c r="G4" s="753"/>
      <c r="H4" s="753"/>
      <c r="I4" s="753"/>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4"/>
      <c r="BZ4" s="754"/>
      <c r="CA4" s="754"/>
      <c r="CB4" s="754"/>
      <c r="CC4" s="754"/>
      <c r="CD4" s="754"/>
      <c r="CE4" s="754"/>
      <c r="CF4" s="754"/>
      <c r="CG4" s="754"/>
      <c r="CH4" s="754"/>
      <c r="CI4" s="754"/>
      <c r="CJ4" s="754"/>
      <c r="CK4" s="754"/>
      <c r="CL4" s="754"/>
      <c r="CM4" s="754"/>
      <c r="CN4" s="754"/>
      <c r="CO4" s="754"/>
      <c r="CP4" s="754"/>
      <c r="CQ4" s="754"/>
      <c r="CR4" s="754"/>
      <c r="CS4" s="754"/>
      <c r="CT4" s="754"/>
      <c r="CU4" s="754"/>
      <c r="CV4" s="67"/>
      <c r="CW4" s="388"/>
      <c r="CX4" s="388"/>
      <c r="CY4" s="388"/>
      <c r="CZ4" s="388"/>
      <c r="DA4" s="388"/>
      <c r="DB4" s="388"/>
    </row>
    <row r="5" spans="2:106" ht="9" customHeight="1" thickBot="1">
      <c r="B5" s="67"/>
      <c r="C5" s="67"/>
      <c r="D5" s="67"/>
      <c r="E5" s="388"/>
      <c r="F5" s="388"/>
      <c r="G5" s="388"/>
      <c r="H5" s="388"/>
      <c r="I5" s="388"/>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8"/>
      <c r="CX5" s="388"/>
      <c r="CY5" s="388"/>
      <c r="CZ5" s="388"/>
      <c r="DA5" s="388"/>
      <c r="DB5" s="388"/>
    </row>
    <row r="6" spans="2:106" ht="32.5" customHeight="1">
      <c r="B6" s="755" t="s">
        <v>1</v>
      </c>
      <c r="C6" s="755"/>
      <c r="D6" s="756"/>
      <c r="E6" s="723" t="s">
        <v>278</v>
      </c>
      <c r="F6" s="724"/>
      <c r="G6" s="724"/>
      <c r="H6" s="724"/>
      <c r="I6" s="725"/>
      <c r="J6" s="351" t="str">
        <f>IF(AND('MAPA DE RIESGOS'!$AP10="Muy Alta",'MAPA DE RIESGOS'!$AR10="Leve"),CONCATENATE("R",'MAPA DE RIESGOS'!$H10,"C",'MAPA DE RIESGOS'!$AF10),"")</f>
        <v/>
      </c>
      <c r="K6" s="352" t="str">
        <f>IF(AND('MAPA DE RIESGOS'!$AP11="Muy Alta",'MAPA DE RIESGOS'!$AR11="Leve"),CONCATENATE("R",'MAPA DE RIESGOS'!$H11,"C",'MAPA DE RIESGOS'!$AF11),"")</f>
        <v/>
      </c>
      <c r="L6" s="352" t="str">
        <f>IF(AND('MAPA DE RIESGOS'!$AP12="Muy Alta",'MAPA DE RIESGOS'!$AR12="Leve"),CONCATENATE("R",'MAPA DE RIESGOS'!$H12,"C",'MAPA DE RIESGOS'!$AF12),"")</f>
        <v/>
      </c>
      <c r="M6" s="352" t="str">
        <f>IF(AND('MAPA DE RIESGOS'!$AP13="Muy Alta",'MAPA DE RIESGOS'!$AR13="Leve"),CONCATENATE("R",'MAPA DE RIESGOS'!$H13,"C",'MAPA DE RIESGOS'!$AF13),"")</f>
        <v/>
      </c>
      <c r="N6" s="352" t="str">
        <f>IF(AND('MAPA DE RIESGOS'!$AP14="Muy Alta",'MAPA DE RIESGOS'!$AR14="Leve"),CONCATENATE("R",'MAPA DE RIESGOS'!$H14,"C",'MAPA DE RIESGOS'!$AF14),"")</f>
        <v/>
      </c>
      <c r="O6" s="352" t="str">
        <f>IF(AND('MAPA DE RIESGOS'!$AP15="Muy Alta",'MAPA DE RIESGOS'!$AR15="Leve"),CONCATENATE("R",'MAPA DE RIESGOS'!$H15,"C",'MAPA DE RIESGOS'!$AF15),"")</f>
        <v/>
      </c>
      <c r="P6" s="352" t="str">
        <f>IF(AND('MAPA DE RIESGOS'!$AP16="Muy Alta",'MAPA DE RIESGOS'!$AR16="Leve"),CONCATENATE("R",'MAPA DE RIESGOS'!$H16,"C",'MAPA DE RIESGOS'!$AF16),"")</f>
        <v/>
      </c>
      <c r="Q6" s="352" t="str">
        <f>IF(AND('MAPA DE RIESGOS'!$AP17="Muy Alta",'MAPA DE RIESGOS'!$AR17="Leve"),CONCATENATE("R",'MAPA DE RIESGOS'!$H17,"C",'MAPA DE RIESGOS'!$AF17),"")</f>
        <v/>
      </c>
      <c r="R6" s="352" t="str">
        <f>IF(AND('MAPA DE RIESGOS'!$AP18="Muy Alta",'MAPA DE RIESGOS'!$AR18="Leve"),CONCATENATE("R",'MAPA DE RIESGOS'!$H18,"C",'MAPA DE RIESGOS'!$AF18),"")</f>
        <v/>
      </c>
      <c r="S6" s="352" t="str">
        <f>IF(AND('MAPA DE RIESGOS'!$AP19="Muy Alta",'MAPA DE RIESGOS'!$AR19="Leve"),CONCATENATE("R",'MAPA DE RIESGOS'!$H19,"C",'MAPA DE RIESGOS'!$AF19),"")</f>
        <v/>
      </c>
      <c r="T6" s="352" t="str">
        <f>IF(AND('MAPA DE RIESGOS'!$AP20="Muy Alta",'MAPA DE RIESGOS'!$AR20="Leve"),CONCATENATE("R",'MAPA DE RIESGOS'!$H20,"C",'MAPA DE RIESGOS'!$AF20),"")</f>
        <v/>
      </c>
      <c r="U6" s="352" t="str">
        <f>IF(AND('MAPA DE RIESGOS'!$AP21="Muy Alta",'MAPA DE RIESGOS'!$AR21="Leve"),CONCATENATE("R",'MAPA DE RIESGOS'!$H21,"C",'MAPA DE RIESGOS'!$AF21),"")</f>
        <v/>
      </c>
      <c r="V6" s="352" t="str">
        <f>IF(AND('MAPA DE RIESGOS'!$AP22="Muy Alta",'MAPA DE RIESGOS'!$AR22="Leve"),CONCATENATE("R",'MAPA DE RIESGOS'!$H22,"C",'MAPA DE RIESGOS'!$AF22),"")</f>
        <v/>
      </c>
      <c r="W6" s="352" t="str">
        <f>IF(AND('MAPA DE RIESGOS'!$AP23="Muy Alta",'MAPA DE RIESGOS'!$AR23="Leve"),CONCATENATE("R",'MAPA DE RIESGOS'!$H23,"C",'MAPA DE RIESGOS'!$AF23),"")</f>
        <v/>
      </c>
      <c r="X6" s="352" t="str">
        <f>IF(AND('MAPA DE RIESGOS'!$AP24="Muy Alta",'MAPA DE RIESGOS'!$AR24="Leve"),CONCATENATE("R",'MAPA DE RIESGOS'!$H24,"C",'MAPA DE RIESGOS'!$AF24),"")</f>
        <v/>
      </c>
      <c r="Y6" s="352" t="str">
        <f>IF(AND('MAPA DE RIESGOS'!$AP25="Muy Alta",'MAPA DE RIESGOS'!$AR25="Leve"),CONCATENATE("R",'MAPA DE RIESGOS'!$H25,"C",'MAPA DE RIESGOS'!$AF25),"")</f>
        <v/>
      </c>
      <c r="Z6" s="352" t="str">
        <f>IF(AND('MAPA DE RIESGOS'!$AP26="Muy Alta",'MAPA DE RIESGOS'!$AR26="Leve"),CONCATENATE("R",'MAPA DE RIESGOS'!$H26,"C",'MAPA DE RIESGOS'!$AF26),"")</f>
        <v/>
      </c>
      <c r="AA6" s="353" t="str">
        <f>IF(AND('MAPA DE RIESGOS'!$AP27="Muy Alta",'MAPA DE RIESGOS'!$AR27="Leve"),CONCATENATE("R",'MAPA DE RIESGOS'!$H27,"C",'MAPA DE RIESGOS'!$AF27),"")</f>
        <v/>
      </c>
      <c r="AB6" s="351" t="str">
        <f>IF(AND('MAPA DE RIESGOS'!$AP10="Muy Alta",'MAPA DE RIESGOS'!$AR10="Menor"),CONCATENATE("R",'MAPA DE RIESGOS'!$H10,"C",'MAPA DE RIESGOS'!$AF10),"")</f>
        <v/>
      </c>
      <c r="AC6" s="352" t="str">
        <f>IF(AND('MAPA DE RIESGOS'!$AP11="Muy Alta",'MAPA DE RIESGOS'!$AR11="Menor"),CONCATENATE("R",'MAPA DE RIESGOS'!$H11,"C",'MAPA DE RIESGOS'!$AF11),"")</f>
        <v/>
      </c>
      <c r="AD6" s="352" t="str">
        <f>IF(AND('MAPA DE RIESGOS'!$AP12="Muy Alta",'MAPA DE RIESGOS'!$AR12="Menor"),CONCATENATE("R",'MAPA DE RIESGOS'!$H12,"C",'MAPA DE RIESGOS'!$AF12),"")</f>
        <v/>
      </c>
      <c r="AE6" s="352" t="str">
        <f>IF(AND('MAPA DE RIESGOS'!$AP13="Muy Alta",'MAPA DE RIESGOS'!$AR13="Menor"),CONCATENATE("R",'MAPA DE RIESGOS'!$H13,"C",'MAPA DE RIESGOS'!$AF13),"")</f>
        <v/>
      </c>
      <c r="AF6" s="352" t="str">
        <f>IF(AND('MAPA DE RIESGOS'!$AP14="Muy Alta",'MAPA DE RIESGOS'!$AR14="Menor"),CONCATENATE("R",'MAPA DE RIESGOS'!$H14,"C",'MAPA DE RIESGOS'!$AF14),"")</f>
        <v/>
      </c>
      <c r="AG6" s="352" t="str">
        <f>IF(AND('MAPA DE RIESGOS'!$AP15="Muy Alta",'MAPA DE RIESGOS'!$AR15="Menor"),CONCATENATE("R",'MAPA DE RIESGOS'!$H15,"C",'MAPA DE RIESGOS'!$AF15),"")</f>
        <v/>
      </c>
      <c r="AH6" s="352" t="str">
        <f>IF(AND('MAPA DE RIESGOS'!$AP16="Muy Alta",'MAPA DE RIESGOS'!$AR16="Menor"),CONCATENATE("R",'MAPA DE RIESGOS'!$H16,"C",'MAPA DE RIESGOS'!$AF16),"")</f>
        <v/>
      </c>
      <c r="AI6" s="352" t="str">
        <f>IF(AND('MAPA DE RIESGOS'!$AP17="Muy Alta",'MAPA DE RIESGOS'!$AR17="Menor"),CONCATENATE("R",'MAPA DE RIESGOS'!$H17,"C",'MAPA DE RIESGOS'!$AF17),"")</f>
        <v/>
      </c>
      <c r="AJ6" s="352" t="str">
        <f>IF(AND('MAPA DE RIESGOS'!$AP18="Muy Alta",'MAPA DE RIESGOS'!$AR18="Menor"),CONCATENATE("R",'MAPA DE RIESGOS'!$H18,"C",'MAPA DE RIESGOS'!$AF18),"")</f>
        <v/>
      </c>
      <c r="AK6" s="352" t="str">
        <f>IF(AND('MAPA DE RIESGOS'!$AP19="Muy Alta",'MAPA DE RIESGOS'!$AR19="Menor"),CONCATENATE("R",'MAPA DE RIESGOS'!$H19,"C",'MAPA DE RIESGOS'!$AF19),"")</f>
        <v/>
      </c>
      <c r="AL6" s="352" t="str">
        <f>IF(AND('MAPA DE RIESGOS'!$AP20="Muy Alta",'MAPA DE RIESGOS'!$AR20="Menor"),CONCATENATE("R",'MAPA DE RIESGOS'!$H20,"C",'MAPA DE RIESGOS'!$AF20),"")</f>
        <v/>
      </c>
      <c r="AM6" s="352" t="str">
        <f>IF(AND('MAPA DE RIESGOS'!$AP21="Muy Alta",'MAPA DE RIESGOS'!$AR21="Menor"),CONCATENATE("R",'MAPA DE RIESGOS'!$H21,"C",'MAPA DE RIESGOS'!$AF21),"")</f>
        <v/>
      </c>
      <c r="AN6" s="352" t="str">
        <f>IF(AND('MAPA DE RIESGOS'!$AP22="Muy Alta",'MAPA DE RIESGOS'!$AR22="Menor"),CONCATENATE("R",'MAPA DE RIESGOS'!$H22,"C",'MAPA DE RIESGOS'!$AF22),"")</f>
        <v/>
      </c>
      <c r="AO6" s="352" t="str">
        <f>IF(AND('MAPA DE RIESGOS'!$AP23="Muy Alta",'MAPA DE RIESGOS'!$AR23="Menor"),CONCATENATE("R",'MAPA DE RIESGOS'!$H23,"C",'MAPA DE RIESGOS'!$AF23),"")</f>
        <v/>
      </c>
      <c r="AP6" s="352" t="str">
        <f>IF(AND('MAPA DE RIESGOS'!$AP24="Muy Alta",'MAPA DE RIESGOS'!$AR24="Menor"),CONCATENATE("R",'MAPA DE RIESGOS'!$H24,"C",'MAPA DE RIESGOS'!$AF24),"")</f>
        <v/>
      </c>
      <c r="AQ6" s="352" t="str">
        <f>IF(AND('MAPA DE RIESGOS'!$AP25="Muy Alta",'MAPA DE RIESGOS'!$AR25="Menor"),CONCATENATE("R",'MAPA DE RIESGOS'!$H25,"C",'MAPA DE RIESGOS'!$AF25),"")</f>
        <v/>
      </c>
      <c r="AR6" s="352" t="str">
        <f>IF(AND('MAPA DE RIESGOS'!$AP26="Muy Alta",'MAPA DE RIESGOS'!$AR26="Menor"),CONCATENATE("R",'MAPA DE RIESGOS'!$H26,"C",'MAPA DE RIESGOS'!$AF26),"")</f>
        <v/>
      </c>
      <c r="AS6" s="353" t="str">
        <f>IF(AND('MAPA DE RIESGOS'!$AP27="Muy Alta",'MAPA DE RIESGOS'!$AR27="Menor"),CONCATENATE("R",'MAPA DE RIESGOS'!$H27,"C",'MAPA DE RIESGOS'!$AF27),"")</f>
        <v/>
      </c>
      <c r="AT6" s="351" t="str">
        <f>IF(AND('MAPA DE RIESGOS'!$AP10="Muy Alta",'MAPA DE RIESGOS'!$AR10="Moderado"),CONCATENATE("R",'MAPA DE RIESGOS'!$H10,"C",'MAPA DE RIESGOS'!$AF10),"")</f>
        <v/>
      </c>
      <c r="AU6" s="352" t="str">
        <f>IF(AND('MAPA DE RIESGOS'!$AP11="Muy Alta",'MAPA DE RIESGOS'!$AR11="Moderado"),CONCATENATE("R",'MAPA DE RIESGOS'!$H11,"C",'MAPA DE RIESGOS'!$AF11),"")</f>
        <v/>
      </c>
      <c r="AV6" s="352" t="str">
        <f>IF(AND('MAPA DE RIESGOS'!$AP12="Muy Alta",'MAPA DE RIESGOS'!$AR12="Moderado"),CONCATENATE("R",'MAPA DE RIESGOS'!$H12,"C",'MAPA DE RIESGOS'!$AF12),"")</f>
        <v/>
      </c>
      <c r="AW6" s="352" t="str">
        <f>IF(AND('MAPA DE RIESGOS'!$AP13="Muy Alta",'MAPA DE RIESGOS'!$AR13="Moderado"),CONCATENATE("R",'MAPA DE RIESGOS'!$H13,"C",'MAPA DE RIESGOS'!$AF13),"")</f>
        <v/>
      </c>
      <c r="AX6" s="352" t="str">
        <f>IF(AND('MAPA DE RIESGOS'!$AP14="Muy Alta",'MAPA DE RIESGOS'!$AR14="Moderado"),CONCATENATE("R",'MAPA DE RIESGOS'!$H14,"C",'MAPA DE RIESGOS'!$AF14),"")</f>
        <v/>
      </c>
      <c r="AY6" s="352" t="str">
        <f>IF(AND('MAPA DE RIESGOS'!$AP15="Muy Alta",'MAPA DE RIESGOS'!$AR15="Moderado"),CONCATENATE("R",'MAPA DE RIESGOS'!$H15,"C",'MAPA DE RIESGOS'!$AF15),"")</f>
        <v/>
      </c>
      <c r="AZ6" s="352" t="str">
        <f>IF(AND('MAPA DE RIESGOS'!$AP16="Muy Alta",'MAPA DE RIESGOS'!$AR16="Moderado"),CONCATENATE("R",'MAPA DE RIESGOS'!$H16,"C",'MAPA DE RIESGOS'!$AF16),"")</f>
        <v/>
      </c>
      <c r="BA6" s="352" t="str">
        <f>IF(AND('MAPA DE RIESGOS'!$AP17="Muy Alta",'MAPA DE RIESGOS'!$AR17="Moderado"),CONCATENATE("R",'MAPA DE RIESGOS'!$H17,"C",'MAPA DE RIESGOS'!$AF17),"")</f>
        <v/>
      </c>
      <c r="BB6" s="352" t="str">
        <f>IF(AND('MAPA DE RIESGOS'!$AP18="Muy Alta",'MAPA DE RIESGOS'!$AR18="Moderado"),CONCATENATE("R",'MAPA DE RIESGOS'!$H18,"C",'MAPA DE RIESGOS'!$AF18),"")</f>
        <v/>
      </c>
      <c r="BC6" s="352" t="str">
        <f>IF(AND('MAPA DE RIESGOS'!$AP19="Muy Alta",'MAPA DE RIESGOS'!$AR19="Moderado"),CONCATENATE("R",'MAPA DE RIESGOS'!$H19,"C",'MAPA DE RIESGOS'!$AF19),"")</f>
        <v/>
      </c>
      <c r="BD6" s="352" t="str">
        <f>IF(AND('MAPA DE RIESGOS'!$AP20="Muy Alta",'MAPA DE RIESGOS'!$AR20="Moderado"),CONCATENATE("R",'MAPA DE RIESGOS'!$H20,"C",'MAPA DE RIESGOS'!$AF20),"")</f>
        <v/>
      </c>
      <c r="BE6" s="352" t="str">
        <f>IF(AND('MAPA DE RIESGOS'!$AP21="Muy Alta",'MAPA DE RIESGOS'!$AR21="Moderado"),CONCATENATE("R",'MAPA DE RIESGOS'!$H21,"C",'MAPA DE RIESGOS'!$AF21),"")</f>
        <v/>
      </c>
      <c r="BF6" s="352" t="str">
        <f>IF(AND('MAPA DE RIESGOS'!$AP22="Muy Alta",'MAPA DE RIESGOS'!$AR22="Moderado"),CONCATENATE("R",'MAPA DE RIESGOS'!$H22,"C",'MAPA DE RIESGOS'!$AF22),"")</f>
        <v/>
      </c>
      <c r="BG6" s="352" t="str">
        <f>IF(AND('MAPA DE RIESGOS'!$AP23="Muy Alta",'MAPA DE RIESGOS'!$AR23="Moderado"),CONCATENATE("R",'MAPA DE RIESGOS'!$H23,"C",'MAPA DE RIESGOS'!$AF23),"")</f>
        <v/>
      </c>
      <c r="BH6" s="352" t="str">
        <f>IF(AND('MAPA DE RIESGOS'!$AP24="Muy Alta",'MAPA DE RIESGOS'!$AR24="Moderado"),CONCATENATE("R",'MAPA DE RIESGOS'!$H24,"C",'MAPA DE RIESGOS'!$AF24),"")</f>
        <v/>
      </c>
      <c r="BI6" s="352" t="str">
        <f>IF(AND('MAPA DE RIESGOS'!$AP25="Muy Alta",'MAPA DE RIESGOS'!$AR25="Moderado"),CONCATENATE("R",'MAPA DE RIESGOS'!$H25,"C",'MAPA DE RIESGOS'!$AF25),"")</f>
        <v/>
      </c>
      <c r="BJ6" s="352" t="str">
        <f>IF(AND('MAPA DE RIESGOS'!$AP26="Muy Alta",'MAPA DE RIESGOS'!$AR26="Moderado"),CONCATENATE("R",'MAPA DE RIESGOS'!$H26,"C",'MAPA DE RIESGOS'!$AF26),"")</f>
        <v/>
      </c>
      <c r="BK6" s="353" t="str">
        <f>IF(AND('MAPA DE RIESGOS'!$AP27="Muy Alta",'MAPA DE RIESGOS'!$AR27="Moderado"),CONCATENATE("R",'MAPA DE RIESGOS'!$H27,"C",'MAPA DE RIESGOS'!$AF27),"")</f>
        <v/>
      </c>
      <c r="BL6" s="351" t="str">
        <f>IF(AND('MAPA DE RIESGOS'!$AP10="Muy Alta",'MAPA DE RIESGOS'!$AR10="Mayor"),CONCATENATE("R",'MAPA DE RIESGOS'!$H10,"C",'MAPA DE RIESGOS'!$AF10),"")</f>
        <v/>
      </c>
      <c r="BM6" s="352" t="str">
        <f>IF(AND('MAPA DE RIESGOS'!$AP11="Muy Alta",'MAPA DE RIESGOS'!$AR11="Mayor"),CONCATENATE("R",'MAPA DE RIESGOS'!$H11,"C",'MAPA DE RIESGOS'!$AF11),"")</f>
        <v/>
      </c>
      <c r="BN6" s="352" t="str">
        <f>IF(AND('MAPA DE RIESGOS'!$AP12="Muy Alta",'MAPA DE RIESGOS'!$AR12="Mayor"),CONCATENATE("R",'MAPA DE RIESGOS'!$H12,"C",'MAPA DE RIESGOS'!$AF12),"")</f>
        <v/>
      </c>
      <c r="BO6" s="352" t="str">
        <f>IF(AND('MAPA DE RIESGOS'!$AP13="Muy Alta",'MAPA DE RIESGOS'!$AR13="Mayor"),CONCATENATE("R",'MAPA DE RIESGOS'!$H13,"C",'MAPA DE RIESGOS'!$AF13),"")</f>
        <v/>
      </c>
      <c r="BP6" s="352" t="str">
        <f>IF(AND('MAPA DE RIESGOS'!$AP14="Muy Alta",'MAPA DE RIESGOS'!$AR14="Mayor"),CONCATENATE("R",'MAPA DE RIESGOS'!$H14,"C",'MAPA DE RIESGOS'!$AF14),"")</f>
        <v/>
      </c>
      <c r="BQ6" s="352" t="str">
        <f>IF(AND('MAPA DE RIESGOS'!$AP15="Muy Alta",'MAPA DE RIESGOS'!$AR15="Mayor"),CONCATENATE("R",'MAPA DE RIESGOS'!$H15,"C",'MAPA DE RIESGOS'!$AF15),"")</f>
        <v/>
      </c>
      <c r="BR6" s="352" t="str">
        <f>IF(AND('MAPA DE RIESGOS'!$AP16="Muy Alta",'MAPA DE RIESGOS'!$AR16="Mayor"),CONCATENATE("R",'MAPA DE RIESGOS'!$H16,"C",'MAPA DE RIESGOS'!$AF16),"")</f>
        <v/>
      </c>
      <c r="BS6" s="352" t="str">
        <f>IF(AND('MAPA DE RIESGOS'!$AP17="Muy Alta",'MAPA DE RIESGOS'!$AR17="Mayor"),CONCATENATE("R",'MAPA DE RIESGOS'!$H17,"C",'MAPA DE RIESGOS'!$AF17),"")</f>
        <v/>
      </c>
      <c r="BT6" s="352" t="str">
        <f>IF(AND('MAPA DE RIESGOS'!$AP18="Muy Alta",'MAPA DE RIESGOS'!$AR18="Mayor"),CONCATENATE("R",'MAPA DE RIESGOS'!$H18,"C",'MAPA DE RIESGOS'!$AF18),"")</f>
        <v/>
      </c>
      <c r="BU6" s="352" t="str">
        <f>IF(AND('MAPA DE RIESGOS'!$AP19="Muy Alta",'MAPA DE RIESGOS'!$AR19="Mayor"),CONCATENATE("R",'MAPA DE RIESGOS'!$H19,"C",'MAPA DE RIESGOS'!$AF19),"")</f>
        <v/>
      </c>
      <c r="BV6" s="352" t="str">
        <f>IF(AND('MAPA DE RIESGOS'!$AP20="Muy Alta",'MAPA DE RIESGOS'!$AR20="Mayor"),CONCATENATE("R",'MAPA DE RIESGOS'!$H20,"C",'MAPA DE RIESGOS'!$AF20),"")</f>
        <v/>
      </c>
      <c r="BW6" s="352" t="str">
        <f>IF(AND('MAPA DE RIESGOS'!$AP21="Muy Alta",'MAPA DE RIESGOS'!$AR21="Mayor"),CONCATENATE("R",'MAPA DE RIESGOS'!$H21,"C",'MAPA DE RIESGOS'!$AF21),"")</f>
        <v/>
      </c>
      <c r="BX6" s="352" t="str">
        <f>IF(AND('MAPA DE RIESGOS'!$AP22="Muy Alta",'MAPA DE RIESGOS'!$AR22="Mayor"),CONCATENATE("R",'MAPA DE RIESGOS'!$H22,"C",'MAPA DE RIESGOS'!$AF22),"")</f>
        <v/>
      </c>
      <c r="BY6" s="352" t="str">
        <f>IF(AND('MAPA DE RIESGOS'!$AP23="Muy Alta",'MAPA DE RIESGOS'!$AR23="Mayor"),CONCATENATE("R",'MAPA DE RIESGOS'!$H23,"C",'MAPA DE RIESGOS'!$AF23),"")</f>
        <v/>
      </c>
      <c r="BZ6" s="352" t="str">
        <f>IF(AND('MAPA DE RIESGOS'!$AP24="Muy Alta",'MAPA DE RIESGOS'!$AR24="Mayor"),CONCATENATE("R",'MAPA DE RIESGOS'!$H24,"C",'MAPA DE RIESGOS'!$AF24),"")</f>
        <v/>
      </c>
      <c r="CA6" s="352" t="str">
        <f>IF(AND('MAPA DE RIESGOS'!$AP25="Muy Alta",'MAPA DE RIESGOS'!$AR25="Mayor"),CONCATENATE("R",'MAPA DE RIESGOS'!$H25,"C",'MAPA DE RIESGOS'!$AF25),"")</f>
        <v/>
      </c>
      <c r="CB6" s="352" t="str">
        <f>IF(AND('MAPA DE RIESGOS'!$AP26="Muy Alta",'MAPA DE RIESGOS'!$AR26="Mayor"),CONCATENATE("R",'MAPA DE RIESGOS'!$H26,"C",'MAPA DE RIESGOS'!$AF26),"")</f>
        <v/>
      </c>
      <c r="CC6" s="353" t="str">
        <f>IF(AND('MAPA DE RIESGOS'!$AP27="Muy Alta",'MAPA DE RIESGOS'!$AR27="Mayor"),CONCATENATE("R",'MAPA DE RIESGOS'!$H27,"C",'MAPA DE RIESGOS'!$AF27),"")</f>
        <v/>
      </c>
      <c r="CD6" s="354" t="str">
        <f>IF(AND('MAPA DE RIESGOS'!$AP10="Muy Alta",'MAPA DE RIESGOS'!$AR10="Catastrófico"),CONCATENATE("R",'MAPA DE RIESGOS'!$H10,"C",'MAPA DE RIESGOS'!$AF10),"")</f>
        <v/>
      </c>
      <c r="CE6" s="354" t="str">
        <f>IF(AND('MAPA DE RIESGOS'!$AP11="Muy Alta",'MAPA DE RIESGOS'!$AR11="Catastrófico"),CONCATENATE("R",'MAPA DE RIESGOS'!$H11,"C",'MAPA DE RIESGOS'!$AF11),"")</f>
        <v/>
      </c>
      <c r="CF6" s="354" t="str">
        <f>IF(AND('MAPA DE RIESGOS'!$AP12="Muy Alta",'MAPA DE RIESGOS'!$AR12="Catastrófico"),CONCATENATE("R",'MAPA DE RIESGOS'!$H12,"C",'MAPA DE RIESGOS'!$AF12),"")</f>
        <v/>
      </c>
      <c r="CG6" s="354" t="str">
        <f>IF(AND('MAPA DE RIESGOS'!$AP13="Muy Alta",'MAPA DE RIESGOS'!$AR13="Catastrófico"),CONCATENATE("R",'MAPA DE RIESGOS'!$H13,"C",'MAPA DE RIESGOS'!$AF13),"")</f>
        <v/>
      </c>
      <c r="CH6" s="354" t="str">
        <f>IF(AND('MAPA DE RIESGOS'!$AP14="Muy Alta",'MAPA DE RIESGOS'!$AR14="Catastrófico"),CONCATENATE("R",'MAPA DE RIESGOS'!$H14,"C",'MAPA DE RIESGOS'!$AF14),"")</f>
        <v/>
      </c>
      <c r="CI6" s="354" t="str">
        <f>IF(AND('MAPA DE RIESGOS'!$AP15="Muy Alta",'MAPA DE RIESGOS'!$AR15="Catastrófico"),CONCATENATE("R",'MAPA DE RIESGOS'!$H15,"C",'MAPA DE RIESGOS'!$AF15),"")</f>
        <v/>
      </c>
      <c r="CJ6" s="354" t="str">
        <f>IF(AND('MAPA DE RIESGOS'!$AP16="Muy Alta",'MAPA DE RIESGOS'!$AR16="Catastrófico"),CONCATENATE("R",'MAPA DE RIESGOS'!$H16,"C",'MAPA DE RIESGOS'!$AF16),"")</f>
        <v/>
      </c>
      <c r="CK6" s="354" t="str">
        <f>IF(AND('MAPA DE RIESGOS'!$AP17="Muy Alta",'MAPA DE RIESGOS'!$AR17="Catastrófico"),CONCATENATE("R",'MAPA DE RIESGOS'!$H17,"C",'MAPA DE RIESGOS'!$AF17),"")</f>
        <v/>
      </c>
      <c r="CL6" s="354" t="str">
        <f>IF(AND('MAPA DE RIESGOS'!$AP18="Muy Alta",'MAPA DE RIESGOS'!$AR18="Catastrófico"),CONCATENATE("R",'MAPA DE RIESGOS'!$H18,"C",'MAPA DE RIESGOS'!$AF18),"")</f>
        <v/>
      </c>
      <c r="CM6" s="354" t="str">
        <f>IF(AND('MAPA DE RIESGOS'!$AP19="Muy Alta",'MAPA DE RIESGOS'!$AR19="Catastrófico"),CONCATENATE("R",'MAPA DE RIESGOS'!$H19,"C",'MAPA DE RIESGOS'!$AF19),"")</f>
        <v/>
      </c>
      <c r="CN6" s="354" t="str">
        <f>IF(AND('MAPA DE RIESGOS'!$AP20="Muy Alta",'MAPA DE RIESGOS'!$AR20="Catastrófico"),CONCATENATE("R",'MAPA DE RIESGOS'!$H20,"C",'MAPA DE RIESGOS'!$AF20),"")</f>
        <v/>
      </c>
      <c r="CO6" s="354" t="str">
        <f>IF(AND('MAPA DE RIESGOS'!$AP21="Muy Alta",'MAPA DE RIESGOS'!$AR21="Catastrófico"),CONCATENATE("R",'MAPA DE RIESGOS'!$H21,"C",'MAPA DE RIESGOS'!$AF21),"")</f>
        <v/>
      </c>
      <c r="CP6" s="354" t="str">
        <f>IF(AND('MAPA DE RIESGOS'!$AP22="Muy Alta",'MAPA DE RIESGOS'!$AR22="Catastrófico"),CONCATENATE("R",'MAPA DE RIESGOS'!$H22,"C",'MAPA DE RIESGOS'!$AF22),"")</f>
        <v/>
      </c>
      <c r="CQ6" s="354" t="str">
        <f>IF(AND('MAPA DE RIESGOS'!$AP23="Muy Alta",'MAPA DE RIESGOS'!$AR23="Catastrófico"),CONCATENATE("R",'MAPA DE RIESGOS'!$H23,"C",'MAPA DE RIESGOS'!$AF23),"")</f>
        <v/>
      </c>
      <c r="CR6" s="354" t="str">
        <f>IF(AND('MAPA DE RIESGOS'!$AP24="Muy Alta",'MAPA DE RIESGOS'!$AR24="Catastrófico"),CONCATENATE("R",'MAPA DE RIESGOS'!$H24,"C",'MAPA DE RIESGOS'!$AF24),"")</f>
        <v/>
      </c>
      <c r="CS6" s="354" t="str">
        <f>IF(AND('MAPA DE RIESGOS'!$AP25="Muy Alta",'MAPA DE RIESGOS'!$AR25="Catastrófico"),CONCATENATE("R",'MAPA DE RIESGOS'!$H25,"C",'MAPA DE RIESGOS'!$AF25),"")</f>
        <v/>
      </c>
      <c r="CT6" s="354" t="str">
        <f>IF(AND('MAPA DE RIESGOS'!$AP26="Muy Alta",'MAPA DE RIESGOS'!$AR26="Catastrófico"),CONCATENATE("R",'MAPA DE RIESGOS'!$H26,"C",'MAPA DE RIESGOS'!$AF26),"")</f>
        <v/>
      </c>
      <c r="CU6" s="355" t="str">
        <f>IF(AND('MAPA DE RIESGOS'!$AP27="Muy Alta",'MAPA DE RIESGOS'!$AR27="Catastrófico"),CONCATENATE("R",'MAPA DE RIESGOS'!$H27,"C",'MAPA DE RIESGOS'!$AF27),"")</f>
        <v/>
      </c>
      <c r="CV6" s="67"/>
      <c r="CW6" s="732" t="s">
        <v>279</v>
      </c>
      <c r="CX6" s="733"/>
      <c r="CY6" s="733"/>
      <c r="CZ6" s="733"/>
      <c r="DA6" s="733"/>
      <c r="DB6" s="734"/>
    </row>
    <row r="7" spans="2:106" ht="32.5" customHeight="1">
      <c r="B7" s="755"/>
      <c r="C7" s="755"/>
      <c r="D7" s="756"/>
      <c r="E7" s="726"/>
      <c r="F7" s="727"/>
      <c r="G7" s="727"/>
      <c r="H7" s="727"/>
      <c r="I7" s="728"/>
      <c r="J7" s="356" t="str">
        <f>IF(AND('MAPA DE RIESGOS'!$AP28="Muy Alta",'MAPA DE RIESGOS'!$AR28="Leve"),CONCATENATE("R",'MAPA DE RIESGOS'!$H28,"C",'MAPA DE RIESGOS'!$AF28),"")</f>
        <v/>
      </c>
      <c r="K7" s="357" t="str">
        <f>IF(AND('MAPA DE RIESGOS'!$AP29="Muy Alta",'MAPA DE RIESGOS'!$AR29="Leve"),CONCATENATE("R",'MAPA DE RIESGOS'!$H29,"C",'MAPA DE RIESGOS'!$AF29),"")</f>
        <v/>
      </c>
      <c r="L7" s="357" t="str">
        <f>IF(AND('MAPA DE RIESGOS'!$AP30="Muy Alta",'MAPA DE RIESGOS'!$AR30="Leve"),CONCATENATE("R",'MAPA DE RIESGOS'!$H30,"C",'MAPA DE RIESGOS'!$AF30),"")</f>
        <v/>
      </c>
      <c r="M7" s="357" t="str">
        <f>IF(AND('MAPA DE RIESGOS'!$AP31="Muy Alta",'MAPA DE RIESGOS'!$AR31="Leve"),CONCATENATE("R",'MAPA DE RIESGOS'!$H31,"C",'MAPA DE RIESGOS'!$AF31),"")</f>
        <v/>
      </c>
      <c r="N7" s="357" t="str">
        <f>IF(AND('MAPA DE RIESGOS'!$AP32="Muy Alta",'MAPA DE RIESGOS'!$AR32="Leve"),CONCATENATE("R",'MAPA DE RIESGOS'!$H32,"C",'MAPA DE RIESGOS'!$AF32),"")</f>
        <v/>
      </c>
      <c r="O7" s="357" t="str">
        <f>IF(AND('MAPA DE RIESGOS'!$AP33="Muy Alta",'MAPA DE RIESGOS'!$AR33="Leve"),CONCATENATE("R",'MAPA DE RIESGOS'!$H33,"C",'MAPA DE RIESGOS'!$AF33),"")</f>
        <v/>
      </c>
      <c r="P7" s="357" t="str">
        <f>IF(AND('MAPA DE RIESGOS'!$AP34="Muy Alta",'MAPA DE RIESGOS'!$AR34="Leve"),CONCATENATE("R",'MAPA DE RIESGOS'!$H34,"C",'MAPA DE RIESGOS'!$AF34),"")</f>
        <v/>
      </c>
      <c r="Q7" s="357" t="str">
        <f>IF(AND('MAPA DE RIESGOS'!$AP35="Muy Alta",'MAPA DE RIESGOS'!$AR35="Leve"),CONCATENATE("R",'MAPA DE RIESGOS'!$H35,"C",'MAPA DE RIESGOS'!$AF35),"")</f>
        <v/>
      </c>
      <c r="R7" s="357" t="str">
        <f>IF(AND('MAPA DE RIESGOS'!$AP36="Muy Alta",'MAPA DE RIESGOS'!$AR36="Leve"),CONCATENATE("R",'MAPA DE RIESGOS'!$H36,"C",'MAPA DE RIESGOS'!$AF36),"")</f>
        <v/>
      </c>
      <c r="S7" s="357" t="str">
        <f>IF(AND('MAPA DE RIESGOS'!$AP37="Muy Alta",'MAPA DE RIESGOS'!$AR37="Leve"),CONCATENATE("R",'MAPA DE RIESGOS'!$H37,"C",'MAPA DE RIESGOS'!$AF37),"")</f>
        <v/>
      </c>
      <c r="T7" s="357" t="str">
        <f>IF(AND('MAPA DE RIESGOS'!$AP38="Muy Alta",'MAPA DE RIESGOS'!$AR38="Leve"),CONCATENATE("R",'MAPA DE RIESGOS'!$H38,"C",'MAPA DE RIESGOS'!$AF38),"")</f>
        <v/>
      </c>
      <c r="U7" s="357" t="str">
        <f>IF(AND('MAPA DE RIESGOS'!$AP39="Muy Alta",'MAPA DE RIESGOS'!$AR39="Leve"),CONCATENATE("R",'MAPA DE RIESGOS'!$H39,"C",'MAPA DE RIESGOS'!$AF39),"")</f>
        <v/>
      </c>
      <c r="V7" s="357" t="str">
        <f>IF(AND('MAPA DE RIESGOS'!$AP40="Muy Alta",'MAPA DE RIESGOS'!$AR40="Leve"),CONCATENATE("R",'MAPA DE RIESGOS'!$H40,"C",'MAPA DE RIESGOS'!$AF40),"")</f>
        <v/>
      </c>
      <c r="W7" s="357" t="str">
        <f>IF(AND('MAPA DE RIESGOS'!$AP41="Muy Alta",'MAPA DE RIESGOS'!$AR41="Leve"),CONCATENATE("R",'MAPA DE RIESGOS'!$H41,"C",'MAPA DE RIESGOS'!$AF41),"")</f>
        <v/>
      </c>
      <c r="X7" s="357" t="str">
        <f>IF(AND('MAPA DE RIESGOS'!$AP42="Muy Alta",'MAPA DE RIESGOS'!$AR42="Leve"),CONCATENATE("R",'MAPA DE RIESGOS'!$H42,"C",'MAPA DE RIESGOS'!$AF42),"")</f>
        <v/>
      </c>
      <c r="Y7" s="357" t="str">
        <f>IF(AND('MAPA DE RIESGOS'!$AP43="Muy Alta",'MAPA DE RIESGOS'!$AR43="Leve"),CONCATENATE("R",'MAPA DE RIESGOS'!$H43,"C",'MAPA DE RIESGOS'!$AF43),"")</f>
        <v/>
      </c>
      <c r="Z7" s="357" t="str">
        <f>IF(AND('MAPA DE RIESGOS'!$AP44="Muy Alta",'MAPA DE RIESGOS'!$AR44="Leve"),CONCATENATE("R",'MAPA DE RIESGOS'!$H44,"C",'MAPA DE RIESGOS'!$AF44),"")</f>
        <v/>
      </c>
      <c r="AA7" s="358" t="str">
        <f>IF(AND('MAPA DE RIESGOS'!$AP45="Muy Alta",'MAPA DE RIESGOS'!$AR45="Leve"),CONCATENATE("R",'MAPA DE RIESGOS'!$H45,"C",'MAPA DE RIESGOS'!$AF45),"")</f>
        <v/>
      </c>
      <c r="AB7" s="356" t="str">
        <f>IF(AND('MAPA DE RIESGOS'!$AP28="Muy Alta",'MAPA DE RIESGOS'!$AR28="Menor"),CONCATENATE("R",'MAPA DE RIESGOS'!$H28,"C",'MAPA DE RIESGOS'!$AF28),"")</f>
        <v/>
      </c>
      <c r="AC7" s="357" t="str">
        <f>IF(AND('MAPA DE RIESGOS'!$AP29="Muy Alta",'MAPA DE RIESGOS'!$AR29="Menor"),CONCATENATE("R",'MAPA DE RIESGOS'!$H29,"C",'MAPA DE RIESGOS'!$AF29),"")</f>
        <v/>
      </c>
      <c r="AD7" s="357" t="str">
        <f>IF(AND('MAPA DE RIESGOS'!$AP30="Muy Alta",'MAPA DE RIESGOS'!$AR30="Menor"),CONCATENATE("R",'MAPA DE RIESGOS'!$H30,"C",'MAPA DE RIESGOS'!$AF30),"")</f>
        <v/>
      </c>
      <c r="AE7" s="357" t="str">
        <f>IF(AND('MAPA DE RIESGOS'!$AP31="Muy Alta",'MAPA DE RIESGOS'!$AR31="Menor"),CONCATENATE("R",'MAPA DE RIESGOS'!$H31,"C",'MAPA DE RIESGOS'!$AF31),"")</f>
        <v/>
      </c>
      <c r="AF7" s="357" t="str">
        <f>IF(AND('MAPA DE RIESGOS'!$AP32="Muy Alta",'MAPA DE RIESGOS'!$AR32="Menor"),CONCATENATE("R",'MAPA DE RIESGOS'!$H32,"C",'MAPA DE RIESGOS'!$AF32),"")</f>
        <v/>
      </c>
      <c r="AG7" s="357" t="str">
        <f>IF(AND('MAPA DE RIESGOS'!$AP33="Muy Alta",'MAPA DE RIESGOS'!$AR33="Menor"),CONCATENATE("R",'MAPA DE RIESGOS'!$H33,"C",'MAPA DE RIESGOS'!$AF33),"")</f>
        <v/>
      </c>
      <c r="AH7" s="357" t="str">
        <f>IF(AND('MAPA DE RIESGOS'!$AP34="Muy Alta",'MAPA DE RIESGOS'!$AR34="Menor"),CONCATENATE("R",'MAPA DE RIESGOS'!$H34,"C",'MAPA DE RIESGOS'!$AF34),"")</f>
        <v/>
      </c>
      <c r="AI7" s="357" t="str">
        <f>IF(AND('MAPA DE RIESGOS'!$AP35="Muy Alta",'MAPA DE RIESGOS'!$AR35="Menor"),CONCATENATE("R",'MAPA DE RIESGOS'!$H35,"C",'MAPA DE RIESGOS'!$AF35),"")</f>
        <v/>
      </c>
      <c r="AJ7" s="357" t="str">
        <f>IF(AND('MAPA DE RIESGOS'!$AP36="Muy Alta",'MAPA DE RIESGOS'!$AR36="Menor"),CONCATENATE("R",'MAPA DE RIESGOS'!$H36,"C",'MAPA DE RIESGOS'!$AF36),"")</f>
        <v/>
      </c>
      <c r="AK7" s="357" t="str">
        <f>IF(AND('MAPA DE RIESGOS'!$AP37="Muy Alta",'MAPA DE RIESGOS'!$AR37="Menor"),CONCATENATE("R",'MAPA DE RIESGOS'!$H37,"C",'MAPA DE RIESGOS'!$AF37),"")</f>
        <v/>
      </c>
      <c r="AL7" s="357" t="str">
        <f>IF(AND('MAPA DE RIESGOS'!$AP38="Muy Alta",'MAPA DE RIESGOS'!$AR38="Menor"),CONCATENATE("R",'MAPA DE RIESGOS'!$H38,"C",'MAPA DE RIESGOS'!$AF38),"")</f>
        <v/>
      </c>
      <c r="AM7" s="357" t="str">
        <f>IF(AND('MAPA DE RIESGOS'!$AP39="Muy Alta",'MAPA DE RIESGOS'!$AR39="Menor"),CONCATENATE("R",'MAPA DE RIESGOS'!$H39,"C",'MAPA DE RIESGOS'!$AF39),"")</f>
        <v/>
      </c>
      <c r="AN7" s="357" t="str">
        <f>IF(AND('MAPA DE RIESGOS'!$AP40="Muy Alta",'MAPA DE RIESGOS'!$AR40="Menor"),CONCATENATE("R",'MAPA DE RIESGOS'!$H40,"C",'MAPA DE RIESGOS'!$AF40),"")</f>
        <v/>
      </c>
      <c r="AO7" s="357" t="str">
        <f>IF(AND('MAPA DE RIESGOS'!$AP41="Muy Alta",'MAPA DE RIESGOS'!$AR41="Menor"),CONCATENATE("R",'MAPA DE RIESGOS'!$H41,"C",'MAPA DE RIESGOS'!$AF41),"")</f>
        <v/>
      </c>
      <c r="AP7" s="357" t="str">
        <f>IF(AND('MAPA DE RIESGOS'!$AP42="Muy Alta",'MAPA DE RIESGOS'!$AR42="Menor"),CONCATENATE("R",'MAPA DE RIESGOS'!$H42,"C",'MAPA DE RIESGOS'!$AF42),"")</f>
        <v/>
      </c>
      <c r="AQ7" s="357" t="str">
        <f>IF(AND('MAPA DE RIESGOS'!$AP43="Muy Alta",'MAPA DE RIESGOS'!$AR43="Menor"),CONCATENATE("R",'MAPA DE RIESGOS'!$H43,"C",'MAPA DE RIESGOS'!$AF43),"")</f>
        <v/>
      </c>
      <c r="AR7" s="357" t="str">
        <f>IF(AND('MAPA DE RIESGOS'!$AP44="Muy Alta",'MAPA DE RIESGOS'!$AR44="Menor"),CONCATENATE("R",'MAPA DE RIESGOS'!$H44,"C",'MAPA DE RIESGOS'!$AF44),"")</f>
        <v/>
      </c>
      <c r="AS7" s="358" t="str">
        <f>IF(AND('MAPA DE RIESGOS'!$AP45="Muy Alta",'MAPA DE RIESGOS'!$AR45="Menor"),CONCATENATE("R",'MAPA DE RIESGOS'!$H45,"C",'MAPA DE RIESGOS'!$AF45),"")</f>
        <v/>
      </c>
      <c r="AT7" s="356" t="str">
        <f>IF(AND('MAPA DE RIESGOS'!$AP28="Muy Alta",'MAPA DE RIESGOS'!$AR28="Moderado"),CONCATENATE("R",'MAPA DE RIESGOS'!$H28,"C",'MAPA DE RIESGOS'!$AF28),"")</f>
        <v/>
      </c>
      <c r="AU7" s="357" t="str">
        <f>IF(AND('MAPA DE RIESGOS'!$AP29="Muy Alta",'MAPA DE RIESGOS'!$AR29="Moderado"),CONCATENATE("R",'MAPA DE RIESGOS'!$H29,"C",'MAPA DE RIESGOS'!$AF29),"")</f>
        <v/>
      </c>
      <c r="AV7" s="357" t="str">
        <f>IF(AND('MAPA DE RIESGOS'!$AP30="Muy Alta",'MAPA DE RIESGOS'!$AR30="Moderado"),CONCATENATE("R",'MAPA DE RIESGOS'!$H30,"C",'MAPA DE RIESGOS'!$AF30),"")</f>
        <v/>
      </c>
      <c r="AW7" s="357" t="str">
        <f>IF(AND('MAPA DE RIESGOS'!$AP31="Muy Alta",'MAPA DE RIESGOS'!$AR31="Moderado"),CONCATENATE("R",'MAPA DE RIESGOS'!$H31,"C",'MAPA DE RIESGOS'!$AF31),"")</f>
        <v/>
      </c>
      <c r="AX7" s="357" t="str">
        <f>IF(AND('MAPA DE RIESGOS'!$AP32="Muy Alta",'MAPA DE RIESGOS'!$AR32="Moderado"),CONCATENATE("R",'MAPA DE RIESGOS'!$H32,"C",'MAPA DE RIESGOS'!$AF32),"")</f>
        <v/>
      </c>
      <c r="AY7" s="357" t="str">
        <f>IF(AND('MAPA DE RIESGOS'!$AP33="Muy Alta",'MAPA DE RIESGOS'!$AR33="Moderado"),CONCATENATE("R",'MAPA DE RIESGOS'!$H33,"C",'MAPA DE RIESGOS'!$AF33),"")</f>
        <v/>
      </c>
      <c r="AZ7" s="357" t="str">
        <f>IF(AND('MAPA DE RIESGOS'!$AP34="Muy Alta",'MAPA DE RIESGOS'!$AR34="Moderado"),CONCATENATE("R",'MAPA DE RIESGOS'!$H34,"C",'MAPA DE RIESGOS'!$AF34),"")</f>
        <v/>
      </c>
      <c r="BA7" s="357" t="str">
        <f>IF(AND('MAPA DE RIESGOS'!$AP35="Muy Alta",'MAPA DE RIESGOS'!$AR35="Moderado"),CONCATENATE("R",'MAPA DE RIESGOS'!$H35,"C",'MAPA DE RIESGOS'!$AF35),"")</f>
        <v/>
      </c>
      <c r="BB7" s="357" t="str">
        <f>IF(AND('MAPA DE RIESGOS'!$AP36="Muy Alta",'MAPA DE RIESGOS'!$AR36="Moderado"),CONCATENATE("R",'MAPA DE RIESGOS'!$H36,"C",'MAPA DE RIESGOS'!$AF36),"")</f>
        <v/>
      </c>
      <c r="BC7" s="357" t="str">
        <f>IF(AND('MAPA DE RIESGOS'!$AP37="Muy Alta",'MAPA DE RIESGOS'!$AR37="Moderado"),CONCATENATE("R",'MAPA DE RIESGOS'!$H37,"C",'MAPA DE RIESGOS'!$AF37),"")</f>
        <v/>
      </c>
      <c r="BD7" s="357" t="str">
        <f>IF(AND('MAPA DE RIESGOS'!$AP38="Muy Alta",'MAPA DE RIESGOS'!$AR38="Moderado"),CONCATENATE("R",'MAPA DE RIESGOS'!$H38,"C",'MAPA DE RIESGOS'!$AF38),"")</f>
        <v/>
      </c>
      <c r="BE7" s="357" t="str">
        <f>IF(AND('MAPA DE RIESGOS'!$AP39="Muy Alta",'MAPA DE RIESGOS'!$AR39="Moderado"),CONCATENATE("R",'MAPA DE RIESGOS'!$H39,"C",'MAPA DE RIESGOS'!$AF39),"")</f>
        <v/>
      </c>
      <c r="BF7" s="357" t="str">
        <f>IF(AND('MAPA DE RIESGOS'!$AP40="Muy Alta",'MAPA DE RIESGOS'!$AR40="Moderado"),CONCATENATE("R",'MAPA DE RIESGOS'!$H40,"C",'MAPA DE RIESGOS'!$AF40),"")</f>
        <v/>
      </c>
      <c r="BG7" s="357" t="str">
        <f>IF(AND('MAPA DE RIESGOS'!$AP41="Muy Alta",'MAPA DE RIESGOS'!$AR41="Moderado"),CONCATENATE("R",'MAPA DE RIESGOS'!$H41,"C",'MAPA DE RIESGOS'!$AF41),"")</f>
        <v/>
      </c>
      <c r="BH7" s="357" t="str">
        <f>IF(AND('MAPA DE RIESGOS'!$AP42="Muy Alta",'MAPA DE RIESGOS'!$AR42="Moderado"),CONCATENATE("R",'MAPA DE RIESGOS'!$H42,"C",'MAPA DE RIESGOS'!$AF42),"")</f>
        <v/>
      </c>
      <c r="BI7" s="357" t="str">
        <f>IF(AND('MAPA DE RIESGOS'!$AP43="Muy Alta",'MAPA DE RIESGOS'!$AR43="Moderado"),CONCATENATE("R",'MAPA DE RIESGOS'!$H43,"C",'MAPA DE RIESGOS'!$AF43),"")</f>
        <v/>
      </c>
      <c r="BJ7" s="357" t="str">
        <f>IF(AND('MAPA DE RIESGOS'!$AP44="Muy Alta",'MAPA DE RIESGOS'!$AR44="Moderado"),CONCATENATE("R",'MAPA DE RIESGOS'!$H44,"C",'MAPA DE RIESGOS'!$AF44),"")</f>
        <v/>
      </c>
      <c r="BK7" s="358" t="str">
        <f>IF(AND('MAPA DE RIESGOS'!$AP45="Muy Alta",'MAPA DE RIESGOS'!$AR45="Moderado"),CONCATENATE("R",'MAPA DE RIESGOS'!$H45,"C",'MAPA DE RIESGOS'!$AF45),"")</f>
        <v/>
      </c>
      <c r="BL7" s="356" t="str">
        <f>IF(AND('MAPA DE RIESGOS'!$AP28="Muy Alta",'MAPA DE RIESGOS'!$AR28="Mayor"),CONCATENATE("R",'MAPA DE RIESGOS'!$H28,"C",'MAPA DE RIESGOS'!$AF28),"")</f>
        <v/>
      </c>
      <c r="BM7" s="357" t="str">
        <f>IF(AND('MAPA DE RIESGOS'!$AP29="Muy Alta",'MAPA DE RIESGOS'!$AR29="Mayor"),CONCATENATE("R",'MAPA DE RIESGOS'!$H29,"C",'MAPA DE RIESGOS'!$AF29),"")</f>
        <v/>
      </c>
      <c r="BN7" s="357" t="str">
        <f>IF(AND('MAPA DE RIESGOS'!$AP30="Muy Alta",'MAPA DE RIESGOS'!$AR30="Mayor"),CONCATENATE("R",'MAPA DE RIESGOS'!$H30,"C",'MAPA DE RIESGOS'!$AF30),"")</f>
        <v/>
      </c>
      <c r="BO7" s="357" t="str">
        <f>IF(AND('MAPA DE RIESGOS'!$AP31="Muy Alta",'MAPA DE RIESGOS'!$AR31="Mayor"),CONCATENATE("R",'MAPA DE RIESGOS'!$H31,"C",'MAPA DE RIESGOS'!$AF31),"")</f>
        <v/>
      </c>
      <c r="BP7" s="357" t="str">
        <f>IF(AND('MAPA DE RIESGOS'!$AP32="Muy Alta",'MAPA DE RIESGOS'!$AR32="Mayor"),CONCATENATE("R",'MAPA DE RIESGOS'!$H32,"C",'MAPA DE RIESGOS'!$AF32),"")</f>
        <v/>
      </c>
      <c r="BQ7" s="357" t="str">
        <f>IF(AND('MAPA DE RIESGOS'!$AP33="Muy Alta",'MAPA DE RIESGOS'!$AR33="Mayor"),CONCATENATE("R",'MAPA DE RIESGOS'!$H33,"C",'MAPA DE RIESGOS'!$AF33),"")</f>
        <v/>
      </c>
      <c r="BR7" s="357" t="str">
        <f>IF(AND('MAPA DE RIESGOS'!$AP34="Muy Alta",'MAPA DE RIESGOS'!$AR34="Mayor"),CONCATENATE("R",'MAPA DE RIESGOS'!$H34,"C",'MAPA DE RIESGOS'!$AF34),"")</f>
        <v/>
      </c>
      <c r="BS7" s="357" t="str">
        <f>IF(AND('MAPA DE RIESGOS'!$AP35="Muy Alta",'MAPA DE RIESGOS'!$AR35="Mayor"),CONCATENATE("R",'MAPA DE RIESGOS'!$H35,"C",'MAPA DE RIESGOS'!$AF35),"")</f>
        <v/>
      </c>
      <c r="BT7" s="357" t="str">
        <f>IF(AND('MAPA DE RIESGOS'!$AP36="Muy Alta",'MAPA DE RIESGOS'!$AR36="Mayor"),CONCATENATE("R",'MAPA DE RIESGOS'!$H36,"C",'MAPA DE RIESGOS'!$AF36),"")</f>
        <v/>
      </c>
      <c r="BU7" s="357" t="str">
        <f>IF(AND('MAPA DE RIESGOS'!$AP37="Muy Alta",'MAPA DE RIESGOS'!$AR37="Mayor"),CONCATENATE("R",'MAPA DE RIESGOS'!$H37,"C",'MAPA DE RIESGOS'!$AF37),"")</f>
        <v/>
      </c>
      <c r="BV7" s="357" t="str">
        <f>IF(AND('MAPA DE RIESGOS'!$AP38="Muy Alta",'MAPA DE RIESGOS'!$AR38="Mayor"),CONCATENATE("R",'MAPA DE RIESGOS'!$H38,"C",'MAPA DE RIESGOS'!$AF38),"")</f>
        <v/>
      </c>
      <c r="BW7" s="357" t="str">
        <f>IF(AND('MAPA DE RIESGOS'!$AP39="Muy Alta",'MAPA DE RIESGOS'!$AR39="Mayor"),CONCATENATE("R",'MAPA DE RIESGOS'!$H39,"C",'MAPA DE RIESGOS'!$AF39),"")</f>
        <v/>
      </c>
      <c r="BX7" s="357" t="str">
        <f>IF(AND('MAPA DE RIESGOS'!$AP40="Muy Alta",'MAPA DE RIESGOS'!$AR40="Mayor"),CONCATENATE("R",'MAPA DE RIESGOS'!$H40,"C",'MAPA DE RIESGOS'!$AF40),"")</f>
        <v/>
      </c>
      <c r="BY7" s="357" t="str">
        <f>IF(AND('MAPA DE RIESGOS'!$AP41="Muy Alta",'MAPA DE RIESGOS'!$AR41="Mayor"),CONCATENATE("R",'MAPA DE RIESGOS'!$H41,"C",'MAPA DE RIESGOS'!$AF41),"")</f>
        <v/>
      </c>
      <c r="BZ7" s="357" t="str">
        <f>IF(AND('MAPA DE RIESGOS'!$AP42="Muy Alta",'MAPA DE RIESGOS'!$AR42="Mayor"),CONCATENATE("R",'MAPA DE RIESGOS'!$H42,"C",'MAPA DE RIESGOS'!$AF42),"")</f>
        <v/>
      </c>
      <c r="CA7" s="357" t="str">
        <f>IF(AND('MAPA DE RIESGOS'!$AP43="Muy Alta",'MAPA DE RIESGOS'!$AR43="Mayor"),CONCATENATE("R",'MAPA DE RIESGOS'!$H43,"C",'MAPA DE RIESGOS'!$AF43),"")</f>
        <v/>
      </c>
      <c r="CB7" s="357" t="str">
        <f>IF(AND('MAPA DE RIESGOS'!$AP44="Muy Alta",'MAPA DE RIESGOS'!$AR44="Mayor"),CONCATENATE("R",'MAPA DE RIESGOS'!$H44,"C",'MAPA DE RIESGOS'!$AF44),"")</f>
        <v/>
      </c>
      <c r="CC7" s="358" t="str">
        <f>IF(AND('MAPA DE RIESGOS'!$AP45="Muy Alta",'MAPA DE RIESGOS'!$AR45="Mayor"),CONCATENATE("R",'MAPA DE RIESGOS'!$H45,"C",'MAPA DE RIESGOS'!$AF45),"")</f>
        <v/>
      </c>
      <c r="CD7" s="359" t="str">
        <f>IF(AND('MAPA DE RIESGOS'!$AP28="Muy Alta",'MAPA DE RIESGOS'!$AR28="Catastrófico"),CONCATENATE("R",'MAPA DE RIESGOS'!$H28,"C",'MAPA DE RIESGOS'!$AF28),"")</f>
        <v/>
      </c>
      <c r="CE7" s="359" t="str">
        <f>IF(AND('MAPA DE RIESGOS'!$AP29="Muy Alta",'MAPA DE RIESGOS'!$AR29="Catastrófico"),CONCATENATE("R",'MAPA DE RIESGOS'!$H29,"C",'MAPA DE RIESGOS'!$AF29),"")</f>
        <v/>
      </c>
      <c r="CF7" s="359" t="str">
        <f>IF(AND('MAPA DE RIESGOS'!$AP30="Muy Alta",'MAPA DE RIESGOS'!$AR30="Catastrófico"),CONCATENATE("R",'MAPA DE RIESGOS'!$H30,"C",'MAPA DE RIESGOS'!$AF30),"")</f>
        <v/>
      </c>
      <c r="CG7" s="359" t="str">
        <f>IF(AND('MAPA DE RIESGOS'!$AP31="Muy Alta",'MAPA DE RIESGOS'!$AR31="Catastrófico"),CONCATENATE("R",'MAPA DE RIESGOS'!$H31,"C",'MAPA DE RIESGOS'!$AF31),"")</f>
        <v/>
      </c>
      <c r="CH7" s="359" t="str">
        <f>IF(AND('MAPA DE RIESGOS'!$AP32="Muy Alta",'MAPA DE RIESGOS'!$AR32="Catastrófico"),CONCATENATE("R",'MAPA DE RIESGOS'!$H32,"C",'MAPA DE RIESGOS'!$AF32),"")</f>
        <v/>
      </c>
      <c r="CI7" s="359" t="str">
        <f>IF(AND('MAPA DE RIESGOS'!$AP33="Muy Alta",'MAPA DE RIESGOS'!$AR33="Catastrófico"),CONCATENATE("R",'MAPA DE RIESGOS'!$H33,"C",'MAPA DE RIESGOS'!$AF33),"")</f>
        <v/>
      </c>
      <c r="CJ7" s="359" t="str">
        <f>IF(AND('MAPA DE RIESGOS'!$AP34="Muy Alta",'MAPA DE RIESGOS'!$AR34="Catastrófico"),CONCATENATE("R",'MAPA DE RIESGOS'!$H34,"C",'MAPA DE RIESGOS'!$AF34),"")</f>
        <v/>
      </c>
      <c r="CK7" s="359" t="str">
        <f>IF(AND('MAPA DE RIESGOS'!$AP35="Muy Alta",'MAPA DE RIESGOS'!$AR35="Catastrófico"),CONCATENATE("R",'MAPA DE RIESGOS'!$H35,"C",'MAPA DE RIESGOS'!$AF35),"")</f>
        <v/>
      </c>
      <c r="CL7" s="359" t="str">
        <f>IF(AND('MAPA DE RIESGOS'!$AP36="Muy Alta",'MAPA DE RIESGOS'!$AR36="Catastrófico"),CONCATENATE("R",'MAPA DE RIESGOS'!$H36,"C",'MAPA DE RIESGOS'!$AF36),"")</f>
        <v/>
      </c>
      <c r="CM7" s="359" t="str">
        <f>IF(AND('MAPA DE RIESGOS'!$AP37="Muy Alta",'MAPA DE RIESGOS'!$AR37="Catastrófico"),CONCATENATE("R",'MAPA DE RIESGOS'!$H37,"C",'MAPA DE RIESGOS'!$AF37),"")</f>
        <v/>
      </c>
      <c r="CN7" s="359" t="str">
        <f>IF(AND('MAPA DE RIESGOS'!$AP38="Muy Alta",'MAPA DE RIESGOS'!$AR38="Catastrófico"),CONCATENATE("R",'MAPA DE RIESGOS'!$H38,"C",'MAPA DE RIESGOS'!$AF38),"")</f>
        <v/>
      </c>
      <c r="CO7" s="359" t="str">
        <f>IF(AND('MAPA DE RIESGOS'!$AP39="Muy Alta",'MAPA DE RIESGOS'!$AR39="Catastrófico"),CONCATENATE("R",'MAPA DE RIESGOS'!$H39,"C",'MAPA DE RIESGOS'!$AF39),"")</f>
        <v/>
      </c>
      <c r="CP7" s="359" t="str">
        <f>IF(AND('MAPA DE RIESGOS'!$AP40="Muy Alta",'MAPA DE RIESGOS'!$AR40="Catastrófico"),CONCATENATE("R",'MAPA DE RIESGOS'!$H40,"C",'MAPA DE RIESGOS'!$AF40),"")</f>
        <v/>
      </c>
      <c r="CQ7" s="359" t="str">
        <f>IF(AND('MAPA DE RIESGOS'!$AP41="Muy Alta",'MAPA DE RIESGOS'!$AR41="Catastrófico"),CONCATENATE("R",'MAPA DE RIESGOS'!$H41,"C",'MAPA DE RIESGOS'!$AF41),"")</f>
        <v/>
      </c>
      <c r="CR7" s="359" t="str">
        <f>IF(AND('MAPA DE RIESGOS'!$AP42="Muy Alta",'MAPA DE RIESGOS'!$AR42="Catastrófico"),CONCATENATE("R",'MAPA DE RIESGOS'!$H42,"C",'MAPA DE RIESGOS'!$AF42),"")</f>
        <v/>
      </c>
      <c r="CS7" s="359" t="str">
        <f>IF(AND('MAPA DE RIESGOS'!$AP43="Muy Alta",'MAPA DE RIESGOS'!$AR43="Catastrófico"),CONCATENATE("R",'MAPA DE RIESGOS'!$H43,"C",'MAPA DE RIESGOS'!$AF43),"")</f>
        <v/>
      </c>
      <c r="CT7" s="359" t="str">
        <f>IF(AND('MAPA DE RIESGOS'!$AP44="Muy Alta",'MAPA DE RIESGOS'!$AR44="Catastrófico"),CONCATENATE("R",'MAPA DE RIESGOS'!$H44,"C",'MAPA DE RIESGOS'!$AF44),"")</f>
        <v/>
      </c>
      <c r="CU7" s="360" t="str">
        <f>IF(AND('MAPA DE RIESGOS'!$AP45="Muy Alta",'MAPA DE RIESGOS'!$AR45="Catastrófico"),CONCATENATE("R",'MAPA DE RIESGOS'!$H45,"C",'MAPA DE RIESGOS'!$AF45),"")</f>
        <v/>
      </c>
      <c r="CV7" s="67"/>
      <c r="CW7" s="735"/>
      <c r="CX7" s="736"/>
      <c r="CY7" s="736"/>
      <c r="CZ7" s="736"/>
      <c r="DA7" s="736"/>
      <c r="DB7" s="737"/>
    </row>
    <row r="8" spans="2:106" ht="32.5" customHeight="1">
      <c r="B8" s="755"/>
      <c r="C8" s="755"/>
      <c r="D8" s="756"/>
      <c r="E8" s="726"/>
      <c r="F8" s="727"/>
      <c r="G8" s="727"/>
      <c r="H8" s="727"/>
      <c r="I8" s="728"/>
      <c r="J8" s="356" t="str">
        <f>IF(AND('MAPA DE RIESGOS'!$AP46="Muy Alta",'MAPA DE RIESGOS'!$AR46="Leve"),CONCATENATE("R",'MAPA DE RIESGOS'!$H46,"C",'MAPA DE RIESGOS'!$AF46),"")</f>
        <v/>
      </c>
      <c r="K8" s="357" t="str">
        <f>IF(AND('MAPA DE RIESGOS'!$AP47="Muy Alta",'MAPA DE RIESGOS'!$AR47="Leve"),CONCATENATE("R",'MAPA DE RIESGOS'!$H47,"C",'MAPA DE RIESGOS'!$AF47),"")</f>
        <v/>
      </c>
      <c r="L8" s="357" t="str">
        <f>IF(AND('MAPA DE RIESGOS'!$AP48="Muy Alta",'MAPA DE RIESGOS'!$AR48="Leve"),CONCATENATE("R",'MAPA DE RIESGOS'!$H48,"C",'MAPA DE RIESGOS'!$AF48),"")</f>
        <v/>
      </c>
      <c r="M8" s="357" t="str">
        <f>IF(AND('MAPA DE RIESGOS'!$AP49="Muy Alta",'MAPA DE RIESGOS'!$AR49="Leve"),CONCATENATE("R",'MAPA DE RIESGOS'!$H49,"C",'MAPA DE RIESGOS'!$AF49),"")</f>
        <v/>
      </c>
      <c r="N8" s="357" t="str">
        <f>IF(AND('MAPA DE RIESGOS'!$AP50="Muy Alta",'MAPA DE RIESGOS'!$AR50="Leve"),CONCATENATE("R",'MAPA DE RIESGOS'!$H50,"C",'MAPA DE RIESGOS'!$AF50),"")</f>
        <v/>
      </c>
      <c r="O8" s="357" t="str">
        <f>IF(AND('MAPA DE RIESGOS'!$AP51="Muy Alta",'MAPA DE RIESGOS'!$AR51="Leve"),CONCATENATE("R",'MAPA DE RIESGOS'!$H51,"C",'MAPA DE RIESGOS'!$AF51),"")</f>
        <v/>
      </c>
      <c r="P8" s="357" t="str">
        <f>IF(AND('MAPA DE RIESGOS'!$AP52="Muy Alta",'MAPA DE RIESGOS'!$AR52="Leve"),CONCATENATE("R",'MAPA DE RIESGOS'!$H52,"C",'MAPA DE RIESGOS'!$AF52),"")</f>
        <v/>
      </c>
      <c r="Q8" s="357" t="str">
        <f>IF(AND('MAPA DE RIESGOS'!$AP53="Muy Alta",'MAPA DE RIESGOS'!$AR53="Leve"),CONCATENATE("R",'MAPA DE RIESGOS'!$H53,"C",'MAPA DE RIESGOS'!$AF53),"")</f>
        <v/>
      </c>
      <c r="R8" s="357" t="str">
        <f>IF(AND('MAPA DE RIESGOS'!$AP54="Muy Alta",'MAPA DE RIESGOS'!$AR54="Leve"),CONCATENATE("R",'MAPA DE RIESGOS'!$H54,"C",'MAPA DE RIESGOS'!$AF54),"")</f>
        <v/>
      </c>
      <c r="S8" s="357" t="str">
        <f>IF(AND('MAPA DE RIESGOS'!$AP55="Muy Alta",'MAPA DE RIESGOS'!$AR55="Leve"),CONCATENATE("R",'MAPA DE RIESGOS'!$H55,"C",'MAPA DE RIESGOS'!$AF55),"")</f>
        <v/>
      </c>
      <c r="T8" s="357" t="str">
        <f>IF(AND('MAPA DE RIESGOS'!$AP56="Muy Alta",'MAPA DE RIESGOS'!$AR56="Leve"),CONCATENATE("R",'MAPA DE RIESGOS'!$H56,"C",'MAPA DE RIESGOS'!$AF56),"")</f>
        <v/>
      </c>
      <c r="U8" s="357" t="str">
        <f>IF(AND('MAPA DE RIESGOS'!$AP57="Muy Alta",'MAPA DE RIESGOS'!$AR57="Leve"),CONCATENATE("R",'MAPA DE RIESGOS'!$H57,"C",'MAPA DE RIESGOS'!$AF57),"")</f>
        <v/>
      </c>
      <c r="V8" s="357" t="str">
        <f>IF(AND('MAPA DE RIESGOS'!$AP58="Muy Alta",'MAPA DE RIESGOS'!$AR58="Leve"),CONCATENATE("R",'MAPA DE RIESGOS'!$H58,"C",'MAPA DE RIESGOS'!$AF58),"")</f>
        <v/>
      </c>
      <c r="W8" s="357" t="str">
        <f>IF(AND('MAPA DE RIESGOS'!$AP59="Muy Alta",'MAPA DE RIESGOS'!$AR59="Leve"),CONCATENATE("R",'MAPA DE RIESGOS'!$H59,"C",'MAPA DE RIESGOS'!$AF59),"")</f>
        <v/>
      </c>
      <c r="X8" s="357" t="str">
        <f>IF(AND('MAPA DE RIESGOS'!$AP60="Muy Alta",'MAPA DE RIESGOS'!$AR60="Leve"),CONCATENATE("R",'MAPA DE RIESGOS'!$H60,"C",'MAPA DE RIESGOS'!$AF60),"")</f>
        <v/>
      </c>
      <c r="Y8" s="357" t="str">
        <f>IF(AND('MAPA DE RIESGOS'!$AP61="Muy Alta",'MAPA DE RIESGOS'!$AR61="Leve"),CONCATENATE("R",'MAPA DE RIESGOS'!$H61,"C",'MAPA DE RIESGOS'!$AF61),"")</f>
        <v/>
      </c>
      <c r="Z8" s="357" t="str">
        <f>IF(AND('MAPA DE RIESGOS'!$AP62="Muy Alta",'MAPA DE RIESGOS'!$AR62="Leve"),CONCATENATE("R",'MAPA DE RIESGOS'!$H62,"C",'MAPA DE RIESGOS'!$AF62),"")</f>
        <v/>
      </c>
      <c r="AA8" s="358" t="str">
        <f>IF(AND('MAPA DE RIESGOS'!$AP63="Muy Alta",'MAPA DE RIESGOS'!$AR63="Leve"),CONCATENATE("R",'MAPA DE RIESGOS'!$H63,"C",'MAPA DE RIESGOS'!$AF63),"")</f>
        <v/>
      </c>
      <c r="AB8" s="356" t="str">
        <f>IF(AND('MAPA DE RIESGOS'!$AP46="Muy Alta",'MAPA DE RIESGOS'!$AR46="Menor"),CONCATENATE("R",'MAPA DE RIESGOS'!$H46,"C",'MAPA DE RIESGOS'!$AF46),"")</f>
        <v/>
      </c>
      <c r="AC8" s="357" t="str">
        <f>IF(AND('MAPA DE RIESGOS'!$AP47="Muy Alta",'MAPA DE RIESGOS'!$AR47="Menor"),CONCATENATE("R",'MAPA DE RIESGOS'!$H47,"C",'MAPA DE RIESGOS'!$AF47),"")</f>
        <v/>
      </c>
      <c r="AD8" s="357" t="str">
        <f>IF(AND('MAPA DE RIESGOS'!$AP48="Muy Alta",'MAPA DE RIESGOS'!$AR48="Menor"),CONCATENATE("R",'MAPA DE RIESGOS'!$H48,"C",'MAPA DE RIESGOS'!$AF48),"")</f>
        <v/>
      </c>
      <c r="AE8" s="357" t="str">
        <f>IF(AND('MAPA DE RIESGOS'!$AP49="Muy Alta",'MAPA DE RIESGOS'!$AR49="Menor"),CONCATENATE("R",'MAPA DE RIESGOS'!$H49,"C",'MAPA DE RIESGOS'!$AF49),"")</f>
        <v/>
      </c>
      <c r="AF8" s="357" t="str">
        <f>IF(AND('MAPA DE RIESGOS'!$AP50="Muy Alta",'MAPA DE RIESGOS'!$AR50="Menor"),CONCATENATE("R",'MAPA DE RIESGOS'!$H50,"C",'MAPA DE RIESGOS'!$AF50),"")</f>
        <v/>
      </c>
      <c r="AG8" s="357" t="str">
        <f>IF(AND('MAPA DE RIESGOS'!$AP51="Muy Alta",'MAPA DE RIESGOS'!$AR51="Menor"),CONCATENATE("R",'MAPA DE RIESGOS'!$H51,"C",'MAPA DE RIESGOS'!$AF51),"")</f>
        <v/>
      </c>
      <c r="AH8" s="357" t="str">
        <f>IF(AND('MAPA DE RIESGOS'!$AP52="Muy Alta",'MAPA DE RIESGOS'!$AR52="Menor"),CONCATENATE("R",'MAPA DE RIESGOS'!$H52,"C",'MAPA DE RIESGOS'!$AF52),"")</f>
        <v/>
      </c>
      <c r="AI8" s="357" t="str">
        <f>IF(AND('MAPA DE RIESGOS'!$AP53="Muy Alta",'MAPA DE RIESGOS'!$AR53="Menor"),CONCATENATE("R",'MAPA DE RIESGOS'!$H53,"C",'MAPA DE RIESGOS'!$AF53),"")</f>
        <v/>
      </c>
      <c r="AJ8" s="357" t="str">
        <f>IF(AND('MAPA DE RIESGOS'!$AP54="Muy Alta",'MAPA DE RIESGOS'!$AR54="Menor"),CONCATENATE("R",'MAPA DE RIESGOS'!$H54,"C",'MAPA DE RIESGOS'!$AF54),"")</f>
        <v/>
      </c>
      <c r="AK8" s="357" t="str">
        <f>IF(AND('MAPA DE RIESGOS'!$AP55="Muy Alta",'MAPA DE RIESGOS'!$AR55="Menor"),CONCATENATE("R",'MAPA DE RIESGOS'!$H55,"C",'MAPA DE RIESGOS'!$AF55),"")</f>
        <v/>
      </c>
      <c r="AL8" s="357" t="str">
        <f>IF(AND('MAPA DE RIESGOS'!$AP56="Muy Alta",'MAPA DE RIESGOS'!$AR56="Menor"),CONCATENATE("R",'MAPA DE RIESGOS'!$H56,"C",'MAPA DE RIESGOS'!$AF56),"")</f>
        <v/>
      </c>
      <c r="AM8" s="357" t="str">
        <f>IF(AND('MAPA DE RIESGOS'!$AP57="Muy Alta",'MAPA DE RIESGOS'!$AR57="Menor"),CONCATENATE("R",'MAPA DE RIESGOS'!$H57,"C",'MAPA DE RIESGOS'!$AF57),"")</f>
        <v/>
      </c>
      <c r="AN8" s="357" t="str">
        <f>IF(AND('MAPA DE RIESGOS'!$AP58="Muy Alta",'MAPA DE RIESGOS'!$AR58="Menor"),CONCATENATE("R",'MAPA DE RIESGOS'!$H58,"C",'MAPA DE RIESGOS'!$AF58),"")</f>
        <v/>
      </c>
      <c r="AO8" s="357" t="str">
        <f>IF(AND('MAPA DE RIESGOS'!$AP59="Muy Alta",'MAPA DE RIESGOS'!$AR59="Menor"),CONCATENATE("R",'MAPA DE RIESGOS'!$H59,"C",'MAPA DE RIESGOS'!$AF59),"")</f>
        <v/>
      </c>
      <c r="AP8" s="357" t="str">
        <f>IF(AND('MAPA DE RIESGOS'!$AP60="Muy Alta",'MAPA DE RIESGOS'!$AR60="Menor"),CONCATENATE("R",'MAPA DE RIESGOS'!$H60,"C",'MAPA DE RIESGOS'!$AF60),"")</f>
        <v/>
      </c>
      <c r="AQ8" s="357" t="str">
        <f>IF(AND('MAPA DE RIESGOS'!$AP61="Muy Alta",'MAPA DE RIESGOS'!$AR61="Menor"),CONCATENATE("R",'MAPA DE RIESGOS'!$H61,"C",'MAPA DE RIESGOS'!$AF61),"")</f>
        <v/>
      </c>
      <c r="AR8" s="357" t="str">
        <f>IF(AND('MAPA DE RIESGOS'!$AP62="Muy Alta",'MAPA DE RIESGOS'!$AR62="Menor"),CONCATENATE("R",'MAPA DE RIESGOS'!$H62,"C",'MAPA DE RIESGOS'!$AF62),"")</f>
        <v/>
      </c>
      <c r="AS8" s="358" t="str">
        <f>IF(AND('MAPA DE RIESGOS'!$AP63="Muy Alta",'MAPA DE RIESGOS'!$AR63="Menor"),CONCATENATE("R",'MAPA DE RIESGOS'!$H63,"C",'MAPA DE RIESGOS'!$AF63),"")</f>
        <v/>
      </c>
      <c r="AT8" s="356" t="str">
        <f>IF(AND('MAPA DE RIESGOS'!$AP46="Muy Alta",'MAPA DE RIESGOS'!$AR46="Moderado"),CONCATENATE("R",'MAPA DE RIESGOS'!$H46,"C",'MAPA DE RIESGOS'!$AF46),"")</f>
        <v/>
      </c>
      <c r="AU8" s="357" t="str">
        <f>IF(AND('MAPA DE RIESGOS'!$AP47="Muy Alta",'MAPA DE RIESGOS'!$AR47="Moderado"),CONCATENATE("R",'MAPA DE RIESGOS'!$H47,"C",'MAPA DE RIESGOS'!$AF47),"")</f>
        <v/>
      </c>
      <c r="AV8" s="357" t="str">
        <f>IF(AND('MAPA DE RIESGOS'!$AP48="Muy Alta",'MAPA DE RIESGOS'!$AR48="Moderado"),CONCATENATE("R",'MAPA DE RIESGOS'!$H48,"C",'MAPA DE RIESGOS'!$AF48),"")</f>
        <v/>
      </c>
      <c r="AW8" s="357" t="str">
        <f>IF(AND('MAPA DE RIESGOS'!$AP49="Muy Alta",'MAPA DE RIESGOS'!$AR49="Moderado"),CONCATENATE("R",'MAPA DE RIESGOS'!$H49,"C",'MAPA DE RIESGOS'!$AF49),"")</f>
        <v/>
      </c>
      <c r="AX8" s="357" t="str">
        <f>IF(AND('MAPA DE RIESGOS'!$AP50="Muy Alta",'MAPA DE RIESGOS'!$AR50="Moderado"),CONCATENATE("R",'MAPA DE RIESGOS'!$H50,"C",'MAPA DE RIESGOS'!$AF50),"")</f>
        <v/>
      </c>
      <c r="AY8" s="357" t="str">
        <f>IF(AND('MAPA DE RIESGOS'!$AP51="Muy Alta",'MAPA DE RIESGOS'!$AR51="Moderado"),CONCATENATE("R",'MAPA DE RIESGOS'!$H51,"C",'MAPA DE RIESGOS'!$AF51),"")</f>
        <v/>
      </c>
      <c r="AZ8" s="357" t="str">
        <f>IF(AND('MAPA DE RIESGOS'!$AP52="Muy Alta",'MAPA DE RIESGOS'!$AR52="Moderado"),CONCATENATE("R",'MAPA DE RIESGOS'!$H52,"C",'MAPA DE RIESGOS'!$AF52),"")</f>
        <v/>
      </c>
      <c r="BA8" s="357" t="str">
        <f>IF(AND('MAPA DE RIESGOS'!$AP53="Muy Alta",'MAPA DE RIESGOS'!$AR53="Moderado"),CONCATENATE("R",'MAPA DE RIESGOS'!$H53,"C",'MAPA DE RIESGOS'!$AF53),"")</f>
        <v/>
      </c>
      <c r="BB8" s="357" t="str">
        <f>IF(AND('MAPA DE RIESGOS'!$AP54="Muy Alta",'MAPA DE RIESGOS'!$AR54="Moderado"),CONCATENATE("R",'MAPA DE RIESGOS'!$H54,"C",'MAPA DE RIESGOS'!$AF54),"")</f>
        <v/>
      </c>
      <c r="BC8" s="357" t="str">
        <f>IF(AND('MAPA DE RIESGOS'!$AP55="Muy Alta",'MAPA DE RIESGOS'!$AR55="Moderado"),CONCATENATE("R",'MAPA DE RIESGOS'!$H55,"C",'MAPA DE RIESGOS'!$AF55),"")</f>
        <v/>
      </c>
      <c r="BD8" s="357" t="str">
        <f>IF(AND('MAPA DE RIESGOS'!$AP56="Muy Alta",'MAPA DE RIESGOS'!$AR56="Moderado"),CONCATENATE("R",'MAPA DE RIESGOS'!$H56,"C",'MAPA DE RIESGOS'!$AF56),"")</f>
        <v/>
      </c>
      <c r="BE8" s="357" t="str">
        <f>IF(AND('MAPA DE RIESGOS'!$AP57="Muy Alta",'MAPA DE RIESGOS'!$AR57="Moderado"),CONCATENATE("R",'MAPA DE RIESGOS'!$H57,"C",'MAPA DE RIESGOS'!$AF57),"")</f>
        <v/>
      </c>
      <c r="BF8" s="357" t="str">
        <f>IF(AND('MAPA DE RIESGOS'!$AP58="Muy Alta",'MAPA DE RIESGOS'!$AR58="Moderado"),CONCATENATE("R",'MAPA DE RIESGOS'!$H58,"C",'MAPA DE RIESGOS'!$AF58),"")</f>
        <v/>
      </c>
      <c r="BG8" s="357" t="str">
        <f>IF(AND('MAPA DE RIESGOS'!$AP59="Muy Alta",'MAPA DE RIESGOS'!$AR59="Moderado"),CONCATENATE("R",'MAPA DE RIESGOS'!$H59,"C",'MAPA DE RIESGOS'!$AF59),"")</f>
        <v/>
      </c>
      <c r="BH8" s="357" t="str">
        <f>IF(AND('MAPA DE RIESGOS'!$AP60="Muy Alta",'MAPA DE RIESGOS'!$AR60="Moderado"),CONCATENATE("R",'MAPA DE RIESGOS'!$H60,"C",'MAPA DE RIESGOS'!$AF60),"")</f>
        <v/>
      </c>
      <c r="BI8" s="357" t="str">
        <f>IF(AND('MAPA DE RIESGOS'!$AP61="Muy Alta",'MAPA DE RIESGOS'!$AR61="Moderado"),CONCATENATE("R",'MAPA DE RIESGOS'!$H61,"C",'MAPA DE RIESGOS'!$AF61),"")</f>
        <v/>
      </c>
      <c r="BJ8" s="357" t="str">
        <f>IF(AND('MAPA DE RIESGOS'!$AP62="Muy Alta",'MAPA DE RIESGOS'!$AR62="Moderado"),CONCATENATE("R",'MAPA DE RIESGOS'!$H62,"C",'MAPA DE RIESGOS'!$AF62),"")</f>
        <v/>
      </c>
      <c r="BK8" s="358" t="str">
        <f>IF(AND('MAPA DE RIESGOS'!$AP63="Muy Alta",'MAPA DE RIESGOS'!$AR63="Moderado"),CONCATENATE("R",'MAPA DE RIESGOS'!$H63,"C",'MAPA DE RIESGOS'!$AF63),"")</f>
        <v/>
      </c>
      <c r="BL8" s="356" t="str">
        <f>IF(AND('MAPA DE RIESGOS'!$AP46="Muy Alta",'MAPA DE RIESGOS'!$AR46="Mayor"),CONCATENATE("R",'MAPA DE RIESGOS'!$H46,"C",'MAPA DE RIESGOS'!$AF46),"")</f>
        <v/>
      </c>
      <c r="BM8" s="357" t="str">
        <f>IF(AND('MAPA DE RIESGOS'!$AP47="Muy Alta",'MAPA DE RIESGOS'!$AR47="Mayor"),CONCATENATE("R",'MAPA DE RIESGOS'!$H47,"C",'MAPA DE RIESGOS'!$AF47),"")</f>
        <v/>
      </c>
      <c r="BN8" s="357" t="str">
        <f>IF(AND('MAPA DE RIESGOS'!$AP48="Muy Alta",'MAPA DE RIESGOS'!$AR48="Mayor"),CONCATENATE("R",'MAPA DE RIESGOS'!$H48,"C",'MAPA DE RIESGOS'!$AF48),"")</f>
        <v/>
      </c>
      <c r="BO8" s="357" t="str">
        <f>IF(AND('MAPA DE RIESGOS'!$AP49="Muy Alta",'MAPA DE RIESGOS'!$AR49="Mayor"),CONCATENATE("R",'MAPA DE RIESGOS'!$H49,"C",'MAPA DE RIESGOS'!$AF49),"")</f>
        <v/>
      </c>
      <c r="BP8" s="357" t="str">
        <f>IF(AND('MAPA DE RIESGOS'!$AP50="Muy Alta",'MAPA DE RIESGOS'!$AR50="Mayor"),CONCATENATE("R",'MAPA DE RIESGOS'!$H50,"C",'MAPA DE RIESGOS'!$AF50),"")</f>
        <v/>
      </c>
      <c r="BQ8" s="357" t="str">
        <f>IF(AND('MAPA DE RIESGOS'!$AP51="Muy Alta",'MAPA DE RIESGOS'!$AR51="Mayor"),CONCATENATE("R",'MAPA DE RIESGOS'!$H51,"C",'MAPA DE RIESGOS'!$AF51),"")</f>
        <v/>
      </c>
      <c r="BR8" s="357" t="str">
        <f>IF(AND('MAPA DE RIESGOS'!$AP52="Muy Alta",'MAPA DE RIESGOS'!$AR52="Mayor"),CONCATENATE("R",'MAPA DE RIESGOS'!$H52,"C",'MAPA DE RIESGOS'!$AF52),"")</f>
        <v/>
      </c>
      <c r="BS8" s="357" t="str">
        <f>IF(AND('MAPA DE RIESGOS'!$AP53="Muy Alta",'MAPA DE RIESGOS'!$AR53="Mayor"),CONCATENATE("R",'MAPA DE RIESGOS'!$H53,"C",'MAPA DE RIESGOS'!$AF53),"")</f>
        <v/>
      </c>
      <c r="BT8" s="357" t="str">
        <f>IF(AND('MAPA DE RIESGOS'!$AP54="Muy Alta",'MAPA DE RIESGOS'!$AR54="Mayor"),CONCATENATE("R",'MAPA DE RIESGOS'!$H54,"C",'MAPA DE RIESGOS'!$AF54),"")</f>
        <v/>
      </c>
      <c r="BU8" s="357" t="str">
        <f>IF(AND('MAPA DE RIESGOS'!$AP55="Muy Alta",'MAPA DE RIESGOS'!$AR55="Mayor"),CONCATENATE("R",'MAPA DE RIESGOS'!$H55,"C",'MAPA DE RIESGOS'!$AF55),"")</f>
        <v/>
      </c>
      <c r="BV8" s="357" t="str">
        <f>IF(AND('MAPA DE RIESGOS'!$AP56="Muy Alta",'MAPA DE RIESGOS'!$AR56="Mayor"),CONCATENATE("R",'MAPA DE RIESGOS'!$H56,"C",'MAPA DE RIESGOS'!$AF56),"")</f>
        <v/>
      </c>
      <c r="BW8" s="357" t="str">
        <f>IF(AND('MAPA DE RIESGOS'!$AP57="Muy Alta",'MAPA DE RIESGOS'!$AR57="Mayor"),CONCATENATE("R",'MAPA DE RIESGOS'!$H57,"C",'MAPA DE RIESGOS'!$AF57),"")</f>
        <v/>
      </c>
      <c r="BX8" s="357" t="str">
        <f>IF(AND('MAPA DE RIESGOS'!$AP58="Muy Alta",'MAPA DE RIESGOS'!$AR58="Mayor"),CONCATENATE("R",'MAPA DE RIESGOS'!$H58,"C",'MAPA DE RIESGOS'!$AF58),"")</f>
        <v/>
      </c>
      <c r="BY8" s="357" t="str">
        <f>IF(AND('MAPA DE RIESGOS'!$AP59="Muy Alta",'MAPA DE RIESGOS'!$AR59="Mayor"),CONCATENATE("R",'MAPA DE RIESGOS'!$H59,"C",'MAPA DE RIESGOS'!$AF59),"")</f>
        <v/>
      </c>
      <c r="BZ8" s="357" t="str">
        <f>IF(AND('MAPA DE RIESGOS'!$AP60="Muy Alta",'MAPA DE RIESGOS'!$AR60="Mayor"),CONCATENATE("R",'MAPA DE RIESGOS'!$H60,"C",'MAPA DE RIESGOS'!$AF60),"")</f>
        <v/>
      </c>
      <c r="CA8" s="357" t="str">
        <f>IF(AND('MAPA DE RIESGOS'!$AP61="Muy Alta",'MAPA DE RIESGOS'!$AR61="Mayor"),CONCATENATE("R",'MAPA DE RIESGOS'!$H61,"C",'MAPA DE RIESGOS'!$AF61),"")</f>
        <v/>
      </c>
      <c r="CB8" s="357" t="str">
        <f>IF(AND('MAPA DE RIESGOS'!$AP62="Muy Alta",'MAPA DE RIESGOS'!$AR62="Mayor"),CONCATENATE("R",'MAPA DE RIESGOS'!$H62,"C",'MAPA DE RIESGOS'!$AF62),"")</f>
        <v/>
      </c>
      <c r="CC8" s="358" t="str">
        <f>IF(AND('MAPA DE RIESGOS'!$AP63="Muy Alta",'MAPA DE RIESGOS'!$AR63="Mayor"),CONCATENATE("R",'MAPA DE RIESGOS'!$H63,"C",'MAPA DE RIESGOS'!$AF63),"")</f>
        <v/>
      </c>
      <c r="CD8" s="359" t="str">
        <f>IF(AND('MAPA DE RIESGOS'!$AP46="Muy Alta",'MAPA DE RIESGOS'!$AR46="Catastrófico"),CONCATENATE("R",'MAPA DE RIESGOS'!$H46,"C",'MAPA DE RIESGOS'!$AF46),"")</f>
        <v/>
      </c>
      <c r="CE8" s="359" t="str">
        <f>IF(AND('MAPA DE RIESGOS'!$AP47="Muy Alta",'MAPA DE RIESGOS'!$AR47="Catastrófico"),CONCATENATE("R",'MAPA DE RIESGOS'!$H47,"C",'MAPA DE RIESGOS'!$AF47),"")</f>
        <v/>
      </c>
      <c r="CF8" s="359" t="str">
        <f>IF(AND('MAPA DE RIESGOS'!$AP48="Muy Alta",'MAPA DE RIESGOS'!$AR48="Catastrófico"),CONCATENATE("R",'MAPA DE RIESGOS'!$H48,"C",'MAPA DE RIESGOS'!$AF48),"")</f>
        <v/>
      </c>
      <c r="CG8" s="359" t="str">
        <f>IF(AND('MAPA DE RIESGOS'!$AP49="Muy Alta",'MAPA DE RIESGOS'!$AR49="Catastrófico"),CONCATENATE("R",'MAPA DE RIESGOS'!$H49,"C",'MAPA DE RIESGOS'!$AF49),"")</f>
        <v/>
      </c>
      <c r="CH8" s="359" t="str">
        <f>IF(AND('MAPA DE RIESGOS'!$AP50="Muy Alta",'MAPA DE RIESGOS'!$AR50="Catastrófico"),CONCATENATE("R",'MAPA DE RIESGOS'!$H50,"C",'MAPA DE RIESGOS'!$AF50),"")</f>
        <v/>
      </c>
      <c r="CI8" s="359" t="str">
        <f>IF(AND('MAPA DE RIESGOS'!$AP51="Muy Alta",'MAPA DE RIESGOS'!$AR51="Catastrófico"),CONCATENATE("R",'MAPA DE RIESGOS'!$H51,"C",'MAPA DE RIESGOS'!$AF51),"")</f>
        <v/>
      </c>
      <c r="CJ8" s="359" t="str">
        <f>IF(AND('MAPA DE RIESGOS'!$AP52="Muy Alta",'MAPA DE RIESGOS'!$AR52="Catastrófico"),CONCATENATE("R",'MAPA DE RIESGOS'!$H52,"C",'MAPA DE RIESGOS'!$AF52),"")</f>
        <v/>
      </c>
      <c r="CK8" s="359" t="str">
        <f>IF(AND('MAPA DE RIESGOS'!$AP53="Muy Alta",'MAPA DE RIESGOS'!$AR53="Catastrófico"),CONCATENATE("R",'MAPA DE RIESGOS'!$H53,"C",'MAPA DE RIESGOS'!$AF53),"")</f>
        <v/>
      </c>
      <c r="CL8" s="359" t="str">
        <f>IF(AND('MAPA DE RIESGOS'!$AP54="Muy Alta",'MAPA DE RIESGOS'!$AR54="Catastrófico"),CONCATENATE("R",'MAPA DE RIESGOS'!$H54,"C",'MAPA DE RIESGOS'!$AF54),"")</f>
        <v/>
      </c>
      <c r="CM8" s="359" t="str">
        <f>IF(AND('MAPA DE RIESGOS'!$AP55="Muy Alta",'MAPA DE RIESGOS'!$AR55="Catastrófico"),CONCATENATE("R",'MAPA DE RIESGOS'!$H55,"C",'MAPA DE RIESGOS'!$AF55),"")</f>
        <v/>
      </c>
      <c r="CN8" s="359" t="str">
        <f>IF(AND('MAPA DE RIESGOS'!$AP56="Muy Alta",'MAPA DE RIESGOS'!$AR56="Catastrófico"),CONCATENATE("R",'MAPA DE RIESGOS'!$H56,"C",'MAPA DE RIESGOS'!$AF56),"")</f>
        <v/>
      </c>
      <c r="CO8" s="359" t="str">
        <f>IF(AND('MAPA DE RIESGOS'!$AP57="Muy Alta",'MAPA DE RIESGOS'!$AR57="Catastrófico"),CONCATENATE("R",'MAPA DE RIESGOS'!$H57,"C",'MAPA DE RIESGOS'!$AF57),"")</f>
        <v/>
      </c>
      <c r="CP8" s="359" t="str">
        <f>IF(AND('MAPA DE RIESGOS'!$AP58="Muy Alta",'MAPA DE RIESGOS'!$AR58="Catastrófico"),CONCATENATE("R",'MAPA DE RIESGOS'!$H58,"C",'MAPA DE RIESGOS'!$AF58),"")</f>
        <v/>
      </c>
      <c r="CQ8" s="359" t="str">
        <f>IF(AND('MAPA DE RIESGOS'!$AP59="Muy Alta",'MAPA DE RIESGOS'!$AR59="Catastrófico"),CONCATENATE("R",'MAPA DE RIESGOS'!$H59,"C",'MAPA DE RIESGOS'!$AF59),"")</f>
        <v/>
      </c>
      <c r="CR8" s="359" t="str">
        <f>IF(AND('MAPA DE RIESGOS'!$AP60="Muy Alta",'MAPA DE RIESGOS'!$AR60="Catastrófico"),CONCATENATE("R",'MAPA DE RIESGOS'!$H60,"C",'MAPA DE RIESGOS'!$AF60),"")</f>
        <v/>
      </c>
      <c r="CS8" s="359" t="str">
        <f>IF(AND('MAPA DE RIESGOS'!$AP61="Muy Alta",'MAPA DE RIESGOS'!$AR61="Catastrófico"),CONCATENATE("R",'MAPA DE RIESGOS'!$H61,"C",'MAPA DE RIESGOS'!$AF61),"")</f>
        <v/>
      </c>
      <c r="CT8" s="359" t="str">
        <f>IF(AND('MAPA DE RIESGOS'!$AP62="Muy Alta",'MAPA DE RIESGOS'!$AR62="Catastrófico"),CONCATENATE("R",'MAPA DE RIESGOS'!$H62,"C",'MAPA DE RIESGOS'!$AF62),"")</f>
        <v/>
      </c>
      <c r="CU8" s="360" t="str">
        <f>IF(AND('MAPA DE RIESGOS'!$AP63="Muy Alta",'MAPA DE RIESGOS'!$AR63="Catastrófico"),CONCATENATE("R",'MAPA DE RIESGOS'!$H63,"C",'MAPA DE RIESGOS'!$AF63),"")</f>
        <v/>
      </c>
      <c r="CV8" s="67"/>
      <c r="CW8" s="735"/>
      <c r="CX8" s="736"/>
      <c r="CY8" s="736"/>
      <c r="CZ8" s="736"/>
      <c r="DA8" s="736"/>
      <c r="DB8" s="737"/>
    </row>
    <row r="9" spans="2:106" ht="32.5" customHeight="1">
      <c r="B9" s="755"/>
      <c r="C9" s="755"/>
      <c r="D9" s="756"/>
      <c r="E9" s="726"/>
      <c r="F9" s="727"/>
      <c r="G9" s="727"/>
      <c r="H9" s="727"/>
      <c r="I9" s="728"/>
      <c r="J9" s="356" t="str">
        <f>IF(AND('MAPA DE RIESGOS'!$AP64="Muy Alta",'MAPA DE RIESGOS'!$AR64="Leve"),CONCATENATE("R",'MAPA DE RIESGOS'!$H64,"C",'MAPA DE RIESGOS'!$AF64),"")</f>
        <v/>
      </c>
      <c r="K9" s="357" t="str">
        <f>IF(AND('MAPA DE RIESGOS'!$AP65="Muy Alta",'MAPA DE RIESGOS'!$AR65="Leve"),CONCATENATE("R",'MAPA DE RIESGOS'!$H65,"C",'MAPA DE RIESGOS'!$AF65),"")</f>
        <v/>
      </c>
      <c r="L9" s="357" t="str">
        <f>IF(AND('MAPA DE RIESGOS'!$AP66="Muy Alta",'MAPA DE RIESGOS'!$AR66="Leve"),CONCATENATE("R",'MAPA DE RIESGOS'!$H66,"C",'MAPA DE RIESGOS'!$AF66),"")</f>
        <v/>
      </c>
      <c r="M9" s="357" t="str">
        <f>IF(AND('MAPA DE RIESGOS'!$AP67="Muy Alta",'MAPA DE RIESGOS'!$AR67="Leve"),CONCATENATE("R",'MAPA DE RIESGOS'!$H67,"C",'MAPA DE RIESGOS'!$AF67),"")</f>
        <v/>
      </c>
      <c r="N9" s="357" t="str">
        <f>IF(AND('MAPA DE RIESGOS'!$AP68="Muy Alta",'MAPA DE RIESGOS'!$AR68="Leve"),CONCATENATE("R",'MAPA DE RIESGOS'!$H68,"C",'MAPA DE RIESGOS'!$AF68),"")</f>
        <v/>
      </c>
      <c r="O9" s="357" t="str">
        <f>IF(AND('MAPA DE RIESGOS'!$AP69="Muy Alta",'MAPA DE RIESGOS'!$AR69="Leve"),CONCATENATE("R",'MAPA DE RIESGOS'!$H69,"C",'MAPA DE RIESGOS'!$AF69),"")</f>
        <v/>
      </c>
      <c r="P9" s="357" t="str">
        <f>IF(AND('MAPA DE RIESGOS'!$AP70="Muy Alta",'MAPA DE RIESGOS'!$AR70="Leve"),CONCATENATE("R",'MAPA DE RIESGOS'!$H70,"C",'MAPA DE RIESGOS'!$AF70),"")</f>
        <v/>
      </c>
      <c r="Q9" s="357" t="str">
        <f>IF(AND('MAPA DE RIESGOS'!$AP71="Muy Alta",'MAPA DE RIESGOS'!$AR71="Leve"),CONCATENATE("R",'MAPA DE RIESGOS'!$H71,"C",'MAPA DE RIESGOS'!$AF71),"")</f>
        <v/>
      </c>
      <c r="R9" s="357" t="str">
        <f>IF(AND('MAPA DE RIESGOS'!$AP72="Muy Alta",'MAPA DE RIESGOS'!$AR72="Leve"),CONCATENATE("R",'MAPA DE RIESGOS'!$H72,"C",'MAPA DE RIESGOS'!$AF72),"")</f>
        <v/>
      </c>
      <c r="S9" s="357" t="str">
        <f>IF(AND('MAPA DE RIESGOS'!$AP73="Muy Alta",'MAPA DE RIESGOS'!$AR73="Leve"),CONCATENATE("R",'MAPA DE RIESGOS'!$H73,"C",'MAPA DE RIESGOS'!$AF73),"")</f>
        <v/>
      </c>
      <c r="T9" s="357" t="str">
        <f>IF(AND('MAPA DE RIESGOS'!$AP74="Muy Alta",'MAPA DE RIESGOS'!$AR74="Leve"),CONCATENATE("R",'MAPA DE RIESGOS'!$H74,"C",'MAPA DE RIESGOS'!$AF74),"")</f>
        <v/>
      </c>
      <c r="U9" s="357" t="str">
        <f>IF(AND('MAPA DE RIESGOS'!$AP75="Muy Alta",'MAPA DE RIESGOS'!$AR75="Leve"),CONCATENATE("R",'MAPA DE RIESGOS'!$H75,"C",'MAPA DE RIESGOS'!$AF75),"")</f>
        <v/>
      </c>
      <c r="V9" s="357" t="str">
        <f>IF(AND('MAPA DE RIESGOS'!$AP76="Muy Alta",'MAPA DE RIESGOS'!$AR76="Leve"),CONCATENATE("R",'MAPA DE RIESGOS'!$H76,"C",'MAPA DE RIESGOS'!$AF76),"")</f>
        <v/>
      </c>
      <c r="W9" s="357" t="str">
        <f>IF(AND('MAPA DE RIESGOS'!$AP77="Muy Alta",'MAPA DE RIESGOS'!$AR77="Leve"),CONCATENATE("R",'MAPA DE RIESGOS'!$H77,"C",'MAPA DE RIESGOS'!$AF77),"")</f>
        <v/>
      </c>
      <c r="X9" s="357" t="str">
        <f>IF(AND('MAPA DE RIESGOS'!$AP78="Muy Alta",'MAPA DE RIESGOS'!$AR78="Leve"),CONCATENATE("R",'MAPA DE RIESGOS'!$H78,"C",'MAPA DE RIESGOS'!$AF78),"")</f>
        <v/>
      </c>
      <c r="Y9" s="357" t="str">
        <f>IF(AND('MAPA DE RIESGOS'!$AP79="Muy Alta",'MAPA DE RIESGOS'!$AR79="Leve"),CONCATENATE("R",'MAPA DE RIESGOS'!$H79,"C",'MAPA DE RIESGOS'!$AF79),"")</f>
        <v/>
      </c>
      <c r="Z9" s="357" t="str">
        <f>IF(AND('MAPA DE RIESGOS'!$AP80="Muy Alta",'MAPA DE RIESGOS'!$AR80="Leve"),CONCATENATE("R",'MAPA DE RIESGOS'!$H80,"C",'MAPA DE RIESGOS'!$AF80),"")</f>
        <v/>
      </c>
      <c r="AA9" s="358" t="str">
        <f>IF(AND('MAPA DE RIESGOS'!$AP81="Muy Alta",'MAPA DE RIESGOS'!$AR81="Leve"),CONCATENATE("R",'MAPA DE RIESGOS'!$H81,"C",'MAPA DE RIESGOS'!$AF81),"")</f>
        <v/>
      </c>
      <c r="AB9" s="356" t="str">
        <f>IF(AND('MAPA DE RIESGOS'!$AP64="Muy Alta",'MAPA DE RIESGOS'!$AR64="Menor"),CONCATENATE("R",'MAPA DE RIESGOS'!$H64,"C",'MAPA DE RIESGOS'!$AF64),"")</f>
        <v/>
      </c>
      <c r="AC9" s="357" t="str">
        <f>IF(AND('MAPA DE RIESGOS'!$AP65="Muy Alta",'MAPA DE RIESGOS'!$AR65="Menor"),CONCATENATE("R",'MAPA DE RIESGOS'!$H65,"C",'MAPA DE RIESGOS'!$AF65),"")</f>
        <v/>
      </c>
      <c r="AD9" s="357" t="str">
        <f>IF(AND('MAPA DE RIESGOS'!$AP66="Muy Alta",'MAPA DE RIESGOS'!$AR66="Menor"),CONCATENATE("R",'MAPA DE RIESGOS'!$H66,"C",'MAPA DE RIESGOS'!$AF66),"")</f>
        <v/>
      </c>
      <c r="AE9" s="357" t="str">
        <f>IF(AND('MAPA DE RIESGOS'!$AP67="Muy Alta",'MAPA DE RIESGOS'!$AR67="Menor"),CONCATENATE("R",'MAPA DE RIESGOS'!$H67,"C",'MAPA DE RIESGOS'!$AF67),"")</f>
        <v/>
      </c>
      <c r="AF9" s="357" t="str">
        <f>IF(AND('MAPA DE RIESGOS'!$AP68="Muy Alta",'MAPA DE RIESGOS'!$AR68="Menor"),CONCATENATE("R",'MAPA DE RIESGOS'!$H68,"C",'MAPA DE RIESGOS'!$AF68),"")</f>
        <v/>
      </c>
      <c r="AG9" s="357" t="str">
        <f>IF(AND('MAPA DE RIESGOS'!$AP69="Muy Alta",'MAPA DE RIESGOS'!$AR69="Menor"),CONCATENATE("R",'MAPA DE RIESGOS'!$H69,"C",'MAPA DE RIESGOS'!$AF69),"")</f>
        <v/>
      </c>
      <c r="AH9" s="357" t="str">
        <f>IF(AND('MAPA DE RIESGOS'!$AP70="Muy Alta",'MAPA DE RIESGOS'!$AR70="Menor"),CONCATENATE("R",'MAPA DE RIESGOS'!$H70,"C",'MAPA DE RIESGOS'!$AF70),"")</f>
        <v/>
      </c>
      <c r="AI9" s="357" t="str">
        <f>IF(AND('MAPA DE RIESGOS'!$AP71="Muy Alta",'MAPA DE RIESGOS'!$AR71="Menor"),CONCATENATE("R",'MAPA DE RIESGOS'!$H71,"C",'MAPA DE RIESGOS'!$AF71),"")</f>
        <v/>
      </c>
      <c r="AJ9" s="357" t="str">
        <f>IF(AND('MAPA DE RIESGOS'!$AP72="Muy Alta",'MAPA DE RIESGOS'!$AR72="Menor"),CONCATENATE("R",'MAPA DE RIESGOS'!$H72,"C",'MAPA DE RIESGOS'!$AF72),"")</f>
        <v/>
      </c>
      <c r="AK9" s="357" t="str">
        <f>IF(AND('MAPA DE RIESGOS'!$AP73="Muy Alta",'MAPA DE RIESGOS'!$AR73="Menor"),CONCATENATE("R",'MAPA DE RIESGOS'!$H73,"C",'MAPA DE RIESGOS'!$AF73),"")</f>
        <v/>
      </c>
      <c r="AL9" s="357" t="str">
        <f>IF(AND('MAPA DE RIESGOS'!$AP74="Muy Alta",'MAPA DE RIESGOS'!$AR74="Menor"),CONCATENATE("R",'MAPA DE RIESGOS'!$H74,"C",'MAPA DE RIESGOS'!$AF74),"")</f>
        <v/>
      </c>
      <c r="AM9" s="357" t="str">
        <f>IF(AND('MAPA DE RIESGOS'!$AP75="Muy Alta",'MAPA DE RIESGOS'!$AR75="Menor"),CONCATENATE("R",'MAPA DE RIESGOS'!$H75,"C",'MAPA DE RIESGOS'!$AF75),"")</f>
        <v/>
      </c>
      <c r="AN9" s="357" t="str">
        <f>IF(AND('MAPA DE RIESGOS'!$AP76="Muy Alta",'MAPA DE RIESGOS'!$AR76="Menor"),CONCATENATE("R",'MAPA DE RIESGOS'!$H76,"C",'MAPA DE RIESGOS'!$AF76),"")</f>
        <v/>
      </c>
      <c r="AO9" s="357" t="str">
        <f>IF(AND('MAPA DE RIESGOS'!$AP77="Muy Alta",'MAPA DE RIESGOS'!$AR77="Menor"),CONCATENATE("R",'MAPA DE RIESGOS'!$H77,"C",'MAPA DE RIESGOS'!$AF77),"")</f>
        <v/>
      </c>
      <c r="AP9" s="357" t="str">
        <f>IF(AND('MAPA DE RIESGOS'!$AP78="Muy Alta",'MAPA DE RIESGOS'!$AR78="Menor"),CONCATENATE("R",'MAPA DE RIESGOS'!$H78,"C",'MAPA DE RIESGOS'!$AF78),"")</f>
        <v/>
      </c>
      <c r="AQ9" s="357" t="str">
        <f>IF(AND('MAPA DE RIESGOS'!$AP79="Muy Alta",'MAPA DE RIESGOS'!$AR79="Menor"),CONCATENATE("R",'MAPA DE RIESGOS'!$H79,"C",'MAPA DE RIESGOS'!$AF79),"")</f>
        <v/>
      </c>
      <c r="AR9" s="357" t="str">
        <f>IF(AND('MAPA DE RIESGOS'!$AP80="Muy Alta",'MAPA DE RIESGOS'!$AR80="Menor"),CONCATENATE("R",'MAPA DE RIESGOS'!$H80,"C",'MAPA DE RIESGOS'!$AF80),"")</f>
        <v/>
      </c>
      <c r="AS9" s="358" t="str">
        <f>IF(AND('MAPA DE RIESGOS'!$AP81="Muy Alta",'MAPA DE RIESGOS'!$AR81="Menor"),CONCATENATE("R",'MAPA DE RIESGOS'!$H81,"C",'MAPA DE RIESGOS'!$AF81),"")</f>
        <v/>
      </c>
      <c r="AT9" s="356" t="str">
        <f>IF(AND('MAPA DE RIESGOS'!$AP64="Muy Alta",'MAPA DE RIESGOS'!$AR64="Moderado"),CONCATENATE("R",'MAPA DE RIESGOS'!$H64,"C",'MAPA DE RIESGOS'!$AF64),"")</f>
        <v/>
      </c>
      <c r="AU9" s="357" t="str">
        <f>IF(AND('MAPA DE RIESGOS'!$AP65="Muy Alta",'MAPA DE RIESGOS'!$AR65="Moderado"),CONCATENATE("R",'MAPA DE RIESGOS'!$H65,"C",'MAPA DE RIESGOS'!$AF65),"")</f>
        <v/>
      </c>
      <c r="AV9" s="357" t="str">
        <f>IF(AND('MAPA DE RIESGOS'!$AP66="Muy Alta",'MAPA DE RIESGOS'!$AR66="Moderado"),CONCATENATE("R",'MAPA DE RIESGOS'!$H66,"C",'MAPA DE RIESGOS'!$AF66),"")</f>
        <v/>
      </c>
      <c r="AW9" s="357" t="str">
        <f>IF(AND('MAPA DE RIESGOS'!$AP67="Muy Alta",'MAPA DE RIESGOS'!$AR67="Moderado"),CONCATENATE("R",'MAPA DE RIESGOS'!$H67,"C",'MAPA DE RIESGOS'!$AF67),"")</f>
        <v/>
      </c>
      <c r="AX9" s="357" t="str">
        <f>IF(AND('MAPA DE RIESGOS'!$AP68="Muy Alta",'MAPA DE RIESGOS'!$AR68="Moderado"),CONCATENATE("R",'MAPA DE RIESGOS'!$H68,"C",'MAPA DE RIESGOS'!$AF68),"")</f>
        <v/>
      </c>
      <c r="AY9" s="357" t="str">
        <f>IF(AND('MAPA DE RIESGOS'!$AP69="Muy Alta",'MAPA DE RIESGOS'!$AR69="Moderado"),CONCATENATE("R",'MAPA DE RIESGOS'!$H69,"C",'MAPA DE RIESGOS'!$AF69),"")</f>
        <v/>
      </c>
      <c r="AZ9" s="357" t="str">
        <f>IF(AND('MAPA DE RIESGOS'!$AP70="Muy Alta",'MAPA DE RIESGOS'!$AR70="Moderado"),CONCATENATE("R",'MAPA DE RIESGOS'!$H70,"C",'MAPA DE RIESGOS'!$AF70),"")</f>
        <v/>
      </c>
      <c r="BA9" s="357" t="str">
        <f>IF(AND('MAPA DE RIESGOS'!$AP71="Muy Alta",'MAPA DE RIESGOS'!$AR71="Moderado"),CONCATENATE("R",'MAPA DE RIESGOS'!$H71,"C",'MAPA DE RIESGOS'!$AF71),"")</f>
        <v/>
      </c>
      <c r="BB9" s="357" t="str">
        <f>IF(AND('MAPA DE RIESGOS'!$AP72="Muy Alta",'MAPA DE RIESGOS'!$AR72="Moderado"),CONCATENATE("R",'MAPA DE RIESGOS'!$H72,"C",'MAPA DE RIESGOS'!$AF72),"")</f>
        <v/>
      </c>
      <c r="BC9" s="357" t="str">
        <f>IF(AND('MAPA DE RIESGOS'!$AP73="Muy Alta",'MAPA DE RIESGOS'!$AR73="Moderado"),CONCATENATE("R",'MAPA DE RIESGOS'!$H73,"C",'MAPA DE RIESGOS'!$AF73),"")</f>
        <v/>
      </c>
      <c r="BD9" s="357" t="str">
        <f>IF(AND('MAPA DE RIESGOS'!$AP74="Muy Alta",'MAPA DE RIESGOS'!$AR74="Moderado"),CONCATENATE("R",'MAPA DE RIESGOS'!$H74,"C",'MAPA DE RIESGOS'!$AF74),"")</f>
        <v/>
      </c>
      <c r="BE9" s="357" t="str">
        <f>IF(AND('MAPA DE RIESGOS'!$AP75="Muy Alta",'MAPA DE RIESGOS'!$AR75="Moderado"),CONCATENATE("R",'MAPA DE RIESGOS'!$H75,"C",'MAPA DE RIESGOS'!$AF75),"")</f>
        <v/>
      </c>
      <c r="BF9" s="357" t="str">
        <f>IF(AND('MAPA DE RIESGOS'!$AP76="Muy Alta",'MAPA DE RIESGOS'!$AR76="Moderado"),CONCATENATE("R",'MAPA DE RIESGOS'!$H76,"C",'MAPA DE RIESGOS'!$AF76),"")</f>
        <v/>
      </c>
      <c r="BG9" s="357" t="str">
        <f>IF(AND('MAPA DE RIESGOS'!$AP77="Muy Alta",'MAPA DE RIESGOS'!$AR77="Moderado"),CONCATENATE("R",'MAPA DE RIESGOS'!$H77,"C",'MAPA DE RIESGOS'!$AF77),"")</f>
        <v/>
      </c>
      <c r="BH9" s="357" t="str">
        <f>IF(AND('MAPA DE RIESGOS'!$AP78="Muy Alta",'MAPA DE RIESGOS'!$AR78="Moderado"),CONCATENATE("R",'MAPA DE RIESGOS'!$H78,"C",'MAPA DE RIESGOS'!$AF78),"")</f>
        <v/>
      </c>
      <c r="BI9" s="357" t="str">
        <f>IF(AND('MAPA DE RIESGOS'!$AP79="Muy Alta",'MAPA DE RIESGOS'!$AR79="Moderado"),CONCATENATE("R",'MAPA DE RIESGOS'!$H79,"C",'MAPA DE RIESGOS'!$AF79),"")</f>
        <v/>
      </c>
      <c r="BJ9" s="357" t="str">
        <f>IF(AND('MAPA DE RIESGOS'!$AP80="Muy Alta",'MAPA DE RIESGOS'!$AR80="Moderado"),CONCATENATE("R",'MAPA DE RIESGOS'!$H80,"C",'MAPA DE RIESGOS'!$AF80),"")</f>
        <v/>
      </c>
      <c r="BK9" s="358" t="str">
        <f>IF(AND('MAPA DE RIESGOS'!$AP81="Muy Alta",'MAPA DE RIESGOS'!$AR81="Moderado"),CONCATENATE("R",'MAPA DE RIESGOS'!$H81,"C",'MAPA DE RIESGOS'!$AF81),"")</f>
        <v/>
      </c>
      <c r="BL9" s="356" t="str">
        <f>IF(AND('MAPA DE RIESGOS'!$AP64="Muy Alta",'MAPA DE RIESGOS'!$AR64="Mayor"),CONCATENATE("R",'MAPA DE RIESGOS'!$H64,"C",'MAPA DE RIESGOS'!$AF64),"")</f>
        <v/>
      </c>
      <c r="BM9" s="357" t="str">
        <f>IF(AND('MAPA DE RIESGOS'!$AP65="Muy Alta",'MAPA DE RIESGOS'!$AR65="Mayor"),CONCATENATE("R",'MAPA DE RIESGOS'!$H65,"C",'MAPA DE RIESGOS'!$AF65),"")</f>
        <v/>
      </c>
      <c r="BN9" s="357" t="str">
        <f>IF(AND('MAPA DE RIESGOS'!$AP66="Muy Alta",'MAPA DE RIESGOS'!$AR66="Mayor"),CONCATENATE("R",'MAPA DE RIESGOS'!$H66,"C",'MAPA DE RIESGOS'!$AF66),"")</f>
        <v/>
      </c>
      <c r="BO9" s="357" t="str">
        <f>IF(AND('MAPA DE RIESGOS'!$AP67="Muy Alta",'MAPA DE RIESGOS'!$AR67="Mayor"),CONCATENATE("R",'MAPA DE RIESGOS'!$H67,"C",'MAPA DE RIESGOS'!$AF67),"")</f>
        <v/>
      </c>
      <c r="BP9" s="357" t="str">
        <f>IF(AND('MAPA DE RIESGOS'!$AP68="Muy Alta",'MAPA DE RIESGOS'!$AR68="Mayor"),CONCATENATE("R",'MAPA DE RIESGOS'!$H68,"C",'MAPA DE RIESGOS'!$AF68),"")</f>
        <v/>
      </c>
      <c r="BQ9" s="357" t="str">
        <f>IF(AND('MAPA DE RIESGOS'!$AP69="Muy Alta",'MAPA DE RIESGOS'!$AR69="Mayor"),CONCATENATE("R",'MAPA DE RIESGOS'!$H69,"C",'MAPA DE RIESGOS'!$AF69),"")</f>
        <v/>
      </c>
      <c r="BR9" s="357" t="str">
        <f>IF(AND('MAPA DE RIESGOS'!$AP70="Muy Alta",'MAPA DE RIESGOS'!$AR70="Mayor"),CONCATENATE("R",'MAPA DE RIESGOS'!$H70,"C",'MAPA DE RIESGOS'!$AF70),"")</f>
        <v/>
      </c>
      <c r="BS9" s="357" t="str">
        <f>IF(AND('MAPA DE RIESGOS'!$AP71="Muy Alta",'MAPA DE RIESGOS'!$AR71="Mayor"),CONCATENATE("R",'MAPA DE RIESGOS'!$H71,"C",'MAPA DE RIESGOS'!$AF71),"")</f>
        <v/>
      </c>
      <c r="BT9" s="357" t="str">
        <f>IF(AND('MAPA DE RIESGOS'!$AP72="Muy Alta",'MAPA DE RIESGOS'!$AR72="Mayor"),CONCATENATE("R",'MAPA DE RIESGOS'!$H72,"C",'MAPA DE RIESGOS'!$AF72),"")</f>
        <v/>
      </c>
      <c r="BU9" s="357" t="str">
        <f>IF(AND('MAPA DE RIESGOS'!$AP73="Muy Alta",'MAPA DE RIESGOS'!$AR73="Mayor"),CONCATENATE("R",'MAPA DE RIESGOS'!$H73,"C",'MAPA DE RIESGOS'!$AF73),"")</f>
        <v/>
      </c>
      <c r="BV9" s="357" t="str">
        <f>IF(AND('MAPA DE RIESGOS'!$AP74="Muy Alta",'MAPA DE RIESGOS'!$AR74="Mayor"),CONCATENATE("R",'MAPA DE RIESGOS'!$H74,"C",'MAPA DE RIESGOS'!$AF74),"")</f>
        <v/>
      </c>
      <c r="BW9" s="357" t="str">
        <f>IF(AND('MAPA DE RIESGOS'!$AP75="Muy Alta",'MAPA DE RIESGOS'!$AR75="Mayor"),CONCATENATE("R",'MAPA DE RIESGOS'!$H75,"C",'MAPA DE RIESGOS'!$AF75),"")</f>
        <v/>
      </c>
      <c r="BX9" s="357" t="str">
        <f>IF(AND('MAPA DE RIESGOS'!$AP76="Muy Alta",'MAPA DE RIESGOS'!$AR76="Mayor"),CONCATENATE("R",'MAPA DE RIESGOS'!$H76,"C",'MAPA DE RIESGOS'!$AF76),"")</f>
        <v/>
      </c>
      <c r="BY9" s="357" t="str">
        <f>IF(AND('MAPA DE RIESGOS'!$AP77="Muy Alta",'MAPA DE RIESGOS'!$AR77="Mayor"),CONCATENATE("R",'MAPA DE RIESGOS'!$H77,"C",'MAPA DE RIESGOS'!$AF77),"")</f>
        <v/>
      </c>
      <c r="BZ9" s="357" t="str">
        <f>IF(AND('MAPA DE RIESGOS'!$AP78="Muy Alta",'MAPA DE RIESGOS'!$AR78="Mayor"),CONCATENATE("R",'MAPA DE RIESGOS'!$H78,"C",'MAPA DE RIESGOS'!$AF78),"")</f>
        <v/>
      </c>
      <c r="CA9" s="357" t="str">
        <f>IF(AND('MAPA DE RIESGOS'!$AP79="Muy Alta",'MAPA DE RIESGOS'!$AR79="Mayor"),CONCATENATE("R",'MAPA DE RIESGOS'!$H79,"C",'MAPA DE RIESGOS'!$AF79),"")</f>
        <v/>
      </c>
      <c r="CB9" s="357" t="str">
        <f>IF(AND('MAPA DE RIESGOS'!$AP80="Muy Alta",'MAPA DE RIESGOS'!$AR80="Mayor"),CONCATENATE("R",'MAPA DE RIESGOS'!$H80,"C",'MAPA DE RIESGOS'!$AF80),"")</f>
        <v/>
      </c>
      <c r="CC9" s="358" t="str">
        <f>IF(AND('MAPA DE RIESGOS'!$AP81="Muy Alta",'MAPA DE RIESGOS'!$AR81="Mayor"),CONCATENATE("R",'MAPA DE RIESGOS'!$H81,"C",'MAPA DE RIESGOS'!$AF81),"")</f>
        <v/>
      </c>
      <c r="CD9" s="359" t="str">
        <f>IF(AND('MAPA DE RIESGOS'!$AP64="Muy Alta",'MAPA DE RIESGOS'!$AR64="Catastrófico"),CONCATENATE("R",'MAPA DE RIESGOS'!$H64,"C",'MAPA DE RIESGOS'!$AF64),"")</f>
        <v/>
      </c>
      <c r="CE9" s="359" t="str">
        <f>IF(AND('MAPA DE RIESGOS'!$AP65="Muy Alta",'MAPA DE RIESGOS'!$AR65="Catastrófico"),CONCATENATE("R",'MAPA DE RIESGOS'!$H65,"C",'MAPA DE RIESGOS'!$AF65),"")</f>
        <v/>
      </c>
      <c r="CF9" s="359" t="str">
        <f>IF(AND('MAPA DE RIESGOS'!$AP66="Muy Alta",'MAPA DE RIESGOS'!$AR66="Catastrófico"),CONCATENATE("R",'MAPA DE RIESGOS'!$H66,"C",'MAPA DE RIESGOS'!$AF66),"")</f>
        <v/>
      </c>
      <c r="CG9" s="359" t="str">
        <f>IF(AND('MAPA DE RIESGOS'!$AP67="Muy Alta",'MAPA DE RIESGOS'!$AR67="Catastrófico"),CONCATENATE("R",'MAPA DE RIESGOS'!$H67,"C",'MAPA DE RIESGOS'!$AF67),"")</f>
        <v/>
      </c>
      <c r="CH9" s="359" t="str">
        <f>IF(AND('MAPA DE RIESGOS'!$AP68="Muy Alta",'MAPA DE RIESGOS'!$AR68="Catastrófico"),CONCATENATE("R",'MAPA DE RIESGOS'!$H68,"C",'MAPA DE RIESGOS'!$AF68),"")</f>
        <v/>
      </c>
      <c r="CI9" s="359" t="str">
        <f>IF(AND('MAPA DE RIESGOS'!$AP69="Muy Alta",'MAPA DE RIESGOS'!$AR69="Catastrófico"),CONCATENATE("R",'MAPA DE RIESGOS'!$H69,"C",'MAPA DE RIESGOS'!$AF69),"")</f>
        <v/>
      </c>
      <c r="CJ9" s="359" t="str">
        <f>IF(AND('MAPA DE RIESGOS'!$AP70="Muy Alta",'MAPA DE RIESGOS'!$AR70="Catastrófico"),CONCATENATE("R",'MAPA DE RIESGOS'!$H70,"C",'MAPA DE RIESGOS'!$AF70),"")</f>
        <v/>
      </c>
      <c r="CK9" s="359" t="str">
        <f>IF(AND('MAPA DE RIESGOS'!$AP71="Muy Alta",'MAPA DE RIESGOS'!$AR71="Catastrófico"),CONCATENATE("R",'MAPA DE RIESGOS'!$H71,"C",'MAPA DE RIESGOS'!$AF71),"")</f>
        <v/>
      </c>
      <c r="CL9" s="359" t="str">
        <f>IF(AND('MAPA DE RIESGOS'!$AP72="Muy Alta",'MAPA DE RIESGOS'!$AR72="Catastrófico"),CONCATENATE("R",'MAPA DE RIESGOS'!$H72,"C",'MAPA DE RIESGOS'!$AF72),"")</f>
        <v/>
      </c>
      <c r="CM9" s="359" t="str">
        <f>IF(AND('MAPA DE RIESGOS'!$AP73="Muy Alta",'MAPA DE RIESGOS'!$AR73="Catastrófico"),CONCATENATE("R",'MAPA DE RIESGOS'!$H73,"C",'MAPA DE RIESGOS'!$AF73),"")</f>
        <v/>
      </c>
      <c r="CN9" s="359" t="str">
        <f>IF(AND('MAPA DE RIESGOS'!$AP74="Muy Alta",'MAPA DE RIESGOS'!$AR74="Catastrófico"),CONCATENATE("R",'MAPA DE RIESGOS'!$H74,"C",'MAPA DE RIESGOS'!$AF74),"")</f>
        <v/>
      </c>
      <c r="CO9" s="359" t="str">
        <f>IF(AND('MAPA DE RIESGOS'!$AP75="Muy Alta",'MAPA DE RIESGOS'!$AR75="Catastrófico"),CONCATENATE("R",'MAPA DE RIESGOS'!$H75,"C",'MAPA DE RIESGOS'!$AF75),"")</f>
        <v/>
      </c>
      <c r="CP9" s="359" t="str">
        <f>IF(AND('MAPA DE RIESGOS'!$AP76="Muy Alta",'MAPA DE RIESGOS'!$AR76="Catastrófico"),CONCATENATE("R",'MAPA DE RIESGOS'!$H76,"C",'MAPA DE RIESGOS'!$AF76),"")</f>
        <v/>
      </c>
      <c r="CQ9" s="359" t="str">
        <f>IF(AND('MAPA DE RIESGOS'!$AP77="Muy Alta",'MAPA DE RIESGOS'!$AR77="Catastrófico"),CONCATENATE("R",'MAPA DE RIESGOS'!$H77,"C",'MAPA DE RIESGOS'!$AF77),"")</f>
        <v/>
      </c>
      <c r="CR9" s="359" t="str">
        <f>IF(AND('MAPA DE RIESGOS'!$AP78="Muy Alta",'MAPA DE RIESGOS'!$AR78="Catastrófico"),CONCATENATE("R",'MAPA DE RIESGOS'!$H78,"C",'MAPA DE RIESGOS'!$AF78),"")</f>
        <v/>
      </c>
      <c r="CS9" s="359" t="str">
        <f>IF(AND('MAPA DE RIESGOS'!$AP79="Muy Alta",'MAPA DE RIESGOS'!$AR79="Catastrófico"),CONCATENATE("R",'MAPA DE RIESGOS'!$H79,"C",'MAPA DE RIESGOS'!$AF79),"")</f>
        <v/>
      </c>
      <c r="CT9" s="359" t="str">
        <f>IF(AND('MAPA DE RIESGOS'!$AP80="Muy Alta",'MAPA DE RIESGOS'!$AR80="Catastrófico"),CONCATENATE("R",'MAPA DE RIESGOS'!$H80,"C",'MAPA DE RIESGOS'!$AF80),"")</f>
        <v/>
      </c>
      <c r="CU9" s="360" t="str">
        <f>IF(AND('MAPA DE RIESGOS'!$AP81="Muy Alta",'MAPA DE RIESGOS'!$AR81="Catastrófico"),CONCATENATE("R",'MAPA DE RIESGOS'!$H81,"C",'MAPA DE RIESGOS'!$AF81),"")</f>
        <v/>
      </c>
      <c r="CV9" s="67"/>
      <c r="CW9" s="735"/>
      <c r="CX9" s="736"/>
      <c r="CY9" s="736"/>
      <c r="CZ9" s="736"/>
      <c r="DA9" s="736"/>
      <c r="DB9" s="737"/>
    </row>
    <row r="10" spans="2:106" ht="32.5" customHeight="1">
      <c r="B10" s="755"/>
      <c r="C10" s="755"/>
      <c r="D10" s="756"/>
      <c r="E10" s="726"/>
      <c r="F10" s="727"/>
      <c r="G10" s="727"/>
      <c r="H10" s="727"/>
      <c r="I10" s="728"/>
      <c r="J10" s="356" t="str">
        <f>IF(AND('MAPA DE RIESGOS'!$AP82="Muy Alta",'MAPA DE RIESGOS'!$AR82="Leve"),CONCATENATE("R",'MAPA DE RIESGOS'!$H82,"C",'MAPA DE RIESGOS'!$AF82),"")</f>
        <v/>
      </c>
      <c r="K10" s="357" t="str">
        <f>IF(AND('MAPA DE RIESGOS'!$AP83="Muy Alta",'MAPA DE RIESGOS'!$AR83="Leve"),CONCATENATE("R",'MAPA DE RIESGOS'!$H83,"C",'MAPA DE RIESGOS'!$AF83),"")</f>
        <v/>
      </c>
      <c r="L10" s="357" t="str">
        <f>IF(AND('MAPA DE RIESGOS'!$AP84="Muy Alta",'MAPA DE RIESGOS'!$AR84="Leve"),CONCATENATE("R",'MAPA DE RIESGOS'!$H84,"C",'MAPA DE RIESGOS'!$AF84),"")</f>
        <v/>
      </c>
      <c r="M10" s="357" t="str">
        <f>IF(AND('MAPA DE RIESGOS'!$AP85="Muy Alta",'MAPA DE RIESGOS'!$AR85="Leve"),CONCATENATE("R",'MAPA DE RIESGOS'!$H85,"C",'MAPA DE RIESGOS'!$AF85),"")</f>
        <v/>
      </c>
      <c r="N10" s="357" t="str">
        <f>IF(AND('MAPA DE RIESGOS'!$AP86="Muy Alta",'MAPA DE RIESGOS'!$AR86="Leve"),CONCATENATE("R",'MAPA DE RIESGOS'!$H86,"C",'MAPA DE RIESGOS'!$AF86),"")</f>
        <v/>
      </c>
      <c r="O10" s="357" t="str">
        <f>IF(AND('MAPA DE RIESGOS'!$AP87="Muy Alta",'MAPA DE RIESGOS'!$AR87="Leve"),CONCATENATE("R",'MAPA DE RIESGOS'!$H87,"C",'MAPA DE RIESGOS'!$AF87),"")</f>
        <v/>
      </c>
      <c r="P10" s="357" t="str">
        <f>IF(AND('MAPA DE RIESGOS'!$AP88="Muy Alta",'MAPA DE RIESGOS'!$AR88="Leve"),CONCATENATE("R",'MAPA DE RIESGOS'!$H88,"C",'MAPA DE RIESGOS'!$AF88),"")</f>
        <v/>
      </c>
      <c r="Q10" s="357" t="str">
        <f>IF(AND('MAPA DE RIESGOS'!$AP89="Muy Alta",'MAPA DE RIESGOS'!$AR89="Leve"),CONCATENATE("R",'MAPA DE RIESGOS'!$H89,"C",'MAPA DE RIESGOS'!$AF89),"")</f>
        <v/>
      </c>
      <c r="R10" s="357" t="str">
        <f>IF(AND('MAPA DE RIESGOS'!$AP90="Muy Alta",'MAPA DE RIESGOS'!$AR90="Leve"),CONCATENATE("R",'MAPA DE RIESGOS'!$H90,"C",'MAPA DE RIESGOS'!$AF90),"")</f>
        <v/>
      </c>
      <c r="S10" s="357" t="str">
        <f>IF(AND('MAPA DE RIESGOS'!$AP91="Muy Alta",'MAPA DE RIESGOS'!$AR91="Leve"),CONCATENATE("R",'MAPA DE RIESGOS'!$H91,"C",'MAPA DE RIESGOS'!$AF91),"")</f>
        <v/>
      </c>
      <c r="T10" s="357" t="str">
        <f>IF(AND('MAPA DE RIESGOS'!$AP92="Muy Alta",'MAPA DE RIESGOS'!$AR92="Leve"),CONCATENATE("R",'MAPA DE RIESGOS'!$H92,"C",'MAPA DE RIESGOS'!$AF92),"")</f>
        <v/>
      </c>
      <c r="U10" s="357" t="str">
        <f>IF(AND('MAPA DE RIESGOS'!$AP93="Muy Alta",'MAPA DE RIESGOS'!$AR93="Leve"),CONCATENATE("R",'MAPA DE RIESGOS'!$H93,"C",'MAPA DE RIESGOS'!$AF93),"")</f>
        <v/>
      </c>
      <c r="V10" s="357" t="str">
        <f>IF(AND('MAPA DE RIESGOS'!$AP94="Muy Alta",'MAPA DE RIESGOS'!$AR94="Leve"),CONCATENATE("R",'MAPA DE RIESGOS'!$H94,"C",'MAPA DE RIESGOS'!$AF94),"")</f>
        <v/>
      </c>
      <c r="W10" s="357" t="str">
        <f>IF(AND('MAPA DE RIESGOS'!$AP95="Muy Alta",'MAPA DE RIESGOS'!$AR95="Leve"),CONCATENATE("R",'MAPA DE RIESGOS'!$H95,"C",'MAPA DE RIESGOS'!$AF95),"")</f>
        <v/>
      </c>
      <c r="X10" s="357" t="str">
        <f>IF(AND('MAPA DE RIESGOS'!$AP96="Muy Alta",'MAPA DE RIESGOS'!$AR96="Leve"),CONCATENATE("R",'MAPA DE RIESGOS'!$H96,"C",'MAPA DE RIESGOS'!$AF96),"")</f>
        <v/>
      </c>
      <c r="Y10" s="357" t="str">
        <f>IF(AND('MAPA DE RIESGOS'!$AP97="Muy Alta",'MAPA DE RIESGOS'!$AR97="Leve"),CONCATENATE("R",'MAPA DE RIESGOS'!$H97,"C",'MAPA DE RIESGOS'!$AF97),"")</f>
        <v/>
      </c>
      <c r="Z10" s="357" t="str">
        <f>IF(AND('MAPA DE RIESGOS'!$AP98="Muy Alta",'MAPA DE RIESGOS'!$AR98="Leve"),CONCATENATE("R",'MAPA DE RIESGOS'!$H98,"C",'MAPA DE RIESGOS'!$AF98),"")</f>
        <v/>
      </c>
      <c r="AA10" s="358" t="str">
        <f>IF(AND('MAPA DE RIESGOS'!$AP99="Muy Alta",'MAPA DE RIESGOS'!$AR99="Leve"),CONCATENATE("R",'MAPA DE RIESGOS'!$H99,"C",'MAPA DE RIESGOS'!$AF99),"")</f>
        <v/>
      </c>
      <c r="AB10" s="356" t="str">
        <f>IF(AND('MAPA DE RIESGOS'!$AP82="Muy Alta",'MAPA DE RIESGOS'!$AR82="Menor"),CONCATENATE("R",'MAPA DE RIESGOS'!$H82,"C",'MAPA DE RIESGOS'!$AF82),"")</f>
        <v/>
      </c>
      <c r="AC10" s="357" t="str">
        <f>IF(AND('MAPA DE RIESGOS'!$AP83="Muy Alta",'MAPA DE RIESGOS'!$AR83="Menor"),CONCATENATE("R",'MAPA DE RIESGOS'!$H83,"C",'MAPA DE RIESGOS'!$AF83),"")</f>
        <v/>
      </c>
      <c r="AD10" s="357" t="str">
        <f>IF(AND('MAPA DE RIESGOS'!$AP84="Muy Alta",'MAPA DE RIESGOS'!$AR84="Menor"),CONCATENATE("R",'MAPA DE RIESGOS'!$H84,"C",'MAPA DE RIESGOS'!$AF84),"")</f>
        <v/>
      </c>
      <c r="AE10" s="357" t="str">
        <f>IF(AND('MAPA DE RIESGOS'!$AP85="Muy Alta",'MAPA DE RIESGOS'!$AR85="Menor"),CONCATENATE("R",'MAPA DE RIESGOS'!$H85,"C",'MAPA DE RIESGOS'!$AF85),"")</f>
        <v/>
      </c>
      <c r="AF10" s="357" t="str">
        <f>IF(AND('MAPA DE RIESGOS'!$AP86="Muy Alta",'MAPA DE RIESGOS'!$AR86="Menor"),CONCATENATE("R",'MAPA DE RIESGOS'!$H86,"C",'MAPA DE RIESGOS'!$AF86),"")</f>
        <v/>
      </c>
      <c r="AG10" s="357" t="str">
        <f>IF(AND('MAPA DE RIESGOS'!$AP87="Muy Alta",'MAPA DE RIESGOS'!$AR87="Menor"),CONCATENATE("R",'MAPA DE RIESGOS'!$H87,"C",'MAPA DE RIESGOS'!$AF87),"")</f>
        <v/>
      </c>
      <c r="AH10" s="357" t="str">
        <f>IF(AND('MAPA DE RIESGOS'!$AP88="Muy Alta",'MAPA DE RIESGOS'!$AR88="Menor"),CONCATENATE("R",'MAPA DE RIESGOS'!$H88,"C",'MAPA DE RIESGOS'!$AF88),"")</f>
        <v/>
      </c>
      <c r="AI10" s="357" t="str">
        <f>IF(AND('MAPA DE RIESGOS'!$AP89="Muy Alta",'MAPA DE RIESGOS'!$AR89="Menor"),CONCATENATE("R",'MAPA DE RIESGOS'!$H89,"C",'MAPA DE RIESGOS'!$AF89),"")</f>
        <v/>
      </c>
      <c r="AJ10" s="357" t="str">
        <f>IF(AND('MAPA DE RIESGOS'!$AP90="Muy Alta",'MAPA DE RIESGOS'!$AR90="Menor"),CONCATENATE("R",'MAPA DE RIESGOS'!$H90,"C",'MAPA DE RIESGOS'!$AF90),"")</f>
        <v/>
      </c>
      <c r="AK10" s="357" t="str">
        <f>IF(AND('MAPA DE RIESGOS'!$AP91="Muy Alta",'MAPA DE RIESGOS'!$AR91="Menor"),CONCATENATE("R",'MAPA DE RIESGOS'!$H91,"C",'MAPA DE RIESGOS'!$AF91),"")</f>
        <v/>
      </c>
      <c r="AL10" s="357" t="str">
        <f>IF(AND('MAPA DE RIESGOS'!$AP92="Muy Alta",'MAPA DE RIESGOS'!$AR92="Menor"),CONCATENATE("R",'MAPA DE RIESGOS'!$H92,"C",'MAPA DE RIESGOS'!$AF92),"")</f>
        <v/>
      </c>
      <c r="AM10" s="357" t="str">
        <f>IF(AND('MAPA DE RIESGOS'!$AP93="Muy Alta",'MAPA DE RIESGOS'!$AR93="Menor"),CONCATENATE("R",'MAPA DE RIESGOS'!$H93,"C",'MAPA DE RIESGOS'!$AF93),"")</f>
        <v/>
      </c>
      <c r="AN10" s="357" t="str">
        <f>IF(AND('MAPA DE RIESGOS'!$AP94="Muy Alta",'MAPA DE RIESGOS'!$AR94="Menor"),CONCATENATE("R",'MAPA DE RIESGOS'!$H94,"C",'MAPA DE RIESGOS'!$AF94),"")</f>
        <v/>
      </c>
      <c r="AO10" s="357" t="str">
        <f>IF(AND('MAPA DE RIESGOS'!$AP95="Muy Alta",'MAPA DE RIESGOS'!$AR95="Menor"),CONCATENATE("R",'MAPA DE RIESGOS'!$H95,"C",'MAPA DE RIESGOS'!$AF95),"")</f>
        <v/>
      </c>
      <c r="AP10" s="357" t="str">
        <f>IF(AND('MAPA DE RIESGOS'!$AP96="Muy Alta",'MAPA DE RIESGOS'!$AR96="Menor"),CONCATENATE("R",'MAPA DE RIESGOS'!$H96,"C",'MAPA DE RIESGOS'!$AF96),"")</f>
        <v/>
      </c>
      <c r="AQ10" s="357" t="str">
        <f>IF(AND('MAPA DE RIESGOS'!$AP97="Muy Alta",'MAPA DE RIESGOS'!$AR97="Menor"),CONCATENATE("R",'MAPA DE RIESGOS'!$H97,"C",'MAPA DE RIESGOS'!$AF97),"")</f>
        <v/>
      </c>
      <c r="AR10" s="357" t="str">
        <f>IF(AND('MAPA DE RIESGOS'!$AP98="Muy Alta",'MAPA DE RIESGOS'!$AR98="Menor"),CONCATENATE("R",'MAPA DE RIESGOS'!$H98,"C",'MAPA DE RIESGOS'!$AF98),"")</f>
        <v/>
      </c>
      <c r="AS10" s="358" t="str">
        <f>IF(AND('MAPA DE RIESGOS'!$AP99="Muy Alta",'MAPA DE RIESGOS'!$AR99="Menor"),CONCATENATE("R",'MAPA DE RIESGOS'!$H99,"C",'MAPA DE RIESGOS'!$AF99),"")</f>
        <v/>
      </c>
      <c r="AT10" s="356" t="str">
        <f>IF(AND('MAPA DE RIESGOS'!$AP82="Muy Alta",'MAPA DE RIESGOS'!$AR82="Moderado"),CONCATENATE("R",'MAPA DE RIESGOS'!$H82,"C",'MAPA DE RIESGOS'!$AF82),"")</f>
        <v/>
      </c>
      <c r="AU10" s="357" t="str">
        <f>IF(AND('MAPA DE RIESGOS'!$AP83="Muy Alta",'MAPA DE RIESGOS'!$AR83="Moderado"),CONCATENATE("R",'MAPA DE RIESGOS'!$H83,"C",'MAPA DE RIESGOS'!$AF83),"")</f>
        <v/>
      </c>
      <c r="AV10" s="357" t="str">
        <f>IF(AND('MAPA DE RIESGOS'!$AP84="Muy Alta",'MAPA DE RIESGOS'!$AR84="Moderado"),CONCATENATE("R",'MAPA DE RIESGOS'!$H84,"C",'MAPA DE RIESGOS'!$AF84),"")</f>
        <v/>
      </c>
      <c r="AW10" s="357" t="str">
        <f>IF(AND('MAPA DE RIESGOS'!$AP85="Muy Alta",'MAPA DE RIESGOS'!$AR85="Moderado"),CONCATENATE("R",'MAPA DE RIESGOS'!$H85,"C",'MAPA DE RIESGOS'!$AF85),"")</f>
        <v/>
      </c>
      <c r="AX10" s="357" t="str">
        <f>IF(AND('MAPA DE RIESGOS'!$AP86="Muy Alta",'MAPA DE RIESGOS'!$AR86="Moderado"),CONCATENATE("R",'MAPA DE RIESGOS'!$H86,"C",'MAPA DE RIESGOS'!$AF86),"")</f>
        <v/>
      </c>
      <c r="AY10" s="357" t="str">
        <f>IF(AND('MAPA DE RIESGOS'!$AP87="Muy Alta",'MAPA DE RIESGOS'!$AR87="Moderado"),CONCATENATE("R",'MAPA DE RIESGOS'!$H87,"C",'MAPA DE RIESGOS'!$AF87),"")</f>
        <v/>
      </c>
      <c r="AZ10" s="357" t="str">
        <f>IF(AND('MAPA DE RIESGOS'!$AP88="Muy Alta",'MAPA DE RIESGOS'!$AR88="Moderado"),CONCATENATE("R",'MAPA DE RIESGOS'!$H88,"C",'MAPA DE RIESGOS'!$AF88),"")</f>
        <v/>
      </c>
      <c r="BA10" s="357" t="str">
        <f>IF(AND('MAPA DE RIESGOS'!$AP89="Muy Alta",'MAPA DE RIESGOS'!$AR89="Moderado"),CONCATENATE("R",'MAPA DE RIESGOS'!$H89,"C",'MAPA DE RIESGOS'!$AF89),"")</f>
        <v/>
      </c>
      <c r="BB10" s="357" t="str">
        <f>IF(AND('MAPA DE RIESGOS'!$AP90="Muy Alta",'MAPA DE RIESGOS'!$AR90="Moderado"),CONCATENATE("R",'MAPA DE RIESGOS'!$H90,"C",'MAPA DE RIESGOS'!$AF90),"")</f>
        <v/>
      </c>
      <c r="BC10" s="357" t="str">
        <f>IF(AND('MAPA DE RIESGOS'!$AP91="Muy Alta",'MAPA DE RIESGOS'!$AR91="Moderado"),CONCATENATE("R",'MAPA DE RIESGOS'!$H91,"C",'MAPA DE RIESGOS'!$AF91),"")</f>
        <v/>
      </c>
      <c r="BD10" s="357" t="str">
        <f>IF(AND('MAPA DE RIESGOS'!$AP92="Muy Alta",'MAPA DE RIESGOS'!$AR92="Moderado"),CONCATENATE("R",'MAPA DE RIESGOS'!$H92,"C",'MAPA DE RIESGOS'!$AF92),"")</f>
        <v/>
      </c>
      <c r="BE10" s="357" t="str">
        <f>IF(AND('MAPA DE RIESGOS'!$AP93="Muy Alta",'MAPA DE RIESGOS'!$AR93="Moderado"),CONCATENATE("R",'MAPA DE RIESGOS'!$H93,"C",'MAPA DE RIESGOS'!$AF93),"")</f>
        <v/>
      </c>
      <c r="BF10" s="357" t="str">
        <f>IF(AND('MAPA DE RIESGOS'!$AP94="Muy Alta",'MAPA DE RIESGOS'!$AR94="Moderado"),CONCATENATE("R",'MAPA DE RIESGOS'!$H94,"C",'MAPA DE RIESGOS'!$AF94),"")</f>
        <v/>
      </c>
      <c r="BG10" s="357" t="str">
        <f>IF(AND('MAPA DE RIESGOS'!$AP95="Muy Alta",'MAPA DE RIESGOS'!$AR95="Moderado"),CONCATENATE("R",'MAPA DE RIESGOS'!$H95,"C",'MAPA DE RIESGOS'!$AF95),"")</f>
        <v/>
      </c>
      <c r="BH10" s="357" t="str">
        <f>IF(AND('MAPA DE RIESGOS'!$AP96="Muy Alta",'MAPA DE RIESGOS'!$AR96="Moderado"),CONCATENATE("R",'MAPA DE RIESGOS'!$H96,"C",'MAPA DE RIESGOS'!$AF96),"")</f>
        <v/>
      </c>
      <c r="BI10" s="357" t="str">
        <f>IF(AND('MAPA DE RIESGOS'!$AP97="Muy Alta",'MAPA DE RIESGOS'!$AR97="Moderado"),CONCATENATE("R",'MAPA DE RIESGOS'!$H97,"C",'MAPA DE RIESGOS'!$AF97),"")</f>
        <v/>
      </c>
      <c r="BJ10" s="357" t="str">
        <f>IF(AND('MAPA DE RIESGOS'!$AP98="Muy Alta",'MAPA DE RIESGOS'!$AR98="Moderado"),CONCATENATE("R",'MAPA DE RIESGOS'!$H98,"C",'MAPA DE RIESGOS'!$AF98),"")</f>
        <v/>
      </c>
      <c r="BK10" s="358" t="str">
        <f>IF(AND('MAPA DE RIESGOS'!$AP99="Muy Alta",'MAPA DE RIESGOS'!$AR99="Moderado"),CONCATENATE("R",'MAPA DE RIESGOS'!$H99,"C",'MAPA DE RIESGOS'!$AF99),"")</f>
        <v/>
      </c>
      <c r="BL10" s="356" t="str">
        <f>IF(AND('MAPA DE RIESGOS'!$AP82="Muy Alta",'MAPA DE RIESGOS'!$AR82="Mayor"),CONCATENATE("R",'MAPA DE RIESGOS'!$H82,"C",'MAPA DE RIESGOS'!$AF82),"")</f>
        <v/>
      </c>
      <c r="BM10" s="357" t="str">
        <f>IF(AND('MAPA DE RIESGOS'!$AP83="Muy Alta",'MAPA DE RIESGOS'!$AR83="Mayor"),CONCATENATE("R",'MAPA DE RIESGOS'!$H83,"C",'MAPA DE RIESGOS'!$AF83),"")</f>
        <v/>
      </c>
      <c r="BN10" s="357" t="str">
        <f>IF(AND('MAPA DE RIESGOS'!$AP84="Muy Alta",'MAPA DE RIESGOS'!$AR84="Mayor"),CONCATENATE("R",'MAPA DE RIESGOS'!$H84,"C",'MAPA DE RIESGOS'!$AF84),"")</f>
        <v/>
      </c>
      <c r="BO10" s="357" t="str">
        <f>IF(AND('MAPA DE RIESGOS'!$AP85="Muy Alta",'MAPA DE RIESGOS'!$AR85="Mayor"),CONCATENATE("R",'MAPA DE RIESGOS'!$H85,"C",'MAPA DE RIESGOS'!$AF85),"")</f>
        <v/>
      </c>
      <c r="BP10" s="357" t="str">
        <f>IF(AND('MAPA DE RIESGOS'!$AP86="Muy Alta",'MAPA DE RIESGOS'!$AR86="Mayor"),CONCATENATE("R",'MAPA DE RIESGOS'!$H86,"C",'MAPA DE RIESGOS'!$AF86),"")</f>
        <v/>
      </c>
      <c r="BQ10" s="357" t="str">
        <f>IF(AND('MAPA DE RIESGOS'!$AP87="Muy Alta",'MAPA DE RIESGOS'!$AR87="Mayor"),CONCATENATE("R",'MAPA DE RIESGOS'!$H87,"C",'MAPA DE RIESGOS'!$AF87),"")</f>
        <v/>
      </c>
      <c r="BR10" s="357" t="str">
        <f>IF(AND('MAPA DE RIESGOS'!$AP88="Muy Alta",'MAPA DE RIESGOS'!$AR88="Mayor"),CONCATENATE("R",'MAPA DE RIESGOS'!$H88,"C",'MAPA DE RIESGOS'!$AF88),"")</f>
        <v/>
      </c>
      <c r="BS10" s="357" t="str">
        <f>IF(AND('MAPA DE RIESGOS'!$AP89="Muy Alta",'MAPA DE RIESGOS'!$AR89="Mayor"),CONCATENATE("R",'MAPA DE RIESGOS'!$H89,"C",'MAPA DE RIESGOS'!$AF89),"")</f>
        <v/>
      </c>
      <c r="BT10" s="357" t="str">
        <f>IF(AND('MAPA DE RIESGOS'!$AP90="Muy Alta",'MAPA DE RIESGOS'!$AR90="Mayor"),CONCATENATE("R",'MAPA DE RIESGOS'!$H90,"C",'MAPA DE RIESGOS'!$AF90),"")</f>
        <v/>
      </c>
      <c r="BU10" s="357" t="str">
        <f>IF(AND('MAPA DE RIESGOS'!$AP91="Muy Alta",'MAPA DE RIESGOS'!$AR91="Mayor"),CONCATENATE("R",'MAPA DE RIESGOS'!$H91,"C",'MAPA DE RIESGOS'!$AF91),"")</f>
        <v/>
      </c>
      <c r="BV10" s="357" t="str">
        <f>IF(AND('MAPA DE RIESGOS'!$AP92="Muy Alta",'MAPA DE RIESGOS'!$AR92="Mayor"),CONCATENATE("R",'MAPA DE RIESGOS'!$H92,"C",'MAPA DE RIESGOS'!$AF92),"")</f>
        <v/>
      </c>
      <c r="BW10" s="357" t="str">
        <f>IF(AND('MAPA DE RIESGOS'!$AP93="Muy Alta",'MAPA DE RIESGOS'!$AR93="Mayor"),CONCATENATE("R",'MAPA DE RIESGOS'!$H93,"C",'MAPA DE RIESGOS'!$AF93),"")</f>
        <v/>
      </c>
      <c r="BX10" s="357" t="str">
        <f>IF(AND('MAPA DE RIESGOS'!$AP94="Muy Alta",'MAPA DE RIESGOS'!$AR94="Mayor"),CONCATENATE("R",'MAPA DE RIESGOS'!$H94,"C",'MAPA DE RIESGOS'!$AF94),"")</f>
        <v/>
      </c>
      <c r="BY10" s="357" t="str">
        <f>IF(AND('MAPA DE RIESGOS'!$AP95="Muy Alta",'MAPA DE RIESGOS'!$AR95="Mayor"),CONCATENATE("R",'MAPA DE RIESGOS'!$H95,"C",'MAPA DE RIESGOS'!$AF95),"")</f>
        <v/>
      </c>
      <c r="BZ10" s="357" t="str">
        <f>IF(AND('MAPA DE RIESGOS'!$AP96="Muy Alta",'MAPA DE RIESGOS'!$AR96="Mayor"),CONCATENATE("R",'MAPA DE RIESGOS'!$H96,"C",'MAPA DE RIESGOS'!$AF96),"")</f>
        <v/>
      </c>
      <c r="CA10" s="357" t="str">
        <f>IF(AND('MAPA DE RIESGOS'!$AP97="Muy Alta",'MAPA DE RIESGOS'!$AR97="Mayor"),CONCATENATE("R",'MAPA DE RIESGOS'!$H97,"C",'MAPA DE RIESGOS'!$AF97),"")</f>
        <v/>
      </c>
      <c r="CB10" s="357" t="str">
        <f>IF(AND('MAPA DE RIESGOS'!$AP98="Muy Alta",'MAPA DE RIESGOS'!$AR98="Mayor"),CONCATENATE("R",'MAPA DE RIESGOS'!$H98,"C",'MAPA DE RIESGOS'!$AF98),"")</f>
        <v/>
      </c>
      <c r="CC10" s="358" t="str">
        <f>IF(AND('MAPA DE RIESGOS'!$AP99="Muy Alta",'MAPA DE RIESGOS'!$AR99="Mayor"),CONCATENATE("R",'MAPA DE RIESGOS'!$H99,"C",'MAPA DE RIESGOS'!$AF99),"")</f>
        <v/>
      </c>
      <c r="CD10" s="359" t="str">
        <f>IF(AND('MAPA DE RIESGOS'!$AP82="Muy Alta",'MAPA DE RIESGOS'!$AR82="Catastrófico"),CONCATENATE("R",'MAPA DE RIESGOS'!$H82,"C",'MAPA DE RIESGOS'!$AF82),"")</f>
        <v/>
      </c>
      <c r="CE10" s="359" t="str">
        <f>IF(AND('MAPA DE RIESGOS'!$AP83="Muy Alta",'MAPA DE RIESGOS'!$AR83="Catastrófico"),CONCATENATE("R",'MAPA DE RIESGOS'!$H83,"C",'MAPA DE RIESGOS'!$AF83),"")</f>
        <v/>
      </c>
      <c r="CF10" s="359" t="str">
        <f>IF(AND('MAPA DE RIESGOS'!$AP84="Muy Alta",'MAPA DE RIESGOS'!$AR84="Catastrófico"),CONCATENATE("R",'MAPA DE RIESGOS'!$H84,"C",'MAPA DE RIESGOS'!$AF84),"")</f>
        <v/>
      </c>
      <c r="CG10" s="359" t="str">
        <f>IF(AND('MAPA DE RIESGOS'!$AP85="Muy Alta",'MAPA DE RIESGOS'!$AR85="Catastrófico"),CONCATENATE("R",'MAPA DE RIESGOS'!$H85,"C",'MAPA DE RIESGOS'!$AF85),"")</f>
        <v/>
      </c>
      <c r="CH10" s="359" t="str">
        <f>IF(AND('MAPA DE RIESGOS'!$AP86="Muy Alta",'MAPA DE RIESGOS'!$AR86="Catastrófico"),CONCATENATE("R",'MAPA DE RIESGOS'!$H86,"C",'MAPA DE RIESGOS'!$AF86),"")</f>
        <v/>
      </c>
      <c r="CI10" s="359" t="str">
        <f>IF(AND('MAPA DE RIESGOS'!$AP87="Muy Alta",'MAPA DE RIESGOS'!$AR87="Catastrófico"),CONCATENATE("R",'MAPA DE RIESGOS'!$H87,"C",'MAPA DE RIESGOS'!$AF87),"")</f>
        <v/>
      </c>
      <c r="CJ10" s="359" t="str">
        <f>IF(AND('MAPA DE RIESGOS'!$AP88="Muy Alta",'MAPA DE RIESGOS'!$AR88="Catastrófico"),CONCATENATE("R",'MAPA DE RIESGOS'!$H88,"C",'MAPA DE RIESGOS'!$AF88),"")</f>
        <v/>
      </c>
      <c r="CK10" s="359" t="str">
        <f>IF(AND('MAPA DE RIESGOS'!$AP89="Muy Alta",'MAPA DE RIESGOS'!$AR89="Catastrófico"),CONCATENATE("R",'MAPA DE RIESGOS'!$H89,"C",'MAPA DE RIESGOS'!$AF89),"")</f>
        <v/>
      </c>
      <c r="CL10" s="359" t="str">
        <f>IF(AND('MAPA DE RIESGOS'!$AP90="Muy Alta",'MAPA DE RIESGOS'!$AR90="Catastrófico"),CONCATENATE("R",'MAPA DE RIESGOS'!$H90,"C",'MAPA DE RIESGOS'!$AF90),"")</f>
        <v/>
      </c>
      <c r="CM10" s="359" t="str">
        <f>IF(AND('MAPA DE RIESGOS'!$AP91="Muy Alta",'MAPA DE RIESGOS'!$AR91="Catastrófico"),CONCATENATE("R",'MAPA DE RIESGOS'!$H91,"C",'MAPA DE RIESGOS'!$AF91),"")</f>
        <v/>
      </c>
      <c r="CN10" s="359" t="str">
        <f>IF(AND('MAPA DE RIESGOS'!$AP92="Muy Alta",'MAPA DE RIESGOS'!$AR92="Catastrófico"),CONCATENATE("R",'MAPA DE RIESGOS'!$H92,"C",'MAPA DE RIESGOS'!$AF92),"")</f>
        <v/>
      </c>
      <c r="CO10" s="359" t="str">
        <f>IF(AND('MAPA DE RIESGOS'!$AP93="Muy Alta",'MAPA DE RIESGOS'!$AR93="Catastrófico"),CONCATENATE("R",'MAPA DE RIESGOS'!$H93,"C",'MAPA DE RIESGOS'!$AF93),"")</f>
        <v/>
      </c>
      <c r="CP10" s="359" t="str">
        <f>IF(AND('MAPA DE RIESGOS'!$AP94="Muy Alta",'MAPA DE RIESGOS'!$AR94="Catastrófico"),CONCATENATE("R",'MAPA DE RIESGOS'!$H94,"C",'MAPA DE RIESGOS'!$AF94),"")</f>
        <v/>
      </c>
      <c r="CQ10" s="359" t="str">
        <f>IF(AND('MAPA DE RIESGOS'!$AP95="Muy Alta",'MAPA DE RIESGOS'!$AR95="Catastrófico"),CONCATENATE("R",'MAPA DE RIESGOS'!$H95,"C",'MAPA DE RIESGOS'!$AF95),"")</f>
        <v/>
      </c>
      <c r="CR10" s="359" t="str">
        <f>IF(AND('MAPA DE RIESGOS'!$AP96="Muy Alta",'MAPA DE RIESGOS'!$AR96="Catastrófico"),CONCATENATE("R",'MAPA DE RIESGOS'!$H96,"C",'MAPA DE RIESGOS'!$AF96),"")</f>
        <v/>
      </c>
      <c r="CS10" s="359" t="str">
        <f>IF(AND('MAPA DE RIESGOS'!$AP97="Muy Alta",'MAPA DE RIESGOS'!$AR97="Catastrófico"),CONCATENATE("R",'MAPA DE RIESGOS'!$H97,"C",'MAPA DE RIESGOS'!$AF97),"")</f>
        <v/>
      </c>
      <c r="CT10" s="359" t="str">
        <f>IF(AND('MAPA DE RIESGOS'!$AP98="Muy Alta",'MAPA DE RIESGOS'!$AR98="Catastrófico"),CONCATENATE("R",'MAPA DE RIESGOS'!$H98,"C",'MAPA DE RIESGOS'!$AF98),"")</f>
        <v/>
      </c>
      <c r="CU10" s="360" t="str">
        <f>IF(AND('MAPA DE RIESGOS'!$AP99="Muy Alta",'MAPA DE RIESGOS'!$AR99="Catastrófico"),CONCATENATE("R",'MAPA DE RIESGOS'!$H99,"C",'MAPA DE RIESGOS'!$AF99),"")</f>
        <v/>
      </c>
      <c r="CV10" s="67"/>
      <c r="CW10" s="735"/>
      <c r="CX10" s="736"/>
      <c r="CY10" s="736"/>
      <c r="CZ10" s="736"/>
      <c r="DA10" s="736"/>
      <c r="DB10" s="737"/>
    </row>
    <row r="11" spans="2:106" ht="32.5" customHeight="1">
      <c r="B11" s="755"/>
      <c r="C11" s="755"/>
      <c r="D11" s="756"/>
      <c r="E11" s="726"/>
      <c r="F11" s="727"/>
      <c r="G11" s="727"/>
      <c r="H11" s="727"/>
      <c r="I11" s="728"/>
      <c r="J11" s="356" t="str">
        <f>IF(AND('MAPA DE RIESGOS'!$AP100="Muy Alta",'MAPA DE RIESGOS'!$AR100="Leve"),CONCATENATE("R",'MAPA DE RIESGOS'!$H100,"C",'MAPA DE RIESGOS'!$AF100),"")</f>
        <v/>
      </c>
      <c r="K11" s="357" t="str">
        <f>IF(AND('MAPA DE RIESGOS'!$AP101="Muy Alta",'MAPA DE RIESGOS'!$AR101="Leve"),CONCATENATE("R",'MAPA DE RIESGOS'!$H101,"C",'MAPA DE RIESGOS'!$AF101),"")</f>
        <v/>
      </c>
      <c r="L11" s="357" t="str">
        <f>IF(AND('MAPA DE RIESGOS'!$AP102="Muy Alta",'MAPA DE RIESGOS'!$AR102="Leve"),CONCATENATE("R",'MAPA DE RIESGOS'!$H102,"C",'MAPA DE RIESGOS'!$AF102),"")</f>
        <v/>
      </c>
      <c r="M11" s="357" t="str">
        <f>IF(AND('MAPA DE RIESGOS'!$AP103="Muy Alta",'MAPA DE RIESGOS'!$AR103="Leve"),CONCATENATE("R",'MAPA DE RIESGOS'!$H103,"C",'MAPA DE RIESGOS'!$AF103),"")</f>
        <v/>
      </c>
      <c r="N11" s="357" t="str">
        <f>IF(AND('MAPA DE RIESGOS'!$AP104="Muy Alta",'MAPA DE RIESGOS'!$AR104="Leve"),CONCATENATE("R",'MAPA DE RIESGOS'!$H104,"C",'MAPA DE RIESGOS'!$AF104),"")</f>
        <v/>
      </c>
      <c r="O11" s="357" t="str">
        <f>IF(AND('MAPA DE RIESGOS'!$AP105="Muy Alta",'MAPA DE RIESGOS'!$AR105="Leve"),CONCATENATE("R",'MAPA DE RIESGOS'!$H105,"C",'MAPA DE RIESGOS'!$AF105),"")</f>
        <v/>
      </c>
      <c r="P11" s="357" t="str">
        <f>IF(AND('MAPA DE RIESGOS'!$AP106="Muy Alta",'MAPA DE RIESGOS'!$AR106="Leve"),CONCATENATE("R",'MAPA DE RIESGOS'!$H106,"C",'MAPA DE RIESGOS'!$AF106),"")</f>
        <v/>
      </c>
      <c r="Q11" s="357" t="str">
        <f>IF(AND('MAPA DE RIESGOS'!$AP107="Muy Alta",'MAPA DE RIESGOS'!$AR107="Leve"),CONCATENATE("R",'MAPA DE RIESGOS'!$H107,"C",'MAPA DE RIESGOS'!$AF107),"")</f>
        <v/>
      </c>
      <c r="R11" s="357" t="str">
        <f>IF(AND('MAPA DE RIESGOS'!$AP108="Muy Alta",'MAPA DE RIESGOS'!$AR108="Leve"),CONCATENATE("R",'MAPA DE RIESGOS'!$H108,"C",'MAPA DE RIESGOS'!$AF108),"")</f>
        <v/>
      </c>
      <c r="S11" s="357" t="str">
        <f>IF(AND('MAPA DE RIESGOS'!$AP109="Muy Alta",'MAPA DE RIESGOS'!$AR109="Leve"),CONCATENATE("R",'MAPA DE RIESGOS'!$H109,"C",'MAPA DE RIESGOS'!$AF109),"")</f>
        <v/>
      </c>
      <c r="T11" s="357" t="str">
        <f>IF(AND('MAPA DE RIESGOS'!$AP110="Muy Alta",'MAPA DE RIESGOS'!$AR110="Leve"),CONCATENATE("R",'MAPA DE RIESGOS'!$H110,"C",'MAPA DE RIESGOS'!$AF110),"")</f>
        <v/>
      </c>
      <c r="U11" s="357" t="str">
        <f>IF(AND('MAPA DE RIESGOS'!$AP111="Muy Alta",'MAPA DE RIESGOS'!$AR111="Leve"),CONCATENATE("R",'MAPA DE RIESGOS'!$H111,"C",'MAPA DE RIESGOS'!$AF111),"")</f>
        <v/>
      </c>
      <c r="V11" s="357" t="str">
        <f>IF(AND('MAPA DE RIESGOS'!$AP112="Muy Alta",'MAPA DE RIESGOS'!$AR112="Leve"),CONCATENATE("R",'MAPA DE RIESGOS'!$H112,"C",'MAPA DE RIESGOS'!$AF112),"")</f>
        <v/>
      </c>
      <c r="W11" s="357" t="str">
        <f>IF(AND('MAPA DE RIESGOS'!$AP113="Muy Alta",'MAPA DE RIESGOS'!$AR113="Leve"),CONCATENATE("R",'MAPA DE RIESGOS'!$H113,"C",'MAPA DE RIESGOS'!$AF113),"")</f>
        <v/>
      </c>
      <c r="X11" s="357" t="str">
        <f>IF(AND('MAPA DE RIESGOS'!$AP114="Muy Alta",'MAPA DE RIESGOS'!$AR114="Leve"),CONCATENATE("R",'MAPA DE RIESGOS'!$H114,"C",'MAPA DE RIESGOS'!$AF114),"")</f>
        <v/>
      </c>
      <c r="Y11" s="357" t="str">
        <f>IF(AND('MAPA DE RIESGOS'!$AP115="Muy Alta",'MAPA DE RIESGOS'!$AR115="Leve"),CONCATENATE("R",'MAPA DE RIESGOS'!$H115,"C",'MAPA DE RIESGOS'!$AF115),"")</f>
        <v/>
      </c>
      <c r="Z11" s="357" t="str">
        <f>IF(AND('MAPA DE RIESGOS'!$AP116="Muy Alta",'MAPA DE RIESGOS'!$AR116="Leve"),CONCATENATE("R",'MAPA DE RIESGOS'!$H116,"C",'MAPA DE RIESGOS'!$AF116),"")</f>
        <v/>
      </c>
      <c r="AA11" s="358" t="str">
        <f>IF(AND('MAPA DE RIESGOS'!$AP117="Muy Alta",'MAPA DE RIESGOS'!$AR117="Leve"),CONCATENATE("R",'MAPA DE RIESGOS'!$H117,"C",'MAPA DE RIESGOS'!$AF117),"")</f>
        <v/>
      </c>
      <c r="AB11" s="356" t="str">
        <f>IF(AND('MAPA DE RIESGOS'!$AP100="Muy Alta",'MAPA DE RIESGOS'!$AR100="Menor"),CONCATENATE("R",'MAPA DE RIESGOS'!$H100,"C",'MAPA DE RIESGOS'!$AF100),"")</f>
        <v/>
      </c>
      <c r="AC11" s="357" t="str">
        <f>IF(AND('MAPA DE RIESGOS'!$AP101="Muy Alta",'MAPA DE RIESGOS'!$AR101="Menor"),CONCATENATE("R",'MAPA DE RIESGOS'!$H101,"C",'MAPA DE RIESGOS'!$AF101),"")</f>
        <v/>
      </c>
      <c r="AD11" s="357" t="str">
        <f>IF(AND('MAPA DE RIESGOS'!$AP102="Muy Alta",'MAPA DE RIESGOS'!$AR102="Menor"),CONCATENATE("R",'MAPA DE RIESGOS'!$H102,"C",'MAPA DE RIESGOS'!$AF102),"")</f>
        <v/>
      </c>
      <c r="AE11" s="357" t="str">
        <f>IF(AND('MAPA DE RIESGOS'!$AP103="Muy Alta",'MAPA DE RIESGOS'!$AR103="Menor"),CONCATENATE("R",'MAPA DE RIESGOS'!$H103,"C",'MAPA DE RIESGOS'!$AF103),"")</f>
        <v/>
      </c>
      <c r="AF11" s="357" t="str">
        <f>IF(AND('MAPA DE RIESGOS'!$AP104="Muy Alta",'MAPA DE RIESGOS'!$AR104="Menor"),CONCATENATE("R",'MAPA DE RIESGOS'!$H104,"C",'MAPA DE RIESGOS'!$AF104),"")</f>
        <v/>
      </c>
      <c r="AG11" s="357" t="str">
        <f>IF(AND('MAPA DE RIESGOS'!$AP105="Muy Alta",'MAPA DE RIESGOS'!$AR105="Menor"),CONCATENATE("R",'MAPA DE RIESGOS'!$H105,"C",'MAPA DE RIESGOS'!$AF105),"")</f>
        <v/>
      </c>
      <c r="AH11" s="357" t="str">
        <f>IF(AND('MAPA DE RIESGOS'!$AP106="Muy Alta",'MAPA DE RIESGOS'!$AR106="Menor"),CONCATENATE("R",'MAPA DE RIESGOS'!$H106,"C",'MAPA DE RIESGOS'!$AF106),"")</f>
        <v/>
      </c>
      <c r="AI11" s="357" t="str">
        <f>IF(AND('MAPA DE RIESGOS'!$AP107="Muy Alta",'MAPA DE RIESGOS'!$AR107="Menor"),CONCATENATE("R",'MAPA DE RIESGOS'!$H107,"C",'MAPA DE RIESGOS'!$AF107),"")</f>
        <v/>
      </c>
      <c r="AJ11" s="357" t="str">
        <f>IF(AND('MAPA DE RIESGOS'!$AP108="Muy Alta",'MAPA DE RIESGOS'!$AR108="Menor"),CONCATENATE("R",'MAPA DE RIESGOS'!$H108,"C",'MAPA DE RIESGOS'!$AF108),"")</f>
        <v/>
      </c>
      <c r="AK11" s="357" t="str">
        <f>IF(AND('MAPA DE RIESGOS'!$AP109="Muy Alta",'MAPA DE RIESGOS'!$AR109="Menor"),CONCATENATE("R",'MAPA DE RIESGOS'!$H109,"C",'MAPA DE RIESGOS'!$AF109),"")</f>
        <v/>
      </c>
      <c r="AL11" s="357" t="str">
        <f>IF(AND('MAPA DE RIESGOS'!$AP110="Muy Alta",'MAPA DE RIESGOS'!$AR110="Menor"),CONCATENATE("R",'MAPA DE RIESGOS'!$H110,"C",'MAPA DE RIESGOS'!$AF110),"")</f>
        <v/>
      </c>
      <c r="AM11" s="357" t="str">
        <f>IF(AND('MAPA DE RIESGOS'!$AP111="Muy Alta",'MAPA DE RIESGOS'!$AR111="Menor"),CONCATENATE("R",'MAPA DE RIESGOS'!$H111,"C",'MAPA DE RIESGOS'!$AF111),"")</f>
        <v/>
      </c>
      <c r="AN11" s="357" t="str">
        <f>IF(AND('MAPA DE RIESGOS'!$AP112="Muy Alta",'MAPA DE RIESGOS'!$AR112="Menor"),CONCATENATE("R",'MAPA DE RIESGOS'!$H112,"C",'MAPA DE RIESGOS'!$AF112),"")</f>
        <v/>
      </c>
      <c r="AO11" s="357" t="str">
        <f>IF(AND('MAPA DE RIESGOS'!$AP113="Muy Alta",'MAPA DE RIESGOS'!$AR113="Menor"),CONCATENATE("R",'MAPA DE RIESGOS'!$H113,"C",'MAPA DE RIESGOS'!$AF113),"")</f>
        <v/>
      </c>
      <c r="AP11" s="357" t="str">
        <f>IF(AND('MAPA DE RIESGOS'!$AP114="Muy Alta",'MAPA DE RIESGOS'!$AR114="Menor"),CONCATENATE("R",'MAPA DE RIESGOS'!$H114,"C",'MAPA DE RIESGOS'!$AF114),"")</f>
        <v/>
      </c>
      <c r="AQ11" s="357" t="str">
        <f>IF(AND('MAPA DE RIESGOS'!$AP115="Muy Alta",'MAPA DE RIESGOS'!$AR115="Menor"),CONCATENATE("R",'MAPA DE RIESGOS'!$H115,"C",'MAPA DE RIESGOS'!$AF115),"")</f>
        <v/>
      </c>
      <c r="AR11" s="357" t="str">
        <f>IF(AND('MAPA DE RIESGOS'!$AP116="Muy Alta",'MAPA DE RIESGOS'!$AR116="Menor"),CONCATENATE("R",'MAPA DE RIESGOS'!$H116,"C",'MAPA DE RIESGOS'!$AF116),"")</f>
        <v/>
      </c>
      <c r="AS11" s="358" t="str">
        <f>IF(AND('MAPA DE RIESGOS'!$AP117="Muy Alta",'MAPA DE RIESGOS'!$AR117="Menor"),CONCATENATE("R",'MAPA DE RIESGOS'!$H117,"C",'MAPA DE RIESGOS'!$AF117),"")</f>
        <v/>
      </c>
      <c r="AT11" s="356" t="str">
        <f>IF(AND('MAPA DE RIESGOS'!$AP100="Muy Alta",'MAPA DE RIESGOS'!$AR100="Moderado"),CONCATENATE("R",'MAPA DE RIESGOS'!$H100,"C",'MAPA DE RIESGOS'!$AF100),"")</f>
        <v/>
      </c>
      <c r="AU11" s="357" t="str">
        <f>IF(AND('MAPA DE RIESGOS'!$AP101="Muy Alta",'MAPA DE RIESGOS'!$AR101="Moderado"),CONCATENATE("R",'MAPA DE RIESGOS'!$H101,"C",'MAPA DE RIESGOS'!$AF101),"")</f>
        <v/>
      </c>
      <c r="AV11" s="357" t="str">
        <f>IF(AND('MAPA DE RIESGOS'!$AP102="Muy Alta",'MAPA DE RIESGOS'!$AR102="Moderado"),CONCATENATE("R",'MAPA DE RIESGOS'!$H102,"C",'MAPA DE RIESGOS'!$AF102),"")</f>
        <v/>
      </c>
      <c r="AW11" s="357" t="str">
        <f>IF(AND('MAPA DE RIESGOS'!$AP103="Muy Alta",'MAPA DE RIESGOS'!$AR103="Moderado"),CONCATENATE("R",'MAPA DE RIESGOS'!$H103,"C",'MAPA DE RIESGOS'!$AF103),"")</f>
        <v/>
      </c>
      <c r="AX11" s="357" t="str">
        <f>IF(AND('MAPA DE RIESGOS'!$AP104="Muy Alta",'MAPA DE RIESGOS'!$AR104="Moderado"),CONCATENATE("R",'MAPA DE RIESGOS'!$H104,"C",'MAPA DE RIESGOS'!$AF104),"")</f>
        <v/>
      </c>
      <c r="AY11" s="357" t="str">
        <f>IF(AND('MAPA DE RIESGOS'!$AP105="Muy Alta",'MAPA DE RIESGOS'!$AR105="Moderado"),CONCATENATE("R",'MAPA DE RIESGOS'!$H105,"C",'MAPA DE RIESGOS'!$AF105),"")</f>
        <v/>
      </c>
      <c r="AZ11" s="357" t="str">
        <f>IF(AND('MAPA DE RIESGOS'!$AP106="Muy Alta",'MAPA DE RIESGOS'!$AR106="Moderado"),CONCATENATE("R",'MAPA DE RIESGOS'!$H106,"C",'MAPA DE RIESGOS'!$AF106),"")</f>
        <v/>
      </c>
      <c r="BA11" s="357" t="str">
        <f>IF(AND('MAPA DE RIESGOS'!$AP107="Muy Alta",'MAPA DE RIESGOS'!$AR107="Moderado"),CONCATENATE("R",'MAPA DE RIESGOS'!$H107,"C",'MAPA DE RIESGOS'!$AF107),"")</f>
        <v/>
      </c>
      <c r="BB11" s="357" t="str">
        <f>IF(AND('MAPA DE RIESGOS'!$AP108="Muy Alta",'MAPA DE RIESGOS'!$AR108="Moderado"),CONCATENATE("R",'MAPA DE RIESGOS'!$H108,"C",'MAPA DE RIESGOS'!$AF108),"")</f>
        <v/>
      </c>
      <c r="BC11" s="357" t="str">
        <f>IF(AND('MAPA DE RIESGOS'!$AP109="Muy Alta",'MAPA DE RIESGOS'!$AR109="Moderado"),CONCATENATE("R",'MAPA DE RIESGOS'!$H109,"C",'MAPA DE RIESGOS'!$AF109),"")</f>
        <v/>
      </c>
      <c r="BD11" s="357" t="str">
        <f>IF(AND('MAPA DE RIESGOS'!$AP110="Muy Alta",'MAPA DE RIESGOS'!$AR110="Moderado"),CONCATENATE("R",'MAPA DE RIESGOS'!$H110,"C",'MAPA DE RIESGOS'!$AF110),"")</f>
        <v/>
      </c>
      <c r="BE11" s="357" t="str">
        <f>IF(AND('MAPA DE RIESGOS'!$AP111="Muy Alta",'MAPA DE RIESGOS'!$AR111="Moderado"),CONCATENATE("R",'MAPA DE RIESGOS'!$H111,"C",'MAPA DE RIESGOS'!$AF111),"")</f>
        <v/>
      </c>
      <c r="BF11" s="357" t="str">
        <f>IF(AND('MAPA DE RIESGOS'!$AP112="Muy Alta",'MAPA DE RIESGOS'!$AR112="Moderado"),CONCATENATE("R",'MAPA DE RIESGOS'!$H112,"C",'MAPA DE RIESGOS'!$AF112),"")</f>
        <v/>
      </c>
      <c r="BG11" s="357" t="str">
        <f>IF(AND('MAPA DE RIESGOS'!$AP113="Muy Alta",'MAPA DE RIESGOS'!$AR113="Moderado"),CONCATENATE("R",'MAPA DE RIESGOS'!$H113,"C",'MAPA DE RIESGOS'!$AF113),"")</f>
        <v/>
      </c>
      <c r="BH11" s="357" t="str">
        <f>IF(AND('MAPA DE RIESGOS'!$AP114="Muy Alta",'MAPA DE RIESGOS'!$AR114="Moderado"),CONCATENATE("R",'MAPA DE RIESGOS'!$H114,"C",'MAPA DE RIESGOS'!$AF114),"")</f>
        <v/>
      </c>
      <c r="BI11" s="357" t="str">
        <f>IF(AND('MAPA DE RIESGOS'!$AP115="Muy Alta",'MAPA DE RIESGOS'!$AR115="Moderado"),CONCATENATE("R",'MAPA DE RIESGOS'!$H115,"C",'MAPA DE RIESGOS'!$AF115),"")</f>
        <v/>
      </c>
      <c r="BJ11" s="357" t="str">
        <f>IF(AND('MAPA DE RIESGOS'!$AP116="Muy Alta",'MAPA DE RIESGOS'!$AR116="Moderado"),CONCATENATE("R",'MAPA DE RIESGOS'!$H116,"C",'MAPA DE RIESGOS'!$AF116),"")</f>
        <v/>
      </c>
      <c r="BK11" s="358" t="str">
        <f>IF(AND('MAPA DE RIESGOS'!$AP117="Muy Alta",'MAPA DE RIESGOS'!$AR117="Moderado"),CONCATENATE("R",'MAPA DE RIESGOS'!$H117,"C",'MAPA DE RIESGOS'!$AF117),"")</f>
        <v/>
      </c>
      <c r="BL11" s="356" t="str">
        <f>IF(AND('MAPA DE RIESGOS'!$AP100="Muy Alta",'MAPA DE RIESGOS'!$AR100="Mayor"),CONCATENATE("R",'MAPA DE RIESGOS'!$H100,"C",'MAPA DE RIESGOS'!$AF100),"")</f>
        <v/>
      </c>
      <c r="BM11" s="357" t="str">
        <f>IF(AND('MAPA DE RIESGOS'!$AP101="Muy Alta",'MAPA DE RIESGOS'!$AR101="Mayor"),CONCATENATE("R",'MAPA DE RIESGOS'!$H101,"C",'MAPA DE RIESGOS'!$AF101),"")</f>
        <v/>
      </c>
      <c r="BN11" s="357" t="str">
        <f>IF(AND('MAPA DE RIESGOS'!$AP102="Muy Alta",'MAPA DE RIESGOS'!$AR102="Mayor"),CONCATENATE("R",'MAPA DE RIESGOS'!$H102,"C",'MAPA DE RIESGOS'!$AF102),"")</f>
        <v/>
      </c>
      <c r="BO11" s="357" t="str">
        <f>IF(AND('MAPA DE RIESGOS'!$AP103="Muy Alta",'MAPA DE RIESGOS'!$AR103="Mayor"),CONCATENATE("R",'MAPA DE RIESGOS'!$H103,"C",'MAPA DE RIESGOS'!$AF103),"")</f>
        <v/>
      </c>
      <c r="BP11" s="357" t="str">
        <f>IF(AND('MAPA DE RIESGOS'!$AP104="Muy Alta",'MAPA DE RIESGOS'!$AR104="Mayor"),CONCATENATE("R",'MAPA DE RIESGOS'!$H104,"C",'MAPA DE RIESGOS'!$AF104),"")</f>
        <v/>
      </c>
      <c r="BQ11" s="357" t="str">
        <f>IF(AND('MAPA DE RIESGOS'!$AP105="Muy Alta",'MAPA DE RIESGOS'!$AR105="Mayor"),CONCATENATE("R",'MAPA DE RIESGOS'!$H105,"C",'MAPA DE RIESGOS'!$AF105),"")</f>
        <v/>
      </c>
      <c r="BR11" s="357" t="str">
        <f>IF(AND('MAPA DE RIESGOS'!$AP106="Muy Alta",'MAPA DE RIESGOS'!$AR106="Mayor"),CONCATENATE("R",'MAPA DE RIESGOS'!$H106,"C",'MAPA DE RIESGOS'!$AF106),"")</f>
        <v/>
      </c>
      <c r="BS11" s="357" t="str">
        <f>IF(AND('MAPA DE RIESGOS'!$AP107="Muy Alta",'MAPA DE RIESGOS'!$AR107="Mayor"),CONCATENATE("R",'MAPA DE RIESGOS'!$H107,"C",'MAPA DE RIESGOS'!$AF107),"")</f>
        <v/>
      </c>
      <c r="BT11" s="357" t="str">
        <f>IF(AND('MAPA DE RIESGOS'!$AP108="Muy Alta",'MAPA DE RIESGOS'!$AR108="Mayor"),CONCATENATE("R",'MAPA DE RIESGOS'!$H108,"C",'MAPA DE RIESGOS'!$AF108),"")</f>
        <v/>
      </c>
      <c r="BU11" s="357" t="str">
        <f>IF(AND('MAPA DE RIESGOS'!$AP109="Muy Alta",'MAPA DE RIESGOS'!$AR109="Mayor"),CONCATENATE("R",'MAPA DE RIESGOS'!$H109,"C",'MAPA DE RIESGOS'!$AF109),"")</f>
        <v/>
      </c>
      <c r="BV11" s="357" t="str">
        <f>IF(AND('MAPA DE RIESGOS'!$AP110="Muy Alta",'MAPA DE RIESGOS'!$AR110="Mayor"),CONCATENATE("R",'MAPA DE RIESGOS'!$H110,"C",'MAPA DE RIESGOS'!$AF110),"")</f>
        <v/>
      </c>
      <c r="BW11" s="357" t="str">
        <f>IF(AND('MAPA DE RIESGOS'!$AP111="Muy Alta",'MAPA DE RIESGOS'!$AR111="Mayor"),CONCATENATE("R",'MAPA DE RIESGOS'!$H111,"C",'MAPA DE RIESGOS'!$AF111),"")</f>
        <v/>
      </c>
      <c r="BX11" s="357" t="str">
        <f>IF(AND('MAPA DE RIESGOS'!$AP112="Muy Alta",'MAPA DE RIESGOS'!$AR112="Mayor"),CONCATENATE("R",'MAPA DE RIESGOS'!$H112,"C",'MAPA DE RIESGOS'!$AF112),"")</f>
        <v/>
      </c>
      <c r="BY11" s="357" t="str">
        <f>IF(AND('MAPA DE RIESGOS'!$AP113="Muy Alta",'MAPA DE RIESGOS'!$AR113="Mayor"),CONCATENATE("R",'MAPA DE RIESGOS'!$H113,"C",'MAPA DE RIESGOS'!$AF113),"")</f>
        <v/>
      </c>
      <c r="BZ11" s="357" t="str">
        <f>IF(AND('MAPA DE RIESGOS'!$AP114="Muy Alta",'MAPA DE RIESGOS'!$AR114="Mayor"),CONCATENATE("R",'MAPA DE RIESGOS'!$H114,"C",'MAPA DE RIESGOS'!$AF114),"")</f>
        <v/>
      </c>
      <c r="CA11" s="357" t="str">
        <f>IF(AND('MAPA DE RIESGOS'!$AP115="Muy Alta",'MAPA DE RIESGOS'!$AR115="Mayor"),CONCATENATE("R",'MAPA DE RIESGOS'!$H115,"C",'MAPA DE RIESGOS'!$AF115),"")</f>
        <v/>
      </c>
      <c r="CB11" s="357" t="str">
        <f>IF(AND('MAPA DE RIESGOS'!$AP116="Muy Alta",'MAPA DE RIESGOS'!$AR116="Mayor"),CONCATENATE("R",'MAPA DE RIESGOS'!$H116,"C",'MAPA DE RIESGOS'!$AF116),"")</f>
        <v/>
      </c>
      <c r="CC11" s="358" t="str">
        <f>IF(AND('MAPA DE RIESGOS'!$AP117="Muy Alta",'MAPA DE RIESGOS'!$AR117="Mayor"),CONCATENATE("R",'MAPA DE RIESGOS'!$H117,"C",'MAPA DE RIESGOS'!$AF117),"")</f>
        <v/>
      </c>
      <c r="CD11" s="359" t="str">
        <f>IF(AND('MAPA DE RIESGOS'!$AP100="Muy Alta",'MAPA DE RIESGOS'!$AR100="Catastrófico"),CONCATENATE("R",'MAPA DE RIESGOS'!$H100,"C",'MAPA DE RIESGOS'!$AF100),"")</f>
        <v/>
      </c>
      <c r="CE11" s="359" t="str">
        <f>IF(AND('MAPA DE RIESGOS'!$AP101="Muy Alta",'MAPA DE RIESGOS'!$AR101="Catastrófico"),CONCATENATE("R",'MAPA DE RIESGOS'!$H101,"C",'MAPA DE RIESGOS'!$AF101),"")</f>
        <v/>
      </c>
      <c r="CF11" s="359" t="str">
        <f>IF(AND('MAPA DE RIESGOS'!$AP102="Muy Alta",'MAPA DE RIESGOS'!$AR102="Catastrófico"),CONCATENATE("R",'MAPA DE RIESGOS'!$H102,"C",'MAPA DE RIESGOS'!$AF102),"")</f>
        <v/>
      </c>
      <c r="CG11" s="359" t="str">
        <f>IF(AND('MAPA DE RIESGOS'!$AP103="Muy Alta",'MAPA DE RIESGOS'!$AR103="Catastrófico"),CONCATENATE("R",'MAPA DE RIESGOS'!$H103,"C",'MAPA DE RIESGOS'!$AF103),"")</f>
        <v/>
      </c>
      <c r="CH11" s="359" t="str">
        <f>IF(AND('MAPA DE RIESGOS'!$AP104="Muy Alta",'MAPA DE RIESGOS'!$AR104="Catastrófico"),CONCATENATE("R",'MAPA DE RIESGOS'!$H104,"C",'MAPA DE RIESGOS'!$AF104),"")</f>
        <v/>
      </c>
      <c r="CI11" s="359" t="str">
        <f>IF(AND('MAPA DE RIESGOS'!$AP105="Muy Alta",'MAPA DE RIESGOS'!$AR105="Catastrófico"),CONCATENATE("R",'MAPA DE RIESGOS'!$H105,"C",'MAPA DE RIESGOS'!$AF105),"")</f>
        <v/>
      </c>
      <c r="CJ11" s="359" t="str">
        <f>IF(AND('MAPA DE RIESGOS'!$AP106="Muy Alta",'MAPA DE RIESGOS'!$AR106="Catastrófico"),CONCATENATE("R",'MAPA DE RIESGOS'!$H106,"C",'MAPA DE RIESGOS'!$AF106),"")</f>
        <v/>
      </c>
      <c r="CK11" s="359" t="str">
        <f>IF(AND('MAPA DE RIESGOS'!$AP107="Muy Alta",'MAPA DE RIESGOS'!$AR107="Catastrófico"),CONCATENATE("R",'MAPA DE RIESGOS'!$H107,"C",'MAPA DE RIESGOS'!$AF107),"")</f>
        <v/>
      </c>
      <c r="CL11" s="359" t="str">
        <f>IF(AND('MAPA DE RIESGOS'!$AP108="Muy Alta",'MAPA DE RIESGOS'!$AR108="Catastrófico"),CONCATENATE("R",'MAPA DE RIESGOS'!$H108,"C",'MAPA DE RIESGOS'!$AF108),"")</f>
        <v/>
      </c>
      <c r="CM11" s="359" t="str">
        <f>IF(AND('MAPA DE RIESGOS'!$AP109="Muy Alta",'MAPA DE RIESGOS'!$AR109="Catastrófico"),CONCATENATE("R",'MAPA DE RIESGOS'!$H109,"C",'MAPA DE RIESGOS'!$AF109),"")</f>
        <v/>
      </c>
      <c r="CN11" s="359" t="str">
        <f>IF(AND('MAPA DE RIESGOS'!$AP110="Muy Alta",'MAPA DE RIESGOS'!$AR110="Catastrófico"),CONCATENATE("R",'MAPA DE RIESGOS'!$H110,"C",'MAPA DE RIESGOS'!$AF110),"")</f>
        <v/>
      </c>
      <c r="CO11" s="359" t="str">
        <f>IF(AND('MAPA DE RIESGOS'!$AP111="Muy Alta",'MAPA DE RIESGOS'!$AR111="Catastrófico"),CONCATENATE("R",'MAPA DE RIESGOS'!$H111,"C",'MAPA DE RIESGOS'!$AF111),"")</f>
        <v/>
      </c>
      <c r="CP11" s="359" t="str">
        <f>IF(AND('MAPA DE RIESGOS'!$AP112="Muy Alta",'MAPA DE RIESGOS'!$AR112="Catastrófico"),CONCATENATE("R",'MAPA DE RIESGOS'!$H112,"C",'MAPA DE RIESGOS'!$AF112),"")</f>
        <v/>
      </c>
      <c r="CQ11" s="359" t="str">
        <f>IF(AND('MAPA DE RIESGOS'!$AP113="Muy Alta",'MAPA DE RIESGOS'!$AR113="Catastrófico"),CONCATENATE("R",'MAPA DE RIESGOS'!$H113,"C",'MAPA DE RIESGOS'!$AF113),"")</f>
        <v/>
      </c>
      <c r="CR11" s="359" t="str">
        <f>IF(AND('MAPA DE RIESGOS'!$AP114="Muy Alta",'MAPA DE RIESGOS'!$AR114="Catastrófico"),CONCATENATE("R",'MAPA DE RIESGOS'!$H114,"C",'MAPA DE RIESGOS'!$AF114),"")</f>
        <v/>
      </c>
      <c r="CS11" s="359" t="str">
        <f>IF(AND('MAPA DE RIESGOS'!$AP115="Muy Alta",'MAPA DE RIESGOS'!$AR115="Catastrófico"),CONCATENATE("R",'MAPA DE RIESGOS'!$H115,"C",'MAPA DE RIESGOS'!$AF115),"")</f>
        <v/>
      </c>
      <c r="CT11" s="359" t="str">
        <f>IF(AND('MAPA DE RIESGOS'!$AP116="Muy Alta",'MAPA DE RIESGOS'!$AR116="Catastrófico"),CONCATENATE("R",'MAPA DE RIESGOS'!$H116,"C",'MAPA DE RIESGOS'!$AF116),"")</f>
        <v/>
      </c>
      <c r="CU11" s="360" t="str">
        <f>IF(AND('MAPA DE RIESGOS'!$AP117="Muy Alta",'MAPA DE RIESGOS'!$AR117="Catastrófico"),CONCATENATE("R",'MAPA DE RIESGOS'!$H117,"C",'MAPA DE RIESGOS'!$AF117),"")</f>
        <v/>
      </c>
      <c r="CV11" s="67"/>
      <c r="CW11" s="735"/>
      <c r="CX11" s="736"/>
      <c r="CY11" s="736"/>
      <c r="CZ11" s="736"/>
      <c r="DA11" s="736"/>
      <c r="DB11" s="737"/>
    </row>
    <row r="12" spans="2:106" ht="32.5" customHeight="1">
      <c r="B12" s="755"/>
      <c r="C12" s="755"/>
      <c r="D12" s="756"/>
      <c r="E12" s="726"/>
      <c r="F12" s="727"/>
      <c r="G12" s="727"/>
      <c r="H12" s="727"/>
      <c r="I12" s="728"/>
      <c r="J12" s="356" t="str">
        <f>IF(AND('MAPA DE RIESGOS'!$AP118="Muy Alta",'MAPA DE RIESGOS'!$AR118="Leve"),CONCATENATE("R",'MAPA DE RIESGOS'!$H118,"C",'MAPA DE RIESGOS'!$AF118),"")</f>
        <v/>
      </c>
      <c r="K12" s="357" t="str">
        <f>IF(AND('MAPA DE RIESGOS'!$AP119="Muy Alta",'MAPA DE RIESGOS'!$AR119="Leve"),CONCATENATE("R",'MAPA DE RIESGOS'!$H119,"C",'MAPA DE RIESGOS'!$AF119),"")</f>
        <v/>
      </c>
      <c r="L12" s="357" t="str">
        <f>IF(AND('MAPA DE RIESGOS'!$AP120="Muy Alta",'MAPA DE RIESGOS'!$AR120="Leve"),CONCATENATE("R",'MAPA DE RIESGOS'!$H120,"C",'MAPA DE RIESGOS'!$AF120),"")</f>
        <v/>
      </c>
      <c r="M12" s="357" t="str">
        <f>IF(AND('MAPA DE RIESGOS'!$AP121="Muy Alta",'MAPA DE RIESGOS'!$AR121="Leve"),CONCATENATE("R",'MAPA DE RIESGOS'!$H121,"C",'MAPA DE RIESGOS'!$AF121),"")</f>
        <v/>
      </c>
      <c r="N12" s="357" t="str">
        <f>IF(AND('MAPA DE RIESGOS'!$AP122="Muy Alta",'MAPA DE RIESGOS'!$AR122="Leve"),CONCATENATE("R",'MAPA DE RIESGOS'!$H122,"C",'MAPA DE RIESGOS'!$AF122),"")</f>
        <v/>
      </c>
      <c r="O12" s="357" t="str">
        <f>IF(AND('MAPA DE RIESGOS'!$AP123="Muy Alta",'MAPA DE RIESGOS'!$AR123="Leve"),CONCATENATE("R",'MAPA DE RIESGOS'!$H123,"C",'MAPA DE RIESGOS'!$AF123),"")</f>
        <v/>
      </c>
      <c r="P12" s="357" t="str">
        <f>IF(AND('MAPA DE RIESGOS'!$AP124="Muy Alta",'MAPA DE RIESGOS'!$AR124="Leve"),CONCATENATE("R",'MAPA DE RIESGOS'!$H124,"C",'MAPA DE RIESGOS'!$AF124),"")</f>
        <v/>
      </c>
      <c r="Q12" s="357" t="str">
        <f>IF(AND('MAPA DE RIESGOS'!$AP125="Muy Alta",'MAPA DE RIESGOS'!$AR125="Leve"),CONCATENATE("R",'MAPA DE RIESGOS'!$H125,"C",'MAPA DE RIESGOS'!$AF125),"")</f>
        <v/>
      </c>
      <c r="R12" s="357" t="str">
        <f>IF(AND('MAPA DE RIESGOS'!$AP126="Muy Alta",'MAPA DE RIESGOS'!$AR126="Leve"),CONCATENATE("R",'MAPA DE RIESGOS'!$H126,"C",'MAPA DE RIESGOS'!$AF126),"")</f>
        <v/>
      </c>
      <c r="S12" s="357" t="str">
        <f>IF(AND('MAPA DE RIESGOS'!$AP127="Muy Alta",'MAPA DE RIESGOS'!$AR127="Leve"),CONCATENATE("R",'MAPA DE RIESGOS'!$H127,"C",'MAPA DE RIESGOS'!$AF127),"")</f>
        <v/>
      </c>
      <c r="T12" s="357" t="str">
        <f>IF(AND('MAPA DE RIESGOS'!$AP128="Muy Alta",'MAPA DE RIESGOS'!$AR128="Leve"),CONCATENATE("R",'MAPA DE RIESGOS'!$H128,"C",'MAPA DE RIESGOS'!$AF128),"")</f>
        <v/>
      </c>
      <c r="U12" s="357" t="str">
        <f>IF(AND('MAPA DE RIESGOS'!$AP129="Muy Alta",'MAPA DE RIESGOS'!$AR129="Leve"),CONCATENATE("R",'MAPA DE RIESGOS'!$H129,"C",'MAPA DE RIESGOS'!$AF129),"")</f>
        <v/>
      </c>
      <c r="V12" s="357" t="str">
        <f>IF(AND('MAPA DE RIESGOS'!$AP136="Muy Alta",'MAPA DE RIESGOS'!$AR136="Leve"),CONCATENATE("R",'MAPA DE RIESGOS'!$H136,"C",'MAPA DE RIESGOS'!$AF136),"")</f>
        <v/>
      </c>
      <c r="W12" s="357" t="str">
        <f>IF(AND('MAPA DE RIESGOS'!$AP137="Muy Alta",'MAPA DE RIESGOS'!$AR137="Leve"),CONCATENATE("R",'MAPA DE RIESGOS'!$H137,"C",'MAPA DE RIESGOS'!$AF137),"")</f>
        <v/>
      </c>
      <c r="X12" s="357" t="str">
        <f>IF(AND('MAPA DE RIESGOS'!$AP138="Muy Alta",'MAPA DE RIESGOS'!$AR138="Leve"),CONCATENATE("R",'MAPA DE RIESGOS'!$H138,"C",'MAPA DE RIESGOS'!$AF138),"")</f>
        <v/>
      </c>
      <c r="Y12" s="357" t="str">
        <f>IF(AND('MAPA DE RIESGOS'!$AP139="Muy Alta",'MAPA DE RIESGOS'!$AR139="Leve"),CONCATENATE("R",'MAPA DE RIESGOS'!$H139,"C",'MAPA DE RIESGOS'!$AF139),"")</f>
        <v/>
      </c>
      <c r="Z12" s="357" t="str">
        <f>IF(AND('MAPA DE RIESGOS'!$AP140="Muy Alta",'MAPA DE RIESGOS'!$AR140="Leve"),CONCATENATE("R",'MAPA DE RIESGOS'!$H140,"C",'MAPA DE RIESGOS'!$AF140),"")</f>
        <v/>
      </c>
      <c r="AA12" s="358" t="str">
        <f>IF(AND('MAPA DE RIESGOS'!$AP141="Muy Alta",'MAPA DE RIESGOS'!$AR141="Leve"),CONCATENATE("R",'MAPA DE RIESGOS'!$H141,"C",'MAPA DE RIESGOS'!$AF141),"")</f>
        <v/>
      </c>
      <c r="AB12" s="356" t="str">
        <f>IF(AND('MAPA DE RIESGOS'!$AP118="Muy Alta",'MAPA DE RIESGOS'!$AR118="Menor"),CONCATENATE("R",'MAPA DE RIESGOS'!$H118,"C",'MAPA DE RIESGOS'!$AF118),"")</f>
        <v/>
      </c>
      <c r="AC12" s="357" t="str">
        <f>IF(AND('MAPA DE RIESGOS'!$AP119="Muy Alta",'MAPA DE RIESGOS'!$AR119="Menor"),CONCATENATE("R",'MAPA DE RIESGOS'!$H119,"C",'MAPA DE RIESGOS'!$AF119),"")</f>
        <v/>
      </c>
      <c r="AD12" s="357" t="str">
        <f>IF(AND('MAPA DE RIESGOS'!$AP120="Muy Alta",'MAPA DE RIESGOS'!$AR120="Menor"),CONCATENATE("R",'MAPA DE RIESGOS'!$H120,"C",'MAPA DE RIESGOS'!$AF120),"")</f>
        <v/>
      </c>
      <c r="AE12" s="357" t="str">
        <f>IF(AND('MAPA DE RIESGOS'!$AP121="Muy Alta",'MAPA DE RIESGOS'!$AR121="Menor"),CONCATENATE("R",'MAPA DE RIESGOS'!$H121,"C",'MAPA DE RIESGOS'!$AF121),"")</f>
        <v/>
      </c>
      <c r="AF12" s="357" t="str">
        <f>IF(AND('MAPA DE RIESGOS'!$AP122="Muy Alta",'MAPA DE RIESGOS'!$AR122="Menor"),CONCATENATE("R",'MAPA DE RIESGOS'!$H122,"C",'MAPA DE RIESGOS'!$AF122),"")</f>
        <v/>
      </c>
      <c r="AG12" s="357" t="str">
        <f>IF(AND('MAPA DE RIESGOS'!$AP123="Muy Alta",'MAPA DE RIESGOS'!$AR123="Menor"),CONCATENATE("R",'MAPA DE RIESGOS'!$H123,"C",'MAPA DE RIESGOS'!$AF123),"")</f>
        <v/>
      </c>
      <c r="AH12" s="357" t="str">
        <f>IF(AND('MAPA DE RIESGOS'!$AP124="Muy Alta",'MAPA DE RIESGOS'!$AR124="Menor"),CONCATENATE("R",'MAPA DE RIESGOS'!$H124,"C",'MAPA DE RIESGOS'!$AF124),"")</f>
        <v/>
      </c>
      <c r="AI12" s="357" t="str">
        <f>IF(AND('MAPA DE RIESGOS'!$AP125="Muy Alta",'MAPA DE RIESGOS'!$AR125="Menor"),CONCATENATE("R",'MAPA DE RIESGOS'!$H125,"C",'MAPA DE RIESGOS'!$AF125),"")</f>
        <v/>
      </c>
      <c r="AJ12" s="357" t="str">
        <f>IF(AND('MAPA DE RIESGOS'!$AP126="Muy Alta",'MAPA DE RIESGOS'!$AR126="Menor"),CONCATENATE("R",'MAPA DE RIESGOS'!$H126,"C",'MAPA DE RIESGOS'!$AF126),"")</f>
        <v/>
      </c>
      <c r="AK12" s="357" t="str">
        <f>IF(AND('MAPA DE RIESGOS'!$AP127="Muy Alta",'MAPA DE RIESGOS'!$AR127="Menor"),CONCATENATE("R",'MAPA DE RIESGOS'!$H127,"C",'MAPA DE RIESGOS'!$AF127),"")</f>
        <v/>
      </c>
      <c r="AL12" s="357" t="str">
        <f>IF(AND('MAPA DE RIESGOS'!$AP128="Muy Alta",'MAPA DE RIESGOS'!$AR128="Menor"),CONCATENATE("R",'MAPA DE RIESGOS'!$H128,"C",'MAPA DE RIESGOS'!$AF128),"")</f>
        <v/>
      </c>
      <c r="AM12" s="357" t="str">
        <f>IF(AND('MAPA DE RIESGOS'!$AP129="Muy Alta",'MAPA DE RIESGOS'!$AR129="Menor"),CONCATENATE("R",'MAPA DE RIESGOS'!$H129,"C",'MAPA DE RIESGOS'!$AF129),"")</f>
        <v/>
      </c>
      <c r="AN12" s="357" t="str">
        <f>IF(AND('MAPA DE RIESGOS'!$AP136="Muy Alta",'MAPA DE RIESGOS'!$AR136="Menor"),CONCATENATE("R",'MAPA DE RIESGOS'!$H136,"C",'MAPA DE RIESGOS'!$AF136),"")</f>
        <v/>
      </c>
      <c r="AO12" s="357" t="str">
        <f>IF(AND('MAPA DE RIESGOS'!$AP137="Muy Alta",'MAPA DE RIESGOS'!$AR137="Menor"),CONCATENATE("R",'MAPA DE RIESGOS'!$H137,"C",'MAPA DE RIESGOS'!$AF137),"")</f>
        <v/>
      </c>
      <c r="AP12" s="357" t="str">
        <f>IF(AND('MAPA DE RIESGOS'!$AP138="Muy Alta",'MAPA DE RIESGOS'!$AR138="Menor"),CONCATENATE("R",'MAPA DE RIESGOS'!$H138,"C",'MAPA DE RIESGOS'!$AF138),"")</f>
        <v/>
      </c>
      <c r="AQ12" s="357" t="str">
        <f>IF(AND('MAPA DE RIESGOS'!$AP139="Muy Alta",'MAPA DE RIESGOS'!$AR139="Menor"),CONCATENATE("R",'MAPA DE RIESGOS'!$H139,"C",'MAPA DE RIESGOS'!$AF139),"")</f>
        <v/>
      </c>
      <c r="AR12" s="357" t="str">
        <f>IF(AND('MAPA DE RIESGOS'!$AP140="Muy Alta",'MAPA DE RIESGOS'!$AR140="Menor"),CONCATENATE("R",'MAPA DE RIESGOS'!$H140,"C",'MAPA DE RIESGOS'!$AF140),"")</f>
        <v/>
      </c>
      <c r="AS12" s="358" t="str">
        <f>IF(AND('MAPA DE RIESGOS'!$AP141="Muy Alta",'MAPA DE RIESGOS'!$AR141="Menor"),CONCATENATE("R",'MAPA DE RIESGOS'!$H141,"C",'MAPA DE RIESGOS'!$AF141),"")</f>
        <v/>
      </c>
      <c r="AT12" s="356" t="str">
        <f>IF(AND('MAPA DE RIESGOS'!$AP118="Muy Alta",'MAPA DE RIESGOS'!$AR118="Moderado"),CONCATENATE("R",'MAPA DE RIESGOS'!$H118,"C",'MAPA DE RIESGOS'!$AF118),"")</f>
        <v/>
      </c>
      <c r="AU12" s="357" t="str">
        <f>IF(AND('MAPA DE RIESGOS'!$AP119="Muy Alta",'MAPA DE RIESGOS'!$AR119="Moderado"),CONCATENATE("R",'MAPA DE RIESGOS'!$H119,"C",'MAPA DE RIESGOS'!$AF119),"")</f>
        <v/>
      </c>
      <c r="AV12" s="357" t="str">
        <f>IF(AND('MAPA DE RIESGOS'!$AP120="Muy Alta",'MAPA DE RIESGOS'!$AR120="Moderado"),CONCATENATE("R",'MAPA DE RIESGOS'!$H120,"C",'MAPA DE RIESGOS'!$AF120),"")</f>
        <v/>
      </c>
      <c r="AW12" s="357" t="str">
        <f>IF(AND('MAPA DE RIESGOS'!$AP121="Muy Alta",'MAPA DE RIESGOS'!$AR121="Moderado"),CONCATENATE("R",'MAPA DE RIESGOS'!$H121,"C",'MAPA DE RIESGOS'!$AF121),"")</f>
        <v/>
      </c>
      <c r="AX12" s="357" t="str">
        <f>IF(AND('MAPA DE RIESGOS'!$AP122="Muy Alta",'MAPA DE RIESGOS'!$AR122="Moderado"),CONCATENATE("R",'MAPA DE RIESGOS'!$H122,"C",'MAPA DE RIESGOS'!$AF122),"")</f>
        <v/>
      </c>
      <c r="AY12" s="357" t="str">
        <f>IF(AND('MAPA DE RIESGOS'!$AP123="Muy Alta",'MAPA DE RIESGOS'!$AR123="Moderado"),CONCATENATE("R",'MAPA DE RIESGOS'!$H123,"C",'MAPA DE RIESGOS'!$AF123),"")</f>
        <v/>
      </c>
      <c r="AZ12" s="357" t="str">
        <f>IF(AND('MAPA DE RIESGOS'!$AP124="Muy Alta",'MAPA DE RIESGOS'!$AR124="Moderado"),CONCATENATE("R",'MAPA DE RIESGOS'!$H124,"C",'MAPA DE RIESGOS'!$AF124),"")</f>
        <v/>
      </c>
      <c r="BA12" s="357" t="str">
        <f>IF(AND('MAPA DE RIESGOS'!$AP125="Muy Alta",'MAPA DE RIESGOS'!$AR125="Moderado"),CONCATENATE("R",'MAPA DE RIESGOS'!$H125,"C",'MAPA DE RIESGOS'!$AF125),"")</f>
        <v/>
      </c>
      <c r="BB12" s="357" t="str">
        <f>IF(AND('MAPA DE RIESGOS'!$AP126="Muy Alta",'MAPA DE RIESGOS'!$AR126="Moderado"),CONCATENATE("R",'MAPA DE RIESGOS'!$H126,"C",'MAPA DE RIESGOS'!$AF126),"")</f>
        <v/>
      </c>
      <c r="BC12" s="357" t="str">
        <f>IF(AND('MAPA DE RIESGOS'!$AP127="Muy Alta",'MAPA DE RIESGOS'!$AR127="Moderado"),CONCATENATE("R",'MAPA DE RIESGOS'!$H127,"C",'MAPA DE RIESGOS'!$AF127),"")</f>
        <v/>
      </c>
      <c r="BD12" s="357" t="str">
        <f>IF(AND('MAPA DE RIESGOS'!$AP128="Muy Alta",'MAPA DE RIESGOS'!$AR128="Moderado"),CONCATENATE("R",'MAPA DE RIESGOS'!$H128,"C",'MAPA DE RIESGOS'!$AF128),"")</f>
        <v/>
      </c>
      <c r="BE12" s="357" t="str">
        <f>IF(AND('MAPA DE RIESGOS'!$AP129="Muy Alta",'MAPA DE RIESGOS'!$AR129="Moderado"),CONCATENATE("R",'MAPA DE RIESGOS'!$H129,"C",'MAPA DE RIESGOS'!$AF129),"")</f>
        <v/>
      </c>
      <c r="BF12" s="357" t="str">
        <f>IF(AND('MAPA DE RIESGOS'!$AP136="Muy Alta",'MAPA DE RIESGOS'!$AR136="Moderado"),CONCATENATE("R",'MAPA DE RIESGOS'!$H136,"C",'MAPA DE RIESGOS'!$AF136),"")</f>
        <v/>
      </c>
      <c r="BG12" s="357" t="str">
        <f>IF(AND('MAPA DE RIESGOS'!$AP137="Muy Alta",'MAPA DE RIESGOS'!$AR137="Moderado"),CONCATENATE("R",'MAPA DE RIESGOS'!$H137,"C",'MAPA DE RIESGOS'!$AF137),"")</f>
        <v/>
      </c>
      <c r="BH12" s="357" t="str">
        <f>IF(AND('MAPA DE RIESGOS'!$AP138="Muy Alta",'MAPA DE RIESGOS'!$AR138="Moderado"),CONCATENATE("R",'MAPA DE RIESGOS'!$H138,"C",'MAPA DE RIESGOS'!$AF138),"")</f>
        <v/>
      </c>
      <c r="BI12" s="357" t="str">
        <f>IF(AND('MAPA DE RIESGOS'!$AP139="Muy Alta",'MAPA DE RIESGOS'!$AR139="Moderado"),CONCATENATE("R",'MAPA DE RIESGOS'!$H139,"C",'MAPA DE RIESGOS'!$AF139),"")</f>
        <v/>
      </c>
      <c r="BJ12" s="357" t="str">
        <f>IF(AND('MAPA DE RIESGOS'!$AP140="Muy Alta",'MAPA DE RIESGOS'!$AR140="Moderado"),CONCATENATE("R",'MAPA DE RIESGOS'!$H140,"C",'MAPA DE RIESGOS'!$AF140),"")</f>
        <v/>
      </c>
      <c r="BK12" s="358" t="str">
        <f>IF(AND('MAPA DE RIESGOS'!$AP141="Muy Alta",'MAPA DE RIESGOS'!$AR141="Moderado"),CONCATENATE("R",'MAPA DE RIESGOS'!$H141,"C",'MAPA DE RIESGOS'!$AF141),"")</f>
        <v/>
      </c>
      <c r="BL12" s="356" t="str">
        <f>IF(AND('MAPA DE RIESGOS'!$AP118="Muy Alta",'MAPA DE RIESGOS'!$AR118="Mayor"),CONCATENATE("R",'MAPA DE RIESGOS'!$H118,"C",'MAPA DE RIESGOS'!$AF118),"")</f>
        <v/>
      </c>
      <c r="BM12" s="357" t="str">
        <f>IF(AND('MAPA DE RIESGOS'!$AP119="Muy Alta",'MAPA DE RIESGOS'!$AR119="Mayor"),CONCATENATE("R",'MAPA DE RIESGOS'!$H119,"C",'MAPA DE RIESGOS'!$AF119),"")</f>
        <v/>
      </c>
      <c r="BN12" s="357" t="str">
        <f>IF(AND('MAPA DE RIESGOS'!$AP120="Muy Alta",'MAPA DE RIESGOS'!$AR120="Mayor"),CONCATENATE("R",'MAPA DE RIESGOS'!$H120,"C",'MAPA DE RIESGOS'!$AF120),"")</f>
        <v/>
      </c>
      <c r="BO12" s="357" t="str">
        <f>IF(AND('MAPA DE RIESGOS'!$AP121="Muy Alta",'MAPA DE RIESGOS'!$AR121="Mayor"),CONCATENATE("R",'MAPA DE RIESGOS'!$H121,"C",'MAPA DE RIESGOS'!$AF121),"")</f>
        <v/>
      </c>
      <c r="BP12" s="357" t="str">
        <f>IF(AND('MAPA DE RIESGOS'!$AP122="Muy Alta",'MAPA DE RIESGOS'!$AR122="Mayor"),CONCATENATE("R",'MAPA DE RIESGOS'!$H122,"C",'MAPA DE RIESGOS'!$AF122),"")</f>
        <v/>
      </c>
      <c r="BQ12" s="357" t="str">
        <f>IF(AND('MAPA DE RIESGOS'!$AP123="Muy Alta",'MAPA DE RIESGOS'!$AR123="Mayor"),CONCATENATE("R",'MAPA DE RIESGOS'!$H123,"C",'MAPA DE RIESGOS'!$AF123),"")</f>
        <v/>
      </c>
      <c r="BR12" s="357" t="str">
        <f>IF(AND('MAPA DE RIESGOS'!$AP124="Muy Alta",'MAPA DE RIESGOS'!$AR124="Mayor"),CONCATENATE("R",'MAPA DE RIESGOS'!$H124,"C",'MAPA DE RIESGOS'!$AF124),"")</f>
        <v/>
      </c>
      <c r="BS12" s="357" t="str">
        <f>IF(AND('MAPA DE RIESGOS'!$AP125="Muy Alta",'MAPA DE RIESGOS'!$AR125="Mayor"),CONCATENATE("R",'MAPA DE RIESGOS'!$H125,"C",'MAPA DE RIESGOS'!$AF125),"")</f>
        <v/>
      </c>
      <c r="BT12" s="357" t="str">
        <f>IF(AND('MAPA DE RIESGOS'!$AP126="Muy Alta",'MAPA DE RIESGOS'!$AR126="Mayor"),CONCATENATE("R",'MAPA DE RIESGOS'!$H126,"C",'MAPA DE RIESGOS'!$AF126),"")</f>
        <v/>
      </c>
      <c r="BU12" s="357" t="str">
        <f>IF(AND('MAPA DE RIESGOS'!$AP127="Muy Alta",'MAPA DE RIESGOS'!$AR127="Mayor"),CONCATENATE("R",'MAPA DE RIESGOS'!$H127,"C",'MAPA DE RIESGOS'!$AF127),"")</f>
        <v/>
      </c>
      <c r="BV12" s="357" t="str">
        <f>IF(AND('MAPA DE RIESGOS'!$AP128="Muy Alta",'MAPA DE RIESGOS'!$AR128="Mayor"),CONCATENATE("R",'MAPA DE RIESGOS'!$H128,"C",'MAPA DE RIESGOS'!$AF128),"")</f>
        <v/>
      </c>
      <c r="BW12" s="357" t="str">
        <f>IF(AND('MAPA DE RIESGOS'!$AP129="Muy Alta",'MAPA DE RIESGOS'!$AR129="Mayor"),CONCATENATE("R",'MAPA DE RIESGOS'!$H129,"C",'MAPA DE RIESGOS'!$AF129),"")</f>
        <v/>
      </c>
      <c r="BX12" s="357" t="str">
        <f>IF(AND('MAPA DE RIESGOS'!$AP136="Muy Alta",'MAPA DE RIESGOS'!$AR136="Mayor"),CONCATENATE("R",'MAPA DE RIESGOS'!$H136,"C",'MAPA DE RIESGOS'!$AF136),"")</f>
        <v/>
      </c>
      <c r="BY12" s="357" t="str">
        <f>IF(AND('MAPA DE RIESGOS'!$AP137="Muy Alta",'MAPA DE RIESGOS'!$AR137="Mayor"),CONCATENATE("R",'MAPA DE RIESGOS'!$H137,"C",'MAPA DE RIESGOS'!$AF137),"")</f>
        <v/>
      </c>
      <c r="BZ12" s="357" t="str">
        <f>IF(AND('MAPA DE RIESGOS'!$AP138="Muy Alta",'MAPA DE RIESGOS'!$AR138="Mayor"),CONCATENATE("R",'MAPA DE RIESGOS'!$H138,"C",'MAPA DE RIESGOS'!$AF138),"")</f>
        <v/>
      </c>
      <c r="CA12" s="357" t="str">
        <f>IF(AND('MAPA DE RIESGOS'!$AP139="Muy Alta",'MAPA DE RIESGOS'!$AR139="Mayor"),CONCATENATE("R",'MAPA DE RIESGOS'!$H139,"C",'MAPA DE RIESGOS'!$AF139),"")</f>
        <v/>
      </c>
      <c r="CB12" s="357" t="str">
        <f>IF(AND('MAPA DE RIESGOS'!$AP140="Muy Alta",'MAPA DE RIESGOS'!$AR140="Mayor"),CONCATENATE("R",'MAPA DE RIESGOS'!$H140,"C",'MAPA DE RIESGOS'!$AF140),"")</f>
        <v/>
      </c>
      <c r="CC12" s="358" t="str">
        <f>IF(AND('MAPA DE RIESGOS'!$AP141="Muy Alta",'MAPA DE RIESGOS'!$AR141="Mayor"),CONCATENATE("R",'MAPA DE RIESGOS'!$H141,"C",'MAPA DE RIESGOS'!$AF141),"")</f>
        <v/>
      </c>
      <c r="CD12" s="359" t="str">
        <f>IF(AND('MAPA DE RIESGOS'!$AP118="Muy Alta",'MAPA DE RIESGOS'!$AR118="Catastrófico"),CONCATENATE("R",'MAPA DE RIESGOS'!$H118,"C",'MAPA DE RIESGOS'!$AF118),"")</f>
        <v/>
      </c>
      <c r="CE12" s="359" t="str">
        <f>IF(AND('MAPA DE RIESGOS'!$AP119="Muy Alta",'MAPA DE RIESGOS'!$AR119="Catastrófico"),CONCATENATE("R",'MAPA DE RIESGOS'!$H119,"C",'MAPA DE RIESGOS'!$AF119),"")</f>
        <v/>
      </c>
      <c r="CF12" s="359" t="str">
        <f>IF(AND('MAPA DE RIESGOS'!$AP120="Muy Alta",'MAPA DE RIESGOS'!$AR120="Catastrófico"),CONCATENATE("R",'MAPA DE RIESGOS'!$H120,"C",'MAPA DE RIESGOS'!$AF120),"")</f>
        <v/>
      </c>
      <c r="CG12" s="359" t="str">
        <f>IF(AND('MAPA DE RIESGOS'!$AP121="Muy Alta",'MAPA DE RIESGOS'!$AR121="Catastrófico"),CONCATENATE("R",'MAPA DE RIESGOS'!$H121,"C",'MAPA DE RIESGOS'!$AF121),"")</f>
        <v/>
      </c>
      <c r="CH12" s="359" t="str">
        <f>IF(AND('MAPA DE RIESGOS'!$AP122="Muy Alta",'MAPA DE RIESGOS'!$AR122="Catastrófico"),CONCATENATE("R",'MAPA DE RIESGOS'!$H122,"C",'MAPA DE RIESGOS'!$AF122),"")</f>
        <v/>
      </c>
      <c r="CI12" s="359" t="str">
        <f>IF(AND('MAPA DE RIESGOS'!$AP123="Muy Alta",'MAPA DE RIESGOS'!$AR123="Catastrófico"),CONCATENATE("R",'MAPA DE RIESGOS'!$H123,"C",'MAPA DE RIESGOS'!$AF123),"")</f>
        <v/>
      </c>
      <c r="CJ12" s="359" t="str">
        <f>IF(AND('MAPA DE RIESGOS'!$AP124="Muy Alta",'MAPA DE RIESGOS'!$AR124="Catastrófico"),CONCATENATE("R",'MAPA DE RIESGOS'!$H124,"C",'MAPA DE RIESGOS'!$AF124),"")</f>
        <v/>
      </c>
      <c r="CK12" s="359" t="str">
        <f>IF(AND('MAPA DE RIESGOS'!$AP125="Muy Alta",'MAPA DE RIESGOS'!$AR125="Catastrófico"),CONCATENATE("R",'MAPA DE RIESGOS'!$H125,"C",'MAPA DE RIESGOS'!$AF125),"")</f>
        <v/>
      </c>
      <c r="CL12" s="359" t="str">
        <f>IF(AND('MAPA DE RIESGOS'!$AP126="Muy Alta",'MAPA DE RIESGOS'!$AR126="Catastrófico"),CONCATENATE("R",'MAPA DE RIESGOS'!$H126,"C",'MAPA DE RIESGOS'!$AF126),"")</f>
        <v/>
      </c>
      <c r="CM12" s="359" t="str">
        <f>IF(AND('MAPA DE RIESGOS'!$AP127="Muy Alta",'MAPA DE RIESGOS'!$AR127="Catastrófico"),CONCATENATE("R",'MAPA DE RIESGOS'!$H127,"C",'MAPA DE RIESGOS'!$AF127),"")</f>
        <v/>
      </c>
      <c r="CN12" s="359" t="str">
        <f>IF(AND('MAPA DE RIESGOS'!$AP128="Muy Alta",'MAPA DE RIESGOS'!$AR128="Catastrófico"),CONCATENATE("R",'MAPA DE RIESGOS'!$H128,"C",'MAPA DE RIESGOS'!$AF128),"")</f>
        <v/>
      </c>
      <c r="CO12" s="359" t="str">
        <f>IF(AND('MAPA DE RIESGOS'!$AP129="Muy Alta",'MAPA DE RIESGOS'!$AR129="Catastrófico"),CONCATENATE("R",'MAPA DE RIESGOS'!$H129,"C",'MAPA DE RIESGOS'!$AF129),"")</f>
        <v/>
      </c>
      <c r="CP12" s="359" t="str">
        <f>IF(AND('MAPA DE RIESGOS'!$AP136="Muy Alta",'MAPA DE RIESGOS'!$AR136="Catastrófico"),CONCATENATE("R",'MAPA DE RIESGOS'!$H136,"C",'MAPA DE RIESGOS'!$AF136),"")</f>
        <v/>
      </c>
      <c r="CQ12" s="359" t="str">
        <f>IF(AND('MAPA DE RIESGOS'!$AP137="Muy Alta",'MAPA DE RIESGOS'!$AR137="Catastrófico"),CONCATENATE("R",'MAPA DE RIESGOS'!$H137,"C",'MAPA DE RIESGOS'!$AF137),"")</f>
        <v/>
      </c>
      <c r="CR12" s="359" t="str">
        <f>IF(AND('MAPA DE RIESGOS'!$AP138="Muy Alta",'MAPA DE RIESGOS'!$AR138="Catastrófico"),CONCATENATE("R",'MAPA DE RIESGOS'!$H138,"C",'MAPA DE RIESGOS'!$AF138),"")</f>
        <v/>
      </c>
      <c r="CS12" s="359" t="str">
        <f>IF(AND('MAPA DE RIESGOS'!$AP139="Muy Alta",'MAPA DE RIESGOS'!$AR139="Catastrófico"),CONCATENATE("R",'MAPA DE RIESGOS'!$H139,"C",'MAPA DE RIESGOS'!$AF139),"")</f>
        <v/>
      </c>
      <c r="CT12" s="359" t="str">
        <f>IF(AND('MAPA DE RIESGOS'!$AP140="Muy Alta",'MAPA DE RIESGOS'!$AR140="Catastrófico"),CONCATENATE("R",'MAPA DE RIESGOS'!$H140,"C",'MAPA DE RIESGOS'!$AF140),"")</f>
        <v/>
      </c>
      <c r="CU12" s="360" t="str">
        <f>IF(AND('MAPA DE RIESGOS'!$AP141="Muy Alta",'MAPA DE RIESGOS'!$AR141="Catastrófico"),CONCATENATE("R",'MAPA DE RIESGOS'!$H141,"C",'MAPA DE RIESGOS'!$AF141),"")</f>
        <v/>
      </c>
      <c r="CV12" s="67"/>
      <c r="CW12" s="735"/>
      <c r="CX12" s="736"/>
      <c r="CY12" s="736"/>
      <c r="CZ12" s="736"/>
      <c r="DA12" s="736"/>
      <c r="DB12" s="737"/>
    </row>
    <row r="13" spans="2:106" ht="32.5" customHeight="1">
      <c r="B13" s="755"/>
      <c r="C13" s="755"/>
      <c r="D13" s="756"/>
      <c r="E13" s="726"/>
      <c r="F13" s="727"/>
      <c r="G13" s="727"/>
      <c r="H13" s="727"/>
      <c r="I13" s="728"/>
      <c r="J13" s="356" t="str">
        <f>IF(AND('MAPA DE RIESGOS'!$AP142="Muy Alta",'MAPA DE RIESGOS'!$AR142="Leve"),CONCATENATE("R",'MAPA DE RIESGOS'!$H142,"C",'MAPA DE RIESGOS'!$AF142),"")</f>
        <v/>
      </c>
      <c r="K13" s="357" t="str">
        <f>IF(AND('MAPA DE RIESGOS'!$AP143="Muy Alta",'MAPA DE RIESGOS'!$AR143="Leve"),CONCATENATE("R",'MAPA DE RIESGOS'!$H143,"C",'MAPA DE RIESGOS'!$AF143),"")</f>
        <v/>
      </c>
      <c r="L13" s="357" t="str">
        <f>IF(AND('MAPA DE RIESGOS'!$AP144="Muy Alta",'MAPA DE RIESGOS'!$AR144="Leve"),CONCATENATE("R",'MAPA DE RIESGOS'!$H144,"C",'MAPA DE RIESGOS'!$AF144),"")</f>
        <v/>
      </c>
      <c r="M13" s="357" t="str">
        <f>IF(AND('MAPA DE RIESGOS'!$AP145="Muy Alta",'MAPA DE RIESGOS'!$AR145="Leve"),CONCATENATE("R",'MAPA DE RIESGOS'!$H145,"C",'MAPA DE RIESGOS'!$AF145),"")</f>
        <v/>
      </c>
      <c r="N13" s="357" t="str">
        <f>IF(AND('MAPA DE RIESGOS'!$AP146="Muy Alta",'MAPA DE RIESGOS'!$AR146="Leve"),CONCATENATE("R",'MAPA DE RIESGOS'!$H146,"C",'MAPA DE RIESGOS'!$AF146),"")</f>
        <v/>
      </c>
      <c r="O13" s="357" t="str">
        <f>IF(AND('MAPA DE RIESGOS'!$AP147="Muy Alta",'MAPA DE RIESGOS'!$AR147="Leve"),CONCATENATE("R",'MAPA DE RIESGOS'!$H147,"C",'MAPA DE RIESGOS'!$AF147),"")</f>
        <v/>
      </c>
      <c r="P13" s="357" t="str">
        <f>IF(AND('MAPA DE RIESGOS'!$AP148="Muy Alta",'MAPA DE RIESGOS'!$AR148="Leve"),CONCATENATE("R",'MAPA DE RIESGOS'!$H148,"C",'MAPA DE RIESGOS'!$AF148),"")</f>
        <v/>
      </c>
      <c r="Q13" s="357" t="str">
        <f>IF(AND('MAPA DE RIESGOS'!$AP149="Muy Alta",'MAPA DE RIESGOS'!$AR149="Leve"),CONCATENATE("R",'MAPA DE RIESGOS'!$H149,"C",'MAPA DE RIESGOS'!$AF149),"")</f>
        <v/>
      </c>
      <c r="R13" s="357" t="str">
        <f>IF(AND('MAPA DE RIESGOS'!$AP150="Muy Alta",'MAPA DE RIESGOS'!$AR150="Leve"),CONCATENATE("R",'MAPA DE RIESGOS'!$H150,"C",'MAPA DE RIESGOS'!$AF150),"")</f>
        <v/>
      </c>
      <c r="S13" s="357" t="str">
        <f>IF(AND('MAPA DE RIESGOS'!$AP151="Muy Alta",'MAPA DE RIESGOS'!$AR151="Leve"),CONCATENATE("R",'MAPA DE RIESGOS'!$H151,"C",'MAPA DE RIESGOS'!$AF151),"")</f>
        <v/>
      </c>
      <c r="T13" s="357" t="str">
        <f>IF(AND('MAPA DE RIESGOS'!$AP152="Muy Alta",'MAPA DE RIESGOS'!$AR152="Leve"),CONCATENATE("R",'MAPA DE RIESGOS'!$H152,"C",'MAPA DE RIESGOS'!$AF152),"")</f>
        <v/>
      </c>
      <c r="U13" s="357" t="str">
        <f>IF(AND('MAPA DE RIESGOS'!$AP153="Muy Alta",'MAPA DE RIESGOS'!$AR153="Leve"),CONCATENATE("R",'MAPA DE RIESGOS'!$H153,"C",'MAPA DE RIESGOS'!$AF153),"")</f>
        <v/>
      </c>
      <c r="V13" s="357" t="str">
        <f>IF(AND('MAPA DE RIESGOS'!$AP154="Muy Alta",'MAPA DE RIESGOS'!$AR154="Leve"),CONCATENATE("R",'MAPA DE RIESGOS'!$H154,"C",'MAPA DE RIESGOS'!$AF154),"")</f>
        <v/>
      </c>
      <c r="W13" s="357" t="str">
        <f>IF(AND('MAPA DE RIESGOS'!$AP155="Muy Alta",'MAPA DE RIESGOS'!$AR155="Leve"),CONCATENATE("R",'MAPA DE RIESGOS'!$H155,"C",'MAPA DE RIESGOS'!$AF155),"")</f>
        <v/>
      </c>
      <c r="X13" s="357" t="str">
        <f>IF(AND('MAPA DE RIESGOS'!$AP156="Muy Alta",'MAPA DE RIESGOS'!$AR156="Leve"),CONCATENATE("R",'MAPA DE RIESGOS'!$H156,"C",'MAPA DE RIESGOS'!$AF156),"")</f>
        <v/>
      </c>
      <c r="Y13" s="357" t="str">
        <f>IF(AND('MAPA DE RIESGOS'!$AP157="Muy Alta",'MAPA DE RIESGOS'!$AR157="Leve"),CONCATENATE("R",'MAPA DE RIESGOS'!$H157,"C",'MAPA DE RIESGOS'!$AF157),"")</f>
        <v/>
      </c>
      <c r="Z13" s="357" t="str">
        <f>IF(AND('MAPA DE RIESGOS'!$AP158="Muy Alta",'MAPA DE RIESGOS'!$AR158="Leve"),CONCATENATE("R",'MAPA DE RIESGOS'!$H158,"C",'MAPA DE RIESGOS'!$AF158),"")</f>
        <v/>
      </c>
      <c r="AA13" s="358" t="str">
        <f>IF(AND('MAPA DE RIESGOS'!$AP159="Muy Alta",'MAPA DE RIESGOS'!$AR159="Leve"),CONCATENATE("R",'MAPA DE RIESGOS'!$H159,"C",'MAPA DE RIESGOS'!$AF159),"")</f>
        <v/>
      </c>
      <c r="AB13" s="356" t="str">
        <f>IF(AND('MAPA DE RIESGOS'!$AP142="Muy Alta",'MAPA DE RIESGOS'!$AR142="Menor"),CONCATENATE("R",'MAPA DE RIESGOS'!$H142,"C",'MAPA DE RIESGOS'!$AF142),"")</f>
        <v/>
      </c>
      <c r="AC13" s="357" t="str">
        <f>IF(AND('MAPA DE RIESGOS'!$AP143="Muy Alta",'MAPA DE RIESGOS'!$AR143="Menor"),CONCATENATE("R",'MAPA DE RIESGOS'!$H143,"C",'MAPA DE RIESGOS'!$AF143),"")</f>
        <v/>
      </c>
      <c r="AD13" s="357" t="str">
        <f>IF(AND('MAPA DE RIESGOS'!$AP144="Muy Alta",'MAPA DE RIESGOS'!$AR144="Menor"),CONCATENATE("R",'MAPA DE RIESGOS'!$H144,"C",'MAPA DE RIESGOS'!$AF144),"")</f>
        <v/>
      </c>
      <c r="AE13" s="357" t="str">
        <f>IF(AND('MAPA DE RIESGOS'!$AP145="Muy Alta",'MAPA DE RIESGOS'!$AR145="Menor"),CONCATENATE("R",'MAPA DE RIESGOS'!$H145,"C",'MAPA DE RIESGOS'!$AF145),"")</f>
        <v/>
      </c>
      <c r="AF13" s="357" t="str">
        <f>IF(AND('MAPA DE RIESGOS'!$AP146="Muy Alta",'MAPA DE RIESGOS'!$AR146="Menor"),CONCATENATE("R",'MAPA DE RIESGOS'!$H146,"C",'MAPA DE RIESGOS'!$AF146),"")</f>
        <v/>
      </c>
      <c r="AG13" s="357" t="str">
        <f>IF(AND('MAPA DE RIESGOS'!$AP147="Muy Alta",'MAPA DE RIESGOS'!$AR147="Menor"),CONCATENATE("R",'MAPA DE RIESGOS'!$H147,"C",'MAPA DE RIESGOS'!$AF147),"")</f>
        <v/>
      </c>
      <c r="AH13" s="357" t="str">
        <f>IF(AND('MAPA DE RIESGOS'!$AP148="Muy Alta",'MAPA DE RIESGOS'!$AR148="Menor"),CONCATENATE("R",'MAPA DE RIESGOS'!$H148,"C",'MAPA DE RIESGOS'!$AF148),"")</f>
        <v/>
      </c>
      <c r="AI13" s="357" t="str">
        <f>IF(AND('MAPA DE RIESGOS'!$AP149="Muy Alta",'MAPA DE RIESGOS'!$AR149="Menor"),CONCATENATE("R",'MAPA DE RIESGOS'!$H149,"C",'MAPA DE RIESGOS'!$AF149),"")</f>
        <v/>
      </c>
      <c r="AJ13" s="357" t="str">
        <f>IF(AND('MAPA DE RIESGOS'!$AP150="Muy Alta",'MAPA DE RIESGOS'!$AR150="Menor"),CONCATENATE("R",'MAPA DE RIESGOS'!$H150,"C",'MAPA DE RIESGOS'!$AF150),"")</f>
        <v/>
      </c>
      <c r="AK13" s="357" t="str">
        <f>IF(AND('MAPA DE RIESGOS'!$AP151="Muy Alta",'MAPA DE RIESGOS'!$AR151="Menor"),CONCATENATE("R",'MAPA DE RIESGOS'!$H151,"C",'MAPA DE RIESGOS'!$AF151),"")</f>
        <v/>
      </c>
      <c r="AL13" s="357" t="str">
        <f>IF(AND('MAPA DE RIESGOS'!$AP152="Muy Alta",'MAPA DE RIESGOS'!$AR152="Menor"),CONCATENATE("R",'MAPA DE RIESGOS'!$H152,"C",'MAPA DE RIESGOS'!$AF152),"")</f>
        <v/>
      </c>
      <c r="AM13" s="357" t="str">
        <f>IF(AND('MAPA DE RIESGOS'!$AP153="Muy Alta",'MAPA DE RIESGOS'!$AR153="Menor"),CONCATENATE("R",'MAPA DE RIESGOS'!$H153,"C",'MAPA DE RIESGOS'!$AF153),"")</f>
        <v/>
      </c>
      <c r="AN13" s="357" t="str">
        <f>IF(AND('MAPA DE RIESGOS'!$AP154="Muy Alta",'MAPA DE RIESGOS'!$AR154="Menor"),CONCATENATE("R",'MAPA DE RIESGOS'!$H154,"C",'MAPA DE RIESGOS'!$AF154),"")</f>
        <v/>
      </c>
      <c r="AO13" s="357" t="str">
        <f>IF(AND('MAPA DE RIESGOS'!$AP155="Muy Alta",'MAPA DE RIESGOS'!$AR155="Menor"),CONCATENATE("R",'MAPA DE RIESGOS'!$H155,"C",'MAPA DE RIESGOS'!$AF155),"")</f>
        <v/>
      </c>
      <c r="AP13" s="357" t="str">
        <f>IF(AND('MAPA DE RIESGOS'!$AP156="Muy Alta",'MAPA DE RIESGOS'!$AR156="Menor"),CONCATENATE("R",'MAPA DE RIESGOS'!$H156,"C",'MAPA DE RIESGOS'!$AF156),"")</f>
        <v/>
      </c>
      <c r="AQ13" s="357" t="str">
        <f>IF(AND('MAPA DE RIESGOS'!$AP157="Muy Alta",'MAPA DE RIESGOS'!$AR157="Menor"),CONCATENATE("R",'MAPA DE RIESGOS'!$H157,"C",'MAPA DE RIESGOS'!$AF157),"")</f>
        <v/>
      </c>
      <c r="AR13" s="357" t="str">
        <f>IF(AND('MAPA DE RIESGOS'!$AP158="Muy Alta",'MAPA DE RIESGOS'!$AR158="Menor"),CONCATENATE("R",'MAPA DE RIESGOS'!$H158,"C",'MAPA DE RIESGOS'!$AF158),"")</f>
        <v/>
      </c>
      <c r="AS13" s="358" t="str">
        <f>IF(AND('MAPA DE RIESGOS'!$AP159="Muy Alta",'MAPA DE RIESGOS'!$AR159="Menor"),CONCATENATE("R",'MAPA DE RIESGOS'!$H159,"C",'MAPA DE RIESGOS'!$AF159),"")</f>
        <v/>
      </c>
      <c r="AT13" s="356" t="str">
        <f>IF(AND('MAPA DE RIESGOS'!$AP142="Muy Alta",'MAPA DE RIESGOS'!$AR142="Moderado"),CONCATENATE("R",'MAPA DE RIESGOS'!$H142,"C",'MAPA DE RIESGOS'!$AF142),"")</f>
        <v/>
      </c>
      <c r="AU13" s="357" t="str">
        <f>IF(AND('MAPA DE RIESGOS'!$AP143="Muy Alta",'MAPA DE RIESGOS'!$AR143="Moderado"),CONCATENATE("R",'MAPA DE RIESGOS'!$H143,"C",'MAPA DE RIESGOS'!$AF143),"")</f>
        <v/>
      </c>
      <c r="AV13" s="357" t="str">
        <f>IF(AND('MAPA DE RIESGOS'!$AP144="Muy Alta",'MAPA DE RIESGOS'!$AR144="Moderado"),CONCATENATE("R",'MAPA DE RIESGOS'!$H144,"C",'MAPA DE RIESGOS'!$AF144),"")</f>
        <v/>
      </c>
      <c r="AW13" s="357" t="str">
        <f>IF(AND('MAPA DE RIESGOS'!$AP145="Muy Alta",'MAPA DE RIESGOS'!$AR145="Moderado"),CONCATENATE("R",'MAPA DE RIESGOS'!$H145,"C",'MAPA DE RIESGOS'!$AF145),"")</f>
        <v/>
      </c>
      <c r="AX13" s="357" t="str">
        <f>IF(AND('MAPA DE RIESGOS'!$AP146="Muy Alta",'MAPA DE RIESGOS'!$AR146="Moderado"),CONCATENATE("R",'MAPA DE RIESGOS'!$H146,"C",'MAPA DE RIESGOS'!$AF146),"")</f>
        <v/>
      </c>
      <c r="AY13" s="357" t="str">
        <f>IF(AND('MAPA DE RIESGOS'!$AP147="Muy Alta",'MAPA DE RIESGOS'!$AR147="Moderado"),CONCATENATE("R",'MAPA DE RIESGOS'!$H147,"C",'MAPA DE RIESGOS'!$AF147),"")</f>
        <v/>
      </c>
      <c r="AZ13" s="357" t="str">
        <f>IF(AND('MAPA DE RIESGOS'!$AP148="Muy Alta",'MAPA DE RIESGOS'!$AR148="Moderado"),CONCATENATE("R",'MAPA DE RIESGOS'!$H148,"C",'MAPA DE RIESGOS'!$AF148),"")</f>
        <v/>
      </c>
      <c r="BA13" s="357" t="str">
        <f>IF(AND('MAPA DE RIESGOS'!$AP149="Muy Alta",'MAPA DE RIESGOS'!$AR149="Moderado"),CONCATENATE("R",'MAPA DE RIESGOS'!$H149,"C",'MAPA DE RIESGOS'!$AF149),"")</f>
        <v/>
      </c>
      <c r="BB13" s="357" t="str">
        <f>IF(AND('MAPA DE RIESGOS'!$AP150="Muy Alta",'MAPA DE RIESGOS'!$AR150="Moderado"),CONCATENATE("R",'MAPA DE RIESGOS'!$H150,"C",'MAPA DE RIESGOS'!$AF150),"")</f>
        <v/>
      </c>
      <c r="BC13" s="357" t="str">
        <f>IF(AND('MAPA DE RIESGOS'!$AP151="Muy Alta",'MAPA DE RIESGOS'!$AR151="Moderado"),CONCATENATE("R",'MAPA DE RIESGOS'!$H151,"C",'MAPA DE RIESGOS'!$AF151),"")</f>
        <v/>
      </c>
      <c r="BD13" s="357" t="str">
        <f>IF(AND('MAPA DE RIESGOS'!$AP152="Muy Alta",'MAPA DE RIESGOS'!$AR152="Moderado"),CONCATENATE("R",'MAPA DE RIESGOS'!$H152,"C",'MAPA DE RIESGOS'!$AF152),"")</f>
        <v/>
      </c>
      <c r="BE13" s="357" t="str">
        <f>IF(AND('MAPA DE RIESGOS'!$AP153="Muy Alta",'MAPA DE RIESGOS'!$AR153="Moderado"),CONCATENATE("R",'MAPA DE RIESGOS'!$H153,"C",'MAPA DE RIESGOS'!$AF153),"")</f>
        <v/>
      </c>
      <c r="BF13" s="357" t="str">
        <f>IF(AND('MAPA DE RIESGOS'!$AP154="Muy Alta",'MAPA DE RIESGOS'!$AR154="Moderado"),CONCATENATE("R",'MAPA DE RIESGOS'!$H154,"C",'MAPA DE RIESGOS'!$AF154),"")</f>
        <v/>
      </c>
      <c r="BG13" s="357" t="str">
        <f>IF(AND('MAPA DE RIESGOS'!$AP155="Muy Alta",'MAPA DE RIESGOS'!$AR155="Moderado"),CONCATENATE("R",'MAPA DE RIESGOS'!$H155,"C",'MAPA DE RIESGOS'!$AF155),"")</f>
        <v/>
      </c>
      <c r="BH13" s="357" t="str">
        <f>IF(AND('MAPA DE RIESGOS'!$AP156="Muy Alta",'MAPA DE RIESGOS'!$AR156="Moderado"),CONCATENATE("R",'MAPA DE RIESGOS'!$H156,"C",'MAPA DE RIESGOS'!$AF156),"")</f>
        <v/>
      </c>
      <c r="BI13" s="357" t="str">
        <f>IF(AND('MAPA DE RIESGOS'!$AP157="Muy Alta",'MAPA DE RIESGOS'!$AR157="Moderado"),CONCATENATE("R",'MAPA DE RIESGOS'!$H157,"C",'MAPA DE RIESGOS'!$AF157),"")</f>
        <v/>
      </c>
      <c r="BJ13" s="357" t="str">
        <f>IF(AND('MAPA DE RIESGOS'!$AP158="Muy Alta",'MAPA DE RIESGOS'!$AR158="Moderado"),CONCATENATE("R",'MAPA DE RIESGOS'!$H158,"C",'MAPA DE RIESGOS'!$AF158),"")</f>
        <v/>
      </c>
      <c r="BK13" s="358" t="str">
        <f>IF(AND('MAPA DE RIESGOS'!$AP159="Muy Alta",'MAPA DE RIESGOS'!$AR159="Moderado"),CONCATENATE("R",'MAPA DE RIESGOS'!$H159,"C",'MAPA DE RIESGOS'!$AF159),"")</f>
        <v/>
      </c>
      <c r="BL13" s="356" t="str">
        <f>IF(AND('MAPA DE RIESGOS'!$AP142="Muy Alta",'MAPA DE RIESGOS'!$AR142="Mayor"),CONCATENATE("R",'MAPA DE RIESGOS'!$H142,"C",'MAPA DE RIESGOS'!$AF142),"")</f>
        <v/>
      </c>
      <c r="BM13" s="357" t="str">
        <f>IF(AND('MAPA DE RIESGOS'!$AP143="Muy Alta",'MAPA DE RIESGOS'!$AR143="Mayor"),CONCATENATE("R",'MAPA DE RIESGOS'!$H143,"C",'MAPA DE RIESGOS'!$AF143),"")</f>
        <v/>
      </c>
      <c r="BN13" s="357" t="str">
        <f>IF(AND('MAPA DE RIESGOS'!$AP144="Muy Alta",'MAPA DE RIESGOS'!$AR144="Mayor"),CONCATENATE("R",'MAPA DE RIESGOS'!$H144,"C",'MAPA DE RIESGOS'!$AF144),"")</f>
        <v/>
      </c>
      <c r="BO13" s="357" t="str">
        <f>IF(AND('MAPA DE RIESGOS'!$AP145="Muy Alta",'MAPA DE RIESGOS'!$AR145="Mayor"),CONCATENATE("R",'MAPA DE RIESGOS'!$H145,"C",'MAPA DE RIESGOS'!$AF145),"")</f>
        <v/>
      </c>
      <c r="BP13" s="357" t="str">
        <f>IF(AND('MAPA DE RIESGOS'!$AP146="Muy Alta",'MAPA DE RIESGOS'!$AR146="Mayor"),CONCATENATE("R",'MAPA DE RIESGOS'!$H146,"C",'MAPA DE RIESGOS'!$AF146),"")</f>
        <v/>
      </c>
      <c r="BQ13" s="357" t="str">
        <f>IF(AND('MAPA DE RIESGOS'!$AP147="Muy Alta",'MAPA DE RIESGOS'!$AR147="Mayor"),CONCATENATE("R",'MAPA DE RIESGOS'!$H147,"C",'MAPA DE RIESGOS'!$AF147),"")</f>
        <v/>
      </c>
      <c r="BR13" s="357" t="str">
        <f>IF(AND('MAPA DE RIESGOS'!$AP148="Muy Alta",'MAPA DE RIESGOS'!$AR148="Mayor"),CONCATENATE("R",'MAPA DE RIESGOS'!$H148,"C",'MAPA DE RIESGOS'!$AF148),"")</f>
        <v/>
      </c>
      <c r="BS13" s="357" t="str">
        <f>IF(AND('MAPA DE RIESGOS'!$AP149="Muy Alta",'MAPA DE RIESGOS'!$AR149="Mayor"),CONCATENATE("R",'MAPA DE RIESGOS'!$H149,"C",'MAPA DE RIESGOS'!$AF149),"")</f>
        <v/>
      </c>
      <c r="BT13" s="357" t="str">
        <f>IF(AND('MAPA DE RIESGOS'!$AP150="Muy Alta",'MAPA DE RIESGOS'!$AR150="Mayor"),CONCATENATE("R",'MAPA DE RIESGOS'!$H150,"C",'MAPA DE RIESGOS'!$AF150),"")</f>
        <v/>
      </c>
      <c r="BU13" s="357" t="str">
        <f>IF(AND('MAPA DE RIESGOS'!$AP151="Muy Alta",'MAPA DE RIESGOS'!$AR151="Mayor"),CONCATENATE("R",'MAPA DE RIESGOS'!$H151,"C",'MAPA DE RIESGOS'!$AF151),"")</f>
        <v/>
      </c>
      <c r="BV13" s="357" t="str">
        <f>IF(AND('MAPA DE RIESGOS'!$AP152="Muy Alta",'MAPA DE RIESGOS'!$AR152="Mayor"),CONCATENATE("R",'MAPA DE RIESGOS'!$H152,"C",'MAPA DE RIESGOS'!$AF152),"")</f>
        <v/>
      </c>
      <c r="BW13" s="357" t="str">
        <f>IF(AND('MAPA DE RIESGOS'!$AP153="Muy Alta",'MAPA DE RIESGOS'!$AR153="Mayor"),CONCATENATE("R",'MAPA DE RIESGOS'!$H153,"C",'MAPA DE RIESGOS'!$AF153),"")</f>
        <v/>
      </c>
      <c r="BX13" s="357" t="str">
        <f>IF(AND('MAPA DE RIESGOS'!$AP154="Muy Alta",'MAPA DE RIESGOS'!$AR154="Mayor"),CONCATENATE("R",'MAPA DE RIESGOS'!$H154,"C",'MAPA DE RIESGOS'!$AF154),"")</f>
        <v/>
      </c>
      <c r="BY13" s="357" t="str">
        <f>IF(AND('MAPA DE RIESGOS'!$AP155="Muy Alta",'MAPA DE RIESGOS'!$AR155="Mayor"),CONCATENATE("R",'MAPA DE RIESGOS'!$H155,"C",'MAPA DE RIESGOS'!$AF155),"")</f>
        <v/>
      </c>
      <c r="BZ13" s="357" t="str">
        <f>IF(AND('MAPA DE RIESGOS'!$AP156="Muy Alta",'MAPA DE RIESGOS'!$AR156="Mayor"),CONCATENATE("R",'MAPA DE RIESGOS'!$H156,"C",'MAPA DE RIESGOS'!$AF156),"")</f>
        <v/>
      </c>
      <c r="CA13" s="357" t="str">
        <f>IF(AND('MAPA DE RIESGOS'!$AP157="Muy Alta",'MAPA DE RIESGOS'!$AR157="Mayor"),CONCATENATE("R",'MAPA DE RIESGOS'!$H157,"C",'MAPA DE RIESGOS'!$AF157),"")</f>
        <v/>
      </c>
      <c r="CB13" s="357" t="str">
        <f>IF(AND('MAPA DE RIESGOS'!$AP158="Muy Alta",'MAPA DE RIESGOS'!$AR158="Mayor"),CONCATENATE("R",'MAPA DE RIESGOS'!$H158,"C",'MAPA DE RIESGOS'!$AF158),"")</f>
        <v/>
      </c>
      <c r="CC13" s="358" t="str">
        <f>IF(AND('MAPA DE RIESGOS'!$AP159="Muy Alta",'MAPA DE RIESGOS'!$AR159="Mayor"),CONCATENATE("R",'MAPA DE RIESGOS'!$H159,"C",'MAPA DE RIESGOS'!$AF159),"")</f>
        <v/>
      </c>
      <c r="CD13" s="359" t="str">
        <f>IF(AND('MAPA DE RIESGOS'!$AP142="Muy Alta",'MAPA DE RIESGOS'!$AR142="Catastrófico"),CONCATENATE("R",'MAPA DE RIESGOS'!$H142,"C",'MAPA DE RIESGOS'!$AF142),"")</f>
        <v/>
      </c>
      <c r="CE13" s="359" t="str">
        <f>IF(AND('MAPA DE RIESGOS'!$AP143="Muy Alta",'MAPA DE RIESGOS'!$AR143="Catastrófico"),CONCATENATE("R",'MAPA DE RIESGOS'!$H143,"C",'MAPA DE RIESGOS'!$AF143),"")</f>
        <v/>
      </c>
      <c r="CF13" s="359" t="str">
        <f>IF(AND('MAPA DE RIESGOS'!$AP144="Muy Alta",'MAPA DE RIESGOS'!$AR144="Catastrófico"),CONCATENATE("R",'MAPA DE RIESGOS'!$H144,"C",'MAPA DE RIESGOS'!$AF144),"")</f>
        <v/>
      </c>
      <c r="CG13" s="359" t="str">
        <f>IF(AND('MAPA DE RIESGOS'!$AP145="Muy Alta",'MAPA DE RIESGOS'!$AR145="Catastrófico"),CONCATENATE("R",'MAPA DE RIESGOS'!$H145,"C",'MAPA DE RIESGOS'!$AF145),"")</f>
        <v/>
      </c>
      <c r="CH13" s="359" t="str">
        <f>IF(AND('MAPA DE RIESGOS'!$AP146="Muy Alta",'MAPA DE RIESGOS'!$AR146="Catastrófico"),CONCATENATE("R",'MAPA DE RIESGOS'!$H146,"C",'MAPA DE RIESGOS'!$AF146),"")</f>
        <v/>
      </c>
      <c r="CI13" s="359" t="str">
        <f>IF(AND('MAPA DE RIESGOS'!$AP147="Muy Alta",'MAPA DE RIESGOS'!$AR147="Catastrófico"),CONCATENATE("R",'MAPA DE RIESGOS'!$H147,"C",'MAPA DE RIESGOS'!$AF147),"")</f>
        <v/>
      </c>
      <c r="CJ13" s="359" t="str">
        <f>IF(AND('MAPA DE RIESGOS'!$AP148="Muy Alta",'MAPA DE RIESGOS'!$AR148="Catastrófico"),CONCATENATE("R",'MAPA DE RIESGOS'!$H148,"C",'MAPA DE RIESGOS'!$AF148),"")</f>
        <v/>
      </c>
      <c r="CK13" s="359" t="str">
        <f>IF(AND('MAPA DE RIESGOS'!$AP149="Muy Alta",'MAPA DE RIESGOS'!$AR149="Catastrófico"),CONCATENATE("R",'MAPA DE RIESGOS'!$H149,"C",'MAPA DE RIESGOS'!$AF149),"")</f>
        <v/>
      </c>
      <c r="CL13" s="359" t="str">
        <f>IF(AND('MAPA DE RIESGOS'!$AP150="Muy Alta",'MAPA DE RIESGOS'!$AR150="Catastrófico"),CONCATENATE("R",'MAPA DE RIESGOS'!$H150,"C",'MAPA DE RIESGOS'!$AF150),"")</f>
        <v/>
      </c>
      <c r="CM13" s="359" t="str">
        <f>IF(AND('MAPA DE RIESGOS'!$AP151="Muy Alta",'MAPA DE RIESGOS'!$AR151="Catastrófico"),CONCATENATE("R",'MAPA DE RIESGOS'!$H151,"C",'MAPA DE RIESGOS'!$AF151),"")</f>
        <v/>
      </c>
      <c r="CN13" s="359" t="str">
        <f>IF(AND('MAPA DE RIESGOS'!$AP152="Muy Alta",'MAPA DE RIESGOS'!$AR152="Catastrófico"),CONCATENATE("R",'MAPA DE RIESGOS'!$H152,"C",'MAPA DE RIESGOS'!$AF152),"")</f>
        <v/>
      </c>
      <c r="CO13" s="359" t="str">
        <f>IF(AND('MAPA DE RIESGOS'!$AP153="Muy Alta",'MAPA DE RIESGOS'!$AR153="Catastrófico"),CONCATENATE("R",'MAPA DE RIESGOS'!$H153,"C",'MAPA DE RIESGOS'!$AF153),"")</f>
        <v/>
      </c>
      <c r="CP13" s="359" t="str">
        <f>IF(AND('MAPA DE RIESGOS'!$AP154="Muy Alta",'MAPA DE RIESGOS'!$AR154="Catastrófico"),CONCATENATE("R",'MAPA DE RIESGOS'!$H154,"C",'MAPA DE RIESGOS'!$AF154),"")</f>
        <v/>
      </c>
      <c r="CQ13" s="359" t="str">
        <f>IF(AND('MAPA DE RIESGOS'!$AP155="Muy Alta",'MAPA DE RIESGOS'!$AR155="Catastrófico"),CONCATENATE("R",'MAPA DE RIESGOS'!$H155,"C",'MAPA DE RIESGOS'!$AF155),"")</f>
        <v/>
      </c>
      <c r="CR13" s="359" t="str">
        <f>IF(AND('MAPA DE RIESGOS'!$AP156="Muy Alta",'MAPA DE RIESGOS'!$AR156="Catastrófico"),CONCATENATE("R",'MAPA DE RIESGOS'!$H156,"C",'MAPA DE RIESGOS'!$AF156),"")</f>
        <v/>
      </c>
      <c r="CS13" s="359" t="str">
        <f>IF(AND('MAPA DE RIESGOS'!$AP157="Muy Alta",'MAPA DE RIESGOS'!$AR157="Catastrófico"),CONCATENATE("R",'MAPA DE RIESGOS'!$H157,"C",'MAPA DE RIESGOS'!$AF157),"")</f>
        <v/>
      </c>
      <c r="CT13" s="359" t="str">
        <f>IF(AND('MAPA DE RIESGOS'!$AP158="Muy Alta",'MAPA DE RIESGOS'!$AR158="Catastrófico"),CONCATENATE("R",'MAPA DE RIESGOS'!$H158,"C",'MAPA DE RIESGOS'!$AF158),"")</f>
        <v/>
      </c>
      <c r="CU13" s="360" t="str">
        <f>IF(AND('MAPA DE RIESGOS'!$AP159="Muy Alta",'MAPA DE RIESGOS'!$AR159="Catastrófico"),CONCATENATE("R",'MAPA DE RIESGOS'!$H159,"C",'MAPA DE RIESGOS'!$AF159),"")</f>
        <v/>
      </c>
      <c r="CV13" s="67"/>
      <c r="CW13" s="735"/>
      <c r="CX13" s="736"/>
      <c r="CY13" s="736"/>
      <c r="CZ13" s="736"/>
      <c r="DA13" s="736"/>
      <c r="DB13" s="737"/>
    </row>
    <row r="14" spans="2:106" ht="32.5" customHeight="1">
      <c r="B14" s="755"/>
      <c r="C14" s="755"/>
      <c r="D14" s="756"/>
      <c r="E14" s="726"/>
      <c r="F14" s="727"/>
      <c r="G14" s="727"/>
      <c r="H14" s="727"/>
      <c r="I14" s="728"/>
      <c r="J14" s="356" t="str">
        <f>IF(AND('MAPA DE RIESGOS'!$AP160="Muy Alta",'MAPA DE RIESGOS'!$AR160="Leve"),CONCATENATE("R",'MAPA DE RIESGOS'!$H160,"C",'MAPA DE RIESGOS'!$AF160),"")</f>
        <v/>
      </c>
      <c r="K14" s="357" t="str">
        <f>IF(AND('MAPA DE RIESGOS'!$AP161="Muy Alta",'MAPA DE RIESGOS'!$AR161="Leve"),CONCATENATE("R",'MAPA DE RIESGOS'!$H161,"C",'MAPA DE RIESGOS'!$AF161),"")</f>
        <v/>
      </c>
      <c r="L14" s="357" t="str">
        <f>IF(AND('MAPA DE RIESGOS'!$AP162="Muy Alta",'MAPA DE RIESGOS'!$AR162="Leve"),CONCATENATE("R",'MAPA DE RIESGOS'!$H162,"C",'MAPA DE RIESGOS'!$AF162),"")</f>
        <v/>
      </c>
      <c r="M14" s="357" t="str">
        <f>IF(AND('MAPA DE RIESGOS'!$AP163="Muy Alta",'MAPA DE RIESGOS'!$AR163="Leve"),CONCATENATE("R",'MAPA DE RIESGOS'!$H163,"C",'MAPA DE RIESGOS'!$AF163),"")</f>
        <v/>
      </c>
      <c r="N14" s="357" t="str">
        <f>IF(AND('MAPA DE RIESGOS'!$AP164="Muy Alta",'MAPA DE RIESGOS'!$AR164="Leve"),CONCATENATE("R",'MAPA DE RIESGOS'!$H164,"C",'MAPA DE RIESGOS'!$AF164),"")</f>
        <v/>
      </c>
      <c r="O14" s="357" t="str">
        <f>IF(AND('MAPA DE RIESGOS'!$AP165="Muy Alta",'MAPA DE RIESGOS'!$AR165="Leve"),CONCATENATE("R",'MAPA DE RIESGOS'!$H165,"C",'MAPA DE RIESGOS'!$AF165),"")</f>
        <v/>
      </c>
      <c r="P14" s="357" t="str">
        <f>IF(AND('MAPA DE RIESGOS'!$AP166="Muy Alta",'MAPA DE RIESGOS'!$AR166="Leve"),CONCATENATE("R",'MAPA DE RIESGOS'!$H166,"C",'MAPA DE RIESGOS'!$AF166),"")</f>
        <v/>
      </c>
      <c r="Q14" s="357" t="str">
        <f>IF(AND('MAPA DE RIESGOS'!$AP167="Muy Alta",'MAPA DE RIESGOS'!$AR167="Leve"),CONCATENATE("R",'MAPA DE RIESGOS'!$H167,"C",'MAPA DE RIESGOS'!$AF167),"")</f>
        <v/>
      </c>
      <c r="R14" s="357" t="str">
        <f>IF(AND('MAPA DE RIESGOS'!$AP168="Muy Alta",'MAPA DE RIESGOS'!$AR168="Leve"),CONCATENATE("R",'MAPA DE RIESGOS'!$H168,"C",'MAPA DE RIESGOS'!$AF168),"")</f>
        <v/>
      </c>
      <c r="S14" s="357" t="str">
        <f>IF(AND('MAPA DE RIESGOS'!$AP169="Muy Alta",'MAPA DE RIESGOS'!$AR169="Leve"),CONCATENATE("R",'MAPA DE RIESGOS'!$H169,"C",'MAPA DE RIESGOS'!$AF169),"")</f>
        <v/>
      </c>
      <c r="T14" s="357" t="str">
        <f>IF(AND('MAPA DE RIESGOS'!$AP170="Muy Alta",'MAPA DE RIESGOS'!$AR170="Leve"),CONCATENATE("R",'MAPA DE RIESGOS'!$H170,"C",'MAPA DE RIESGOS'!$AF170),"")</f>
        <v/>
      </c>
      <c r="U14" s="357" t="str">
        <f>IF(AND('MAPA DE RIESGOS'!$AP171="Muy Alta",'MAPA DE RIESGOS'!$AR171="Leve"),CONCATENATE("R",'MAPA DE RIESGOS'!$H171,"C",'MAPA DE RIESGOS'!$AF171),"")</f>
        <v/>
      </c>
      <c r="V14" s="357" t="str">
        <f>IF(AND('MAPA DE RIESGOS'!$AP172="Muy Alta",'MAPA DE RIESGOS'!$AR172="Leve"),CONCATENATE("R",'MAPA DE RIESGOS'!$H172,"C",'MAPA DE RIESGOS'!$AF172),"")</f>
        <v/>
      </c>
      <c r="W14" s="357" t="str">
        <f>IF(AND('MAPA DE RIESGOS'!$AP173="Muy Alta",'MAPA DE RIESGOS'!$AR173="Leve"),CONCATENATE("R",'MAPA DE RIESGOS'!$H173,"C",'MAPA DE RIESGOS'!$AF173),"")</f>
        <v/>
      </c>
      <c r="X14" s="357" t="str">
        <f>IF(AND('MAPA DE RIESGOS'!$AP174="Muy Alta",'MAPA DE RIESGOS'!$AR174="Leve"),CONCATENATE("R",'MAPA DE RIESGOS'!$H174,"C",'MAPA DE RIESGOS'!$AF174),"")</f>
        <v/>
      </c>
      <c r="Y14" s="357" t="str">
        <f>IF(AND('MAPA DE RIESGOS'!$AP175="Muy Alta",'MAPA DE RIESGOS'!$AR175="Leve"),CONCATENATE("R",'MAPA DE RIESGOS'!$H175,"C",'MAPA DE RIESGOS'!$AF175),"")</f>
        <v/>
      </c>
      <c r="Z14" s="357" t="str">
        <f>IF(AND('MAPA DE RIESGOS'!$AP176="Muy Alta",'MAPA DE RIESGOS'!$AR176="Leve"),CONCATENATE("R",'MAPA DE RIESGOS'!$H176,"C",'MAPA DE RIESGOS'!$AF176),"")</f>
        <v/>
      </c>
      <c r="AA14" s="358" t="str">
        <f>IF(AND('MAPA DE RIESGOS'!$AP177="Muy Alta",'MAPA DE RIESGOS'!$AR177="Leve"),CONCATENATE("R",'MAPA DE RIESGOS'!$H177,"C",'MAPA DE RIESGOS'!$AF177),"")</f>
        <v/>
      </c>
      <c r="AB14" s="356" t="str">
        <f>IF(AND('MAPA DE RIESGOS'!$AP160="Muy Alta",'MAPA DE RIESGOS'!$AR160="Menor"),CONCATENATE("R",'MAPA DE RIESGOS'!$H160,"C",'MAPA DE RIESGOS'!$AF160),"")</f>
        <v/>
      </c>
      <c r="AC14" s="357" t="str">
        <f>IF(AND('MAPA DE RIESGOS'!$AP161="Muy Alta",'MAPA DE RIESGOS'!$AR161="Menor"),CONCATENATE("R",'MAPA DE RIESGOS'!$H161,"C",'MAPA DE RIESGOS'!$AF161),"")</f>
        <v/>
      </c>
      <c r="AD14" s="357" t="str">
        <f>IF(AND('MAPA DE RIESGOS'!$AP162="Muy Alta",'MAPA DE RIESGOS'!$AR162="Menor"),CONCATENATE("R",'MAPA DE RIESGOS'!$H162,"C",'MAPA DE RIESGOS'!$AF162),"")</f>
        <v/>
      </c>
      <c r="AE14" s="357" t="str">
        <f>IF(AND('MAPA DE RIESGOS'!$AP163="Muy Alta",'MAPA DE RIESGOS'!$AR163="Menor"),CONCATENATE("R",'MAPA DE RIESGOS'!$H163,"C",'MAPA DE RIESGOS'!$AF163),"")</f>
        <v/>
      </c>
      <c r="AF14" s="357" t="str">
        <f>IF(AND('MAPA DE RIESGOS'!$AP164="Muy Alta",'MAPA DE RIESGOS'!$AR164="Menor"),CONCATENATE("R",'MAPA DE RIESGOS'!$H164,"C",'MAPA DE RIESGOS'!$AF164),"")</f>
        <v/>
      </c>
      <c r="AG14" s="357" t="str">
        <f>IF(AND('MAPA DE RIESGOS'!$AP165="Muy Alta",'MAPA DE RIESGOS'!$AR165="Menor"),CONCATENATE("R",'MAPA DE RIESGOS'!$H165,"C",'MAPA DE RIESGOS'!$AF165),"")</f>
        <v/>
      </c>
      <c r="AH14" s="357" t="str">
        <f>IF(AND('MAPA DE RIESGOS'!$AP166="Muy Alta",'MAPA DE RIESGOS'!$AR166="Menor"),CONCATENATE("R",'MAPA DE RIESGOS'!$H166,"C",'MAPA DE RIESGOS'!$AF166),"")</f>
        <v/>
      </c>
      <c r="AI14" s="357" t="str">
        <f>IF(AND('MAPA DE RIESGOS'!$AP167="Muy Alta",'MAPA DE RIESGOS'!$AR167="Menor"),CONCATENATE("R",'MAPA DE RIESGOS'!$H167,"C",'MAPA DE RIESGOS'!$AF167),"")</f>
        <v/>
      </c>
      <c r="AJ14" s="357" t="str">
        <f>IF(AND('MAPA DE RIESGOS'!$AP168="Muy Alta",'MAPA DE RIESGOS'!$AR168="Menor"),CONCATENATE("R",'MAPA DE RIESGOS'!$H168,"C",'MAPA DE RIESGOS'!$AF168),"")</f>
        <v/>
      </c>
      <c r="AK14" s="357" t="str">
        <f>IF(AND('MAPA DE RIESGOS'!$AP169="Muy Alta",'MAPA DE RIESGOS'!$AR169="Menor"),CONCATENATE("R",'MAPA DE RIESGOS'!$H169,"C",'MAPA DE RIESGOS'!$AF169),"")</f>
        <v/>
      </c>
      <c r="AL14" s="357" t="str">
        <f>IF(AND('MAPA DE RIESGOS'!$AP170="Muy Alta",'MAPA DE RIESGOS'!$AR170="Menor"),CONCATENATE("R",'MAPA DE RIESGOS'!$H170,"C",'MAPA DE RIESGOS'!$AF170),"")</f>
        <v/>
      </c>
      <c r="AM14" s="357" t="str">
        <f>IF(AND('MAPA DE RIESGOS'!$AP171="Muy Alta",'MAPA DE RIESGOS'!$AR171="Menor"),CONCATENATE("R",'MAPA DE RIESGOS'!$H171,"C",'MAPA DE RIESGOS'!$AF171),"")</f>
        <v/>
      </c>
      <c r="AN14" s="357" t="str">
        <f>IF(AND('MAPA DE RIESGOS'!$AP172="Muy Alta",'MAPA DE RIESGOS'!$AR172="Menor"),CONCATENATE("R",'MAPA DE RIESGOS'!$H172,"C",'MAPA DE RIESGOS'!$AF172),"")</f>
        <v/>
      </c>
      <c r="AO14" s="357" t="str">
        <f>IF(AND('MAPA DE RIESGOS'!$AP173="Muy Alta",'MAPA DE RIESGOS'!$AR173="Menor"),CONCATENATE("R",'MAPA DE RIESGOS'!$H173,"C",'MAPA DE RIESGOS'!$AF173),"")</f>
        <v/>
      </c>
      <c r="AP14" s="357" t="str">
        <f>IF(AND('MAPA DE RIESGOS'!$AP174="Muy Alta",'MAPA DE RIESGOS'!$AR174="Menor"),CONCATENATE("R",'MAPA DE RIESGOS'!$H174,"C",'MAPA DE RIESGOS'!$AF174),"")</f>
        <v/>
      </c>
      <c r="AQ14" s="357" t="str">
        <f>IF(AND('MAPA DE RIESGOS'!$AP175="Muy Alta",'MAPA DE RIESGOS'!$AR175="Menor"),CONCATENATE("R",'MAPA DE RIESGOS'!$H175,"C",'MAPA DE RIESGOS'!$AF175),"")</f>
        <v/>
      </c>
      <c r="AR14" s="357" t="str">
        <f>IF(AND('MAPA DE RIESGOS'!$AP176="Muy Alta",'MAPA DE RIESGOS'!$AR176="Menor"),CONCATENATE("R",'MAPA DE RIESGOS'!$H176,"C",'MAPA DE RIESGOS'!$AF176),"")</f>
        <v/>
      </c>
      <c r="AS14" s="358" t="str">
        <f>IF(AND('MAPA DE RIESGOS'!$AP177="Muy Alta",'MAPA DE RIESGOS'!$AR177="Menor"),CONCATENATE("R",'MAPA DE RIESGOS'!$H177,"C",'MAPA DE RIESGOS'!$AF177),"")</f>
        <v/>
      </c>
      <c r="AT14" s="356" t="str">
        <f>IF(AND('MAPA DE RIESGOS'!$AP160="Muy Alta",'MAPA DE RIESGOS'!$AR160="Moderado"),CONCATENATE("R",'MAPA DE RIESGOS'!$H160,"C",'MAPA DE RIESGOS'!$AF160),"")</f>
        <v/>
      </c>
      <c r="AU14" s="357" t="str">
        <f>IF(AND('MAPA DE RIESGOS'!$AP161="Muy Alta",'MAPA DE RIESGOS'!$AR161="Moderado"),CONCATENATE("R",'MAPA DE RIESGOS'!$H161,"C",'MAPA DE RIESGOS'!$AF161),"")</f>
        <v/>
      </c>
      <c r="AV14" s="357" t="str">
        <f>IF(AND('MAPA DE RIESGOS'!$AP162="Muy Alta",'MAPA DE RIESGOS'!$AR162="Moderado"),CONCATENATE("R",'MAPA DE RIESGOS'!$H162,"C",'MAPA DE RIESGOS'!$AF162),"")</f>
        <v/>
      </c>
      <c r="AW14" s="357" t="str">
        <f>IF(AND('MAPA DE RIESGOS'!$AP163="Muy Alta",'MAPA DE RIESGOS'!$AR163="Moderado"),CONCATENATE("R",'MAPA DE RIESGOS'!$H163,"C",'MAPA DE RIESGOS'!$AF163),"")</f>
        <v/>
      </c>
      <c r="AX14" s="357" t="str">
        <f>IF(AND('MAPA DE RIESGOS'!$AP164="Muy Alta",'MAPA DE RIESGOS'!$AR164="Moderado"),CONCATENATE("R",'MAPA DE RIESGOS'!$H164,"C",'MAPA DE RIESGOS'!$AF164),"")</f>
        <v/>
      </c>
      <c r="AY14" s="357" t="str">
        <f>IF(AND('MAPA DE RIESGOS'!$AP165="Muy Alta",'MAPA DE RIESGOS'!$AR165="Moderado"),CONCATENATE("R",'MAPA DE RIESGOS'!$H165,"C",'MAPA DE RIESGOS'!$AF165),"")</f>
        <v/>
      </c>
      <c r="AZ14" s="357" t="str">
        <f>IF(AND('MAPA DE RIESGOS'!$AP166="Muy Alta",'MAPA DE RIESGOS'!$AR166="Moderado"),CONCATENATE("R",'MAPA DE RIESGOS'!$H166,"C",'MAPA DE RIESGOS'!$AF166),"")</f>
        <v/>
      </c>
      <c r="BA14" s="357" t="str">
        <f>IF(AND('MAPA DE RIESGOS'!$AP167="Muy Alta",'MAPA DE RIESGOS'!$AR167="Moderado"),CONCATENATE("R",'MAPA DE RIESGOS'!$H167,"C",'MAPA DE RIESGOS'!$AF167),"")</f>
        <v/>
      </c>
      <c r="BB14" s="357" t="str">
        <f>IF(AND('MAPA DE RIESGOS'!$AP168="Muy Alta",'MAPA DE RIESGOS'!$AR168="Moderado"),CONCATENATE("R",'MAPA DE RIESGOS'!$H168,"C",'MAPA DE RIESGOS'!$AF168),"")</f>
        <v/>
      </c>
      <c r="BC14" s="357" t="str">
        <f>IF(AND('MAPA DE RIESGOS'!$AP169="Muy Alta",'MAPA DE RIESGOS'!$AR169="Moderado"),CONCATENATE("R",'MAPA DE RIESGOS'!$H169,"C",'MAPA DE RIESGOS'!$AF169),"")</f>
        <v/>
      </c>
      <c r="BD14" s="357" t="str">
        <f>IF(AND('MAPA DE RIESGOS'!$AP170="Muy Alta",'MAPA DE RIESGOS'!$AR170="Moderado"),CONCATENATE("R",'MAPA DE RIESGOS'!$H170,"C",'MAPA DE RIESGOS'!$AF170),"")</f>
        <v/>
      </c>
      <c r="BE14" s="357" t="str">
        <f>IF(AND('MAPA DE RIESGOS'!$AP171="Muy Alta",'MAPA DE RIESGOS'!$AR171="Moderado"),CONCATENATE("R",'MAPA DE RIESGOS'!$H171,"C",'MAPA DE RIESGOS'!$AF171),"")</f>
        <v/>
      </c>
      <c r="BF14" s="357" t="str">
        <f>IF(AND('MAPA DE RIESGOS'!$AP172="Muy Alta",'MAPA DE RIESGOS'!$AR172="Moderado"),CONCATENATE("R",'MAPA DE RIESGOS'!$H172,"C",'MAPA DE RIESGOS'!$AF172),"")</f>
        <v/>
      </c>
      <c r="BG14" s="357" t="str">
        <f>IF(AND('MAPA DE RIESGOS'!$AP173="Muy Alta",'MAPA DE RIESGOS'!$AR173="Moderado"),CONCATENATE("R",'MAPA DE RIESGOS'!$H173,"C",'MAPA DE RIESGOS'!$AF173),"")</f>
        <v/>
      </c>
      <c r="BH14" s="357" t="str">
        <f>IF(AND('MAPA DE RIESGOS'!$AP174="Muy Alta",'MAPA DE RIESGOS'!$AR174="Moderado"),CONCATENATE("R",'MAPA DE RIESGOS'!$H174,"C",'MAPA DE RIESGOS'!$AF174),"")</f>
        <v/>
      </c>
      <c r="BI14" s="357" t="str">
        <f>IF(AND('MAPA DE RIESGOS'!$AP175="Muy Alta",'MAPA DE RIESGOS'!$AR175="Moderado"),CONCATENATE("R",'MAPA DE RIESGOS'!$H175,"C",'MAPA DE RIESGOS'!$AF175),"")</f>
        <v/>
      </c>
      <c r="BJ14" s="357" t="str">
        <f>IF(AND('MAPA DE RIESGOS'!$AP176="Muy Alta",'MAPA DE RIESGOS'!$AR176="Moderado"),CONCATENATE("R",'MAPA DE RIESGOS'!$H176,"C",'MAPA DE RIESGOS'!$AF176),"")</f>
        <v/>
      </c>
      <c r="BK14" s="358" t="str">
        <f>IF(AND('MAPA DE RIESGOS'!$AP177="Muy Alta",'MAPA DE RIESGOS'!$AR177="Moderado"),CONCATENATE("R",'MAPA DE RIESGOS'!$H177,"C",'MAPA DE RIESGOS'!$AF177),"")</f>
        <v/>
      </c>
      <c r="BL14" s="356" t="str">
        <f>IF(AND('MAPA DE RIESGOS'!$AP160="Muy Alta",'MAPA DE RIESGOS'!$AR160="Mayor"),CONCATENATE("R",'MAPA DE RIESGOS'!$H160,"C",'MAPA DE RIESGOS'!$AF160),"")</f>
        <v/>
      </c>
      <c r="BM14" s="357" t="str">
        <f>IF(AND('MAPA DE RIESGOS'!$AP161="Muy Alta",'MAPA DE RIESGOS'!$AR161="Mayor"),CONCATENATE("R",'MAPA DE RIESGOS'!$H161,"C",'MAPA DE RIESGOS'!$AF161),"")</f>
        <v/>
      </c>
      <c r="BN14" s="357" t="str">
        <f>IF(AND('MAPA DE RIESGOS'!$AP162="Muy Alta",'MAPA DE RIESGOS'!$AR162="Mayor"),CONCATENATE("R",'MAPA DE RIESGOS'!$H162,"C",'MAPA DE RIESGOS'!$AF162),"")</f>
        <v/>
      </c>
      <c r="BO14" s="357" t="str">
        <f>IF(AND('MAPA DE RIESGOS'!$AP163="Muy Alta",'MAPA DE RIESGOS'!$AR163="Mayor"),CONCATENATE("R",'MAPA DE RIESGOS'!$H163,"C",'MAPA DE RIESGOS'!$AF163),"")</f>
        <v/>
      </c>
      <c r="BP14" s="357" t="str">
        <f>IF(AND('MAPA DE RIESGOS'!$AP164="Muy Alta",'MAPA DE RIESGOS'!$AR164="Mayor"),CONCATENATE("R",'MAPA DE RIESGOS'!$H164,"C",'MAPA DE RIESGOS'!$AF164),"")</f>
        <v/>
      </c>
      <c r="BQ14" s="357" t="str">
        <f>IF(AND('MAPA DE RIESGOS'!$AP165="Muy Alta",'MAPA DE RIESGOS'!$AR165="Mayor"),CONCATENATE("R",'MAPA DE RIESGOS'!$H165,"C",'MAPA DE RIESGOS'!$AF165),"")</f>
        <v/>
      </c>
      <c r="BR14" s="357" t="str">
        <f>IF(AND('MAPA DE RIESGOS'!$AP166="Muy Alta",'MAPA DE RIESGOS'!$AR166="Mayor"),CONCATENATE("R",'MAPA DE RIESGOS'!$H166,"C",'MAPA DE RIESGOS'!$AF166),"")</f>
        <v/>
      </c>
      <c r="BS14" s="357" t="str">
        <f>IF(AND('MAPA DE RIESGOS'!$AP167="Muy Alta",'MAPA DE RIESGOS'!$AR167="Mayor"),CONCATENATE("R",'MAPA DE RIESGOS'!$H167,"C",'MAPA DE RIESGOS'!$AF167),"")</f>
        <v/>
      </c>
      <c r="BT14" s="357" t="str">
        <f>IF(AND('MAPA DE RIESGOS'!$AP168="Muy Alta",'MAPA DE RIESGOS'!$AR168="Mayor"),CONCATENATE("R",'MAPA DE RIESGOS'!$H168,"C",'MAPA DE RIESGOS'!$AF168),"")</f>
        <v/>
      </c>
      <c r="BU14" s="357" t="str">
        <f>IF(AND('MAPA DE RIESGOS'!$AP169="Muy Alta",'MAPA DE RIESGOS'!$AR169="Mayor"),CONCATENATE("R",'MAPA DE RIESGOS'!$H169,"C",'MAPA DE RIESGOS'!$AF169),"")</f>
        <v/>
      </c>
      <c r="BV14" s="357" t="str">
        <f>IF(AND('MAPA DE RIESGOS'!$AP170="Muy Alta",'MAPA DE RIESGOS'!$AR170="Mayor"),CONCATENATE("R",'MAPA DE RIESGOS'!$H170,"C",'MAPA DE RIESGOS'!$AF170),"")</f>
        <v/>
      </c>
      <c r="BW14" s="357" t="str">
        <f>IF(AND('MAPA DE RIESGOS'!$AP171="Muy Alta",'MAPA DE RIESGOS'!$AR171="Mayor"),CONCATENATE("R",'MAPA DE RIESGOS'!$H171,"C",'MAPA DE RIESGOS'!$AF171),"")</f>
        <v/>
      </c>
      <c r="BX14" s="357" t="str">
        <f>IF(AND('MAPA DE RIESGOS'!$AP172="Muy Alta",'MAPA DE RIESGOS'!$AR172="Mayor"),CONCATENATE("R",'MAPA DE RIESGOS'!$H172,"C",'MAPA DE RIESGOS'!$AF172),"")</f>
        <v/>
      </c>
      <c r="BY14" s="357" t="str">
        <f>IF(AND('MAPA DE RIESGOS'!$AP173="Muy Alta",'MAPA DE RIESGOS'!$AR173="Mayor"),CONCATENATE("R",'MAPA DE RIESGOS'!$H173,"C",'MAPA DE RIESGOS'!$AF173),"")</f>
        <v/>
      </c>
      <c r="BZ14" s="357" t="str">
        <f>IF(AND('MAPA DE RIESGOS'!$AP174="Muy Alta",'MAPA DE RIESGOS'!$AR174="Mayor"),CONCATENATE("R",'MAPA DE RIESGOS'!$H174,"C",'MAPA DE RIESGOS'!$AF174),"")</f>
        <v/>
      </c>
      <c r="CA14" s="357" t="str">
        <f>IF(AND('MAPA DE RIESGOS'!$AP175="Muy Alta",'MAPA DE RIESGOS'!$AR175="Mayor"),CONCATENATE("R",'MAPA DE RIESGOS'!$H175,"C",'MAPA DE RIESGOS'!$AF175),"")</f>
        <v/>
      </c>
      <c r="CB14" s="357" t="str">
        <f>IF(AND('MAPA DE RIESGOS'!$AP176="Muy Alta",'MAPA DE RIESGOS'!$AR176="Mayor"),CONCATENATE("R",'MAPA DE RIESGOS'!$H176,"C",'MAPA DE RIESGOS'!$AF176),"")</f>
        <v/>
      </c>
      <c r="CC14" s="358" t="str">
        <f>IF(AND('MAPA DE RIESGOS'!$AP177="Muy Alta",'MAPA DE RIESGOS'!$AR177="Mayor"),CONCATENATE("R",'MAPA DE RIESGOS'!$H177,"C",'MAPA DE RIESGOS'!$AF177),"")</f>
        <v/>
      </c>
      <c r="CD14" s="359" t="str">
        <f>IF(AND('MAPA DE RIESGOS'!$AP160="Muy Alta",'MAPA DE RIESGOS'!$AR160="Catastrófico"),CONCATENATE("R",'MAPA DE RIESGOS'!$H160,"C",'MAPA DE RIESGOS'!$AF160),"")</f>
        <v/>
      </c>
      <c r="CE14" s="359" t="str">
        <f>IF(AND('MAPA DE RIESGOS'!$AP161="Muy Alta",'MAPA DE RIESGOS'!$AR161="Catastrófico"),CONCATENATE("R",'MAPA DE RIESGOS'!$H161,"C",'MAPA DE RIESGOS'!$AF161),"")</f>
        <v/>
      </c>
      <c r="CF14" s="359" t="str">
        <f>IF(AND('MAPA DE RIESGOS'!$AP162="Muy Alta",'MAPA DE RIESGOS'!$AR162="Catastrófico"),CONCATENATE("R",'MAPA DE RIESGOS'!$H162,"C",'MAPA DE RIESGOS'!$AF162),"")</f>
        <v/>
      </c>
      <c r="CG14" s="359" t="str">
        <f>IF(AND('MAPA DE RIESGOS'!$AP163="Muy Alta",'MAPA DE RIESGOS'!$AR163="Catastrófico"),CONCATENATE("R",'MAPA DE RIESGOS'!$H163,"C",'MAPA DE RIESGOS'!$AF163),"")</f>
        <v/>
      </c>
      <c r="CH14" s="359" t="str">
        <f>IF(AND('MAPA DE RIESGOS'!$AP164="Muy Alta",'MAPA DE RIESGOS'!$AR164="Catastrófico"),CONCATENATE("R",'MAPA DE RIESGOS'!$H164,"C",'MAPA DE RIESGOS'!$AF164),"")</f>
        <v/>
      </c>
      <c r="CI14" s="359" t="str">
        <f>IF(AND('MAPA DE RIESGOS'!$AP165="Muy Alta",'MAPA DE RIESGOS'!$AR165="Catastrófico"),CONCATENATE("R",'MAPA DE RIESGOS'!$H165,"C",'MAPA DE RIESGOS'!$AF165),"")</f>
        <v/>
      </c>
      <c r="CJ14" s="359" t="str">
        <f>IF(AND('MAPA DE RIESGOS'!$AP166="Muy Alta",'MAPA DE RIESGOS'!$AR166="Catastrófico"),CONCATENATE("R",'MAPA DE RIESGOS'!$H166,"C",'MAPA DE RIESGOS'!$AF166),"")</f>
        <v/>
      </c>
      <c r="CK14" s="359" t="str">
        <f>IF(AND('MAPA DE RIESGOS'!$AP167="Muy Alta",'MAPA DE RIESGOS'!$AR167="Catastrófico"),CONCATENATE("R",'MAPA DE RIESGOS'!$H167,"C",'MAPA DE RIESGOS'!$AF167),"")</f>
        <v/>
      </c>
      <c r="CL14" s="359" t="str">
        <f>IF(AND('MAPA DE RIESGOS'!$AP168="Muy Alta",'MAPA DE RIESGOS'!$AR168="Catastrófico"),CONCATENATE("R",'MAPA DE RIESGOS'!$H168,"C",'MAPA DE RIESGOS'!$AF168),"")</f>
        <v/>
      </c>
      <c r="CM14" s="359" t="str">
        <f>IF(AND('MAPA DE RIESGOS'!$AP169="Muy Alta",'MAPA DE RIESGOS'!$AR169="Catastrófico"),CONCATENATE("R",'MAPA DE RIESGOS'!$H169,"C",'MAPA DE RIESGOS'!$AF169),"")</f>
        <v/>
      </c>
      <c r="CN14" s="359" t="str">
        <f>IF(AND('MAPA DE RIESGOS'!$AP170="Muy Alta",'MAPA DE RIESGOS'!$AR170="Catastrófico"),CONCATENATE("R",'MAPA DE RIESGOS'!$H170,"C",'MAPA DE RIESGOS'!$AF170),"")</f>
        <v/>
      </c>
      <c r="CO14" s="359" t="str">
        <f>IF(AND('MAPA DE RIESGOS'!$AP171="Muy Alta",'MAPA DE RIESGOS'!$AR171="Catastrófico"),CONCATENATE("R",'MAPA DE RIESGOS'!$H171,"C",'MAPA DE RIESGOS'!$AF171),"")</f>
        <v/>
      </c>
      <c r="CP14" s="359" t="str">
        <f>IF(AND('MAPA DE RIESGOS'!$AP172="Muy Alta",'MAPA DE RIESGOS'!$AR172="Catastrófico"),CONCATENATE("R",'MAPA DE RIESGOS'!$H172,"C",'MAPA DE RIESGOS'!$AF172),"")</f>
        <v/>
      </c>
      <c r="CQ14" s="359" t="str">
        <f>IF(AND('MAPA DE RIESGOS'!$AP173="Muy Alta",'MAPA DE RIESGOS'!$AR173="Catastrófico"),CONCATENATE("R",'MAPA DE RIESGOS'!$H173,"C",'MAPA DE RIESGOS'!$AF173),"")</f>
        <v/>
      </c>
      <c r="CR14" s="359" t="str">
        <f>IF(AND('MAPA DE RIESGOS'!$AP174="Muy Alta",'MAPA DE RIESGOS'!$AR174="Catastrófico"),CONCATENATE("R",'MAPA DE RIESGOS'!$H174,"C",'MAPA DE RIESGOS'!$AF174),"")</f>
        <v/>
      </c>
      <c r="CS14" s="359" t="str">
        <f>IF(AND('MAPA DE RIESGOS'!$AP175="Muy Alta",'MAPA DE RIESGOS'!$AR175="Catastrófico"),CONCATENATE("R",'MAPA DE RIESGOS'!$H175,"C",'MAPA DE RIESGOS'!$AF175),"")</f>
        <v/>
      </c>
      <c r="CT14" s="359" t="str">
        <f>IF(AND('MAPA DE RIESGOS'!$AP176="Muy Alta",'MAPA DE RIESGOS'!$AR176="Catastrófico"),CONCATENATE("R",'MAPA DE RIESGOS'!$H176,"C",'MAPA DE RIESGOS'!$AF176),"")</f>
        <v/>
      </c>
      <c r="CU14" s="360" t="str">
        <f>IF(AND('MAPA DE RIESGOS'!$AP177="Muy Alta",'MAPA DE RIESGOS'!$AR177="Catastrófico"),CONCATENATE("R",'MAPA DE RIESGOS'!$H177,"C",'MAPA DE RIESGOS'!$AF177),"")</f>
        <v/>
      </c>
      <c r="CV14" s="67"/>
      <c r="CW14" s="735"/>
      <c r="CX14" s="736"/>
      <c r="CY14" s="736"/>
      <c r="CZ14" s="736"/>
      <c r="DA14" s="736"/>
      <c r="DB14" s="737"/>
    </row>
    <row r="15" spans="2:106" ht="32.5" customHeight="1">
      <c r="B15" s="755"/>
      <c r="C15" s="755"/>
      <c r="D15" s="756"/>
      <c r="E15" s="726"/>
      <c r="F15" s="727"/>
      <c r="G15" s="727"/>
      <c r="H15" s="727"/>
      <c r="I15" s="728"/>
      <c r="J15" s="356" t="str">
        <f>IF(AND('MAPA DE RIESGOS'!$AP178="Muy Alta",'MAPA DE RIESGOS'!$AR178="Leve"),CONCATENATE("R",'MAPA DE RIESGOS'!$H178,"C",'MAPA DE RIESGOS'!$AF178),"")</f>
        <v/>
      </c>
      <c r="K15" s="357" t="str">
        <f>IF(AND('MAPA DE RIESGOS'!$AP179="Muy Alta",'MAPA DE RIESGOS'!$AR179="Leve"),CONCATENATE("R",'MAPA DE RIESGOS'!$H179,"C",'MAPA DE RIESGOS'!$AF179),"")</f>
        <v/>
      </c>
      <c r="L15" s="357" t="str">
        <f>IF(AND('MAPA DE RIESGOS'!$AP180="Muy Alta",'MAPA DE RIESGOS'!$AR180="Leve"),CONCATENATE("R",'MAPA DE RIESGOS'!$H180,"C",'MAPA DE RIESGOS'!$AF180),"")</f>
        <v/>
      </c>
      <c r="M15" s="357" t="str">
        <f>IF(AND('MAPA DE RIESGOS'!$AP181="Muy Alta",'MAPA DE RIESGOS'!$AR181="Leve"),CONCATENATE("R",'MAPA DE RIESGOS'!$H181,"C",'MAPA DE RIESGOS'!$AF181),"")</f>
        <v/>
      </c>
      <c r="N15" s="357" t="str">
        <f>IF(AND('MAPA DE RIESGOS'!$AP182="Muy Alta",'MAPA DE RIESGOS'!$AR182="Leve"),CONCATENATE("R",'MAPA DE RIESGOS'!$H182,"C",'MAPA DE RIESGOS'!$AF182),"")</f>
        <v/>
      </c>
      <c r="O15" s="357" t="str">
        <f>IF(AND('MAPA DE RIESGOS'!$AP183="Muy Alta",'MAPA DE RIESGOS'!$AR183="Leve"),CONCATENATE("R",'MAPA DE RIESGOS'!$H183,"C",'MAPA DE RIESGOS'!$AF183),"")</f>
        <v/>
      </c>
      <c r="P15" s="357" t="str">
        <f>IF(AND('MAPA DE RIESGOS'!$AP184="Muy Alta",'MAPA DE RIESGOS'!$AR184="Leve"),CONCATENATE("R",'MAPA DE RIESGOS'!$H184,"C",'MAPA DE RIESGOS'!$AF184),"")</f>
        <v/>
      </c>
      <c r="Q15" s="357" t="str">
        <f>IF(AND('MAPA DE RIESGOS'!$AP185="Muy Alta",'MAPA DE RIESGOS'!$AR185="Leve"),CONCATENATE("R",'MAPA DE RIESGOS'!$H185,"C",'MAPA DE RIESGOS'!$AF185),"")</f>
        <v/>
      </c>
      <c r="R15" s="357" t="str">
        <f>IF(AND('MAPA DE RIESGOS'!$AP186="Muy Alta",'MAPA DE RIESGOS'!$AR186="Leve"),CONCATENATE("R",'MAPA DE RIESGOS'!$H186,"C",'MAPA DE RIESGOS'!$AF186),"")</f>
        <v/>
      </c>
      <c r="S15" s="357" t="str">
        <f>IF(AND('MAPA DE RIESGOS'!$AP187="Muy Alta",'MAPA DE RIESGOS'!$AR187="Leve"),CONCATENATE("R",'MAPA DE RIESGOS'!$H187,"C",'MAPA DE RIESGOS'!$AF187),"")</f>
        <v/>
      </c>
      <c r="T15" s="357" t="str">
        <f>IF(AND('MAPA DE RIESGOS'!$AP188="Muy Alta",'MAPA DE RIESGOS'!$AR188="Leve"),CONCATENATE("R",'MAPA DE RIESGOS'!$H188,"C",'MAPA DE RIESGOS'!$AF188),"")</f>
        <v/>
      </c>
      <c r="U15" s="357" t="str">
        <f>IF(AND('MAPA DE RIESGOS'!$AP189="Muy Alta",'MAPA DE RIESGOS'!$AR189="Leve"),CONCATENATE("R",'MAPA DE RIESGOS'!$H189,"C",'MAPA DE RIESGOS'!$AF189),"")</f>
        <v/>
      </c>
      <c r="V15" s="357" t="str">
        <f>IF(AND('MAPA DE RIESGOS'!$AP190="Muy Alta",'MAPA DE RIESGOS'!$AR190="Leve"),CONCATENATE("R",'MAPA DE RIESGOS'!$H190,"C",'MAPA DE RIESGOS'!$AF190),"")</f>
        <v/>
      </c>
      <c r="W15" s="357" t="str">
        <f>IF(AND('MAPA DE RIESGOS'!$AP191="Muy Alta",'MAPA DE RIESGOS'!$AR191="Leve"),CONCATENATE("R",'MAPA DE RIESGOS'!$H191,"C",'MAPA DE RIESGOS'!$AF191),"")</f>
        <v/>
      </c>
      <c r="X15" s="357" t="str">
        <f>IF(AND('MAPA DE RIESGOS'!$AP192="Muy Alta",'MAPA DE RIESGOS'!$AR192="Leve"),CONCATENATE("R",'MAPA DE RIESGOS'!$H192,"C",'MAPA DE RIESGOS'!$AF192),"")</f>
        <v/>
      </c>
      <c r="Y15" s="357" t="str">
        <f>IF(AND('MAPA DE RIESGOS'!$AP193="Muy Alta",'MAPA DE RIESGOS'!$AR193="Leve"),CONCATENATE("R",'MAPA DE RIESGOS'!$H193,"C",'MAPA DE RIESGOS'!$AF193),"")</f>
        <v/>
      </c>
      <c r="Z15" s="357" t="str">
        <f>IF(AND('MAPA DE RIESGOS'!$AP194="Muy Alta",'MAPA DE RIESGOS'!$AR194="Leve"),CONCATENATE("R",'MAPA DE RIESGOS'!$H194,"C",'MAPA DE RIESGOS'!$AF194),"")</f>
        <v/>
      </c>
      <c r="AA15" s="358" t="str">
        <f>IF(AND('MAPA DE RIESGOS'!$AP195="Muy Alta",'MAPA DE RIESGOS'!$AR195="Leve"),CONCATENATE("R",'MAPA DE RIESGOS'!$H195,"C",'MAPA DE RIESGOS'!$AF195),"")</f>
        <v/>
      </c>
      <c r="AB15" s="356" t="str">
        <f>IF(AND('MAPA DE RIESGOS'!$AP178="Muy Alta",'MAPA DE RIESGOS'!$AR178="Menor"),CONCATENATE("R",'MAPA DE RIESGOS'!$H178,"C",'MAPA DE RIESGOS'!$AF178),"")</f>
        <v/>
      </c>
      <c r="AC15" s="357" t="str">
        <f>IF(AND('MAPA DE RIESGOS'!$AP179="Muy Alta",'MAPA DE RIESGOS'!$AR179="Menor"),CONCATENATE("R",'MAPA DE RIESGOS'!$H179,"C",'MAPA DE RIESGOS'!$AF179),"")</f>
        <v/>
      </c>
      <c r="AD15" s="357" t="str">
        <f>IF(AND('MAPA DE RIESGOS'!$AP180="Muy Alta",'MAPA DE RIESGOS'!$AR180="Menor"),CONCATENATE("R",'MAPA DE RIESGOS'!$H180,"C",'MAPA DE RIESGOS'!$AF180),"")</f>
        <v/>
      </c>
      <c r="AE15" s="357" t="str">
        <f>IF(AND('MAPA DE RIESGOS'!$AP181="Muy Alta",'MAPA DE RIESGOS'!$AR181="Menor"),CONCATENATE("R",'MAPA DE RIESGOS'!$H181,"C",'MAPA DE RIESGOS'!$AF181),"")</f>
        <v/>
      </c>
      <c r="AF15" s="357" t="str">
        <f>IF(AND('MAPA DE RIESGOS'!$AP182="Muy Alta",'MAPA DE RIESGOS'!$AR182="Menor"),CONCATENATE("R",'MAPA DE RIESGOS'!$H182,"C",'MAPA DE RIESGOS'!$AF182),"")</f>
        <v/>
      </c>
      <c r="AG15" s="357" t="str">
        <f>IF(AND('MAPA DE RIESGOS'!$AP183="Muy Alta",'MAPA DE RIESGOS'!$AR183="Menor"),CONCATENATE("R",'MAPA DE RIESGOS'!$H183,"C",'MAPA DE RIESGOS'!$AF183),"")</f>
        <v/>
      </c>
      <c r="AH15" s="357" t="str">
        <f>IF(AND('MAPA DE RIESGOS'!$AP184="Muy Alta",'MAPA DE RIESGOS'!$AR184="Menor"),CONCATENATE("R",'MAPA DE RIESGOS'!$H184,"C",'MAPA DE RIESGOS'!$AF184),"")</f>
        <v/>
      </c>
      <c r="AI15" s="357" t="str">
        <f>IF(AND('MAPA DE RIESGOS'!$AP185="Muy Alta",'MAPA DE RIESGOS'!$AR185="Menor"),CONCATENATE("R",'MAPA DE RIESGOS'!$H185,"C",'MAPA DE RIESGOS'!$AF185),"")</f>
        <v/>
      </c>
      <c r="AJ15" s="357" t="str">
        <f>IF(AND('MAPA DE RIESGOS'!$AP186="Muy Alta",'MAPA DE RIESGOS'!$AR186="Menor"),CONCATENATE("R",'MAPA DE RIESGOS'!$H186,"C",'MAPA DE RIESGOS'!$AF186),"")</f>
        <v/>
      </c>
      <c r="AK15" s="357" t="str">
        <f>IF(AND('MAPA DE RIESGOS'!$AP187="Muy Alta",'MAPA DE RIESGOS'!$AR187="Menor"),CONCATENATE("R",'MAPA DE RIESGOS'!$H187,"C",'MAPA DE RIESGOS'!$AF187),"")</f>
        <v/>
      </c>
      <c r="AL15" s="357" t="str">
        <f>IF(AND('MAPA DE RIESGOS'!$AP188="Muy Alta",'MAPA DE RIESGOS'!$AR188="Menor"),CONCATENATE("R",'MAPA DE RIESGOS'!$H188,"C",'MAPA DE RIESGOS'!$AF188),"")</f>
        <v/>
      </c>
      <c r="AM15" s="357" t="str">
        <f>IF(AND('MAPA DE RIESGOS'!$AP189="Muy Alta",'MAPA DE RIESGOS'!$AR189="Menor"),CONCATENATE("R",'MAPA DE RIESGOS'!$H189,"C",'MAPA DE RIESGOS'!$AF189),"")</f>
        <v/>
      </c>
      <c r="AN15" s="357" t="str">
        <f>IF(AND('MAPA DE RIESGOS'!$AP190="Muy Alta",'MAPA DE RIESGOS'!$AR190="Menor"),CONCATENATE("R",'MAPA DE RIESGOS'!$H190,"C",'MAPA DE RIESGOS'!$AF190),"")</f>
        <v/>
      </c>
      <c r="AO15" s="357" t="str">
        <f>IF(AND('MAPA DE RIESGOS'!$AP191="Muy Alta",'MAPA DE RIESGOS'!$AR191="Menor"),CONCATENATE("R",'MAPA DE RIESGOS'!$H191,"C",'MAPA DE RIESGOS'!$AF191),"")</f>
        <v/>
      </c>
      <c r="AP15" s="357" t="str">
        <f>IF(AND('MAPA DE RIESGOS'!$AP192="Muy Alta",'MAPA DE RIESGOS'!$AR192="Menor"),CONCATENATE("R",'MAPA DE RIESGOS'!$H192,"C",'MAPA DE RIESGOS'!$AF192),"")</f>
        <v/>
      </c>
      <c r="AQ15" s="357" t="str">
        <f>IF(AND('MAPA DE RIESGOS'!$AP193="Muy Alta",'MAPA DE RIESGOS'!$AR193="Menor"),CONCATENATE("R",'MAPA DE RIESGOS'!$H193,"C",'MAPA DE RIESGOS'!$AF193),"")</f>
        <v/>
      </c>
      <c r="AR15" s="357" t="str">
        <f>IF(AND('MAPA DE RIESGOS'!$AP194="Muy Alta",'MAPA DE RIESGOS'!$AR194="Menor"),CONCATENATE("R",'MAPA DE RIESGOS'!$H194,"C",'MAPA DE RIESGOS'!$AF194),"")</f>
        <v/>
      </c>
      <c r="AS15" s="358" t="str">
        <f>IF(AND('MAPA DE RIESGOS'!$AP195="Muy Alta",'MAPA DE RIESGOS'!$AR195="Menor"),CONCATENATE("R",'MAPA DE RIESGOS'!$H195,"C",'MAPA DE RIESGOS'!$AF195),"")</f>
        <v/>
      </c>
      <c r="AT15" s="356" t="str">
        <f>IF(AND('MAPA DE RIESGOS'!$AP178="Muy Alta",'MAPA DE RIESGOS'!$AR178="Moderado"),CONCATENATE("R",'MAPA DE RIESGOS'!$H178,"C",'MAPA DE RIESGOS'!$AF178),"")</f>
        <v/>
      </c>
      <c r="AU15" s="357" t="str">
        <f>IF(AND('MAPA DE RIESGOS'!$AP179="Muy Alta",'MAPA DE RIESGOS'!$AR179="Moderado"),CONCATENATE("R",'MAPA DE RIESGOS'!$H179,"C",'MAPA DE RIESGOS'!$AF179),"")</f>
        <v/>
      </c>
      <c r="AV15" s="357" t="str">
        <f>IF(AND('MAPA DE RIESGOS'!$AP180="Muy Alta",'MAPA DE RIESGOS'!$AR180="Moderado"),CONCATENATE("R",'MAPA DE RIESGOS'!$H180,"C",'MAPA DE RIESGOS'!$AF180),"")</f>
        <v/>
      </c>
      <c r="AW15" s="357" t="str">
        <f>IF(AND('MAPA DE RIESGOS'!$AP181="Muy Alta",'MAPA DE RIESGOS'!$AR181="Moderado"),CONCATENATE("R",'MAPA DE RIESGOS'!$H181,"C",'MAPA DE RIESGOS'!$AF181),"")</f>
        <v/>
      </c>
      <c r="AX15" s="357" t="str">
        <f>IF(AND('MAPA DE RIESGOS'!$AP182="Muy Alta",'MAPA DE RIESGOS'!$AR182="Moderado"),CONCATENATE("R",'MAPA DE RIESGOS'!$H182,"C",'MAPA DE RIESGOS'!$AF182),"")</f>
        <v/>
      </c>
      <c r="AY15" s="357" t="str">
        <f>IF(AND('MAPA DE RIESGOS'!$AP183="Muy Alta",'MAPA DE RIESGOS'!$AR183="Moderado"),CONCATENATE("R",'MAPA DE RIESGOS'!$H183,"C",'MAPA DE RIESGOS'!$AF183),"")</f>
        <v/>
      </c>
      <c r="AZ15" s="357" t="str">
        <f>IF(AND('MAPA DE RIESGOS'!$AP184="Muy Alta",'MAPA DE RIESGOS'!$AR184="Moderado"),CONCATENATE("R",'MAPA DE RIESGOS'!$H184,"C",'MAPA DE RIESGOS'!$AF184),"")</f>
        <v/>
      </c>
      <c r="BA15" s="357" t="str">
        <f>IF(AND('MAPA DE RIESGOS'!$AP185="Muy Alta",'MAPA DE RIESGOS'!$AR185="Moderado"),CONCATENATE("R",'MAPA DE RIESGOS'!$H185,"C",'MAPA DE RIESGOS'!$AF185),"")</f>
        <v/>
      </c>
      <c r="BB15" s="357" t="str">
        <f>IF(AND('MAPA DE RIESGOS'!$AP186="Muy Alta",'MAPA DE RIESGOS'!$AR186="Moderado"),CONCATENATE("R",'MAPA DE RIESGOS'!$H186,"C",'MAPA DE RIESGOS'!$AF186),"")</f>
        <v/>
      </c>
      <c r="BC15" s="357" t="str">
        <f>IF(AND('MAPA DE RIESGOS'!$AP187="Muy Alta",'MAPA DE RIESGOS'!$AR187="Moderado"),CONCATENATE("R",'MAPA DE RIESGOS'!$H187,"C",'MAPA DE RIESGOS'!$AF187),"")</f>
        <v/>
      </c>
      <c r="BD15" s="357" t="str">
        <f>IF(AND('MAPA DE RIESGOS'!$AP188="Muy Alta",'MAPA DE RIESGOS'!$AR188="Moderado"),CONCATENATE("R",'MAPA DE RIESGOS'!$H188,"C",'MAPA DE RIESGOS'!$AF188),"")</f>
        <v/>
      </c>
      <c r="BE15" s="357" t="str">
        <f>IF(AND('MAPA DE RIESGOS'!$AP189="Muy Alta",'MAPA DE RIESGOS'!$AR189="Moderado"),CONCATENATE("R",'MAPA DE RIESGOS'!$H189,"C",'MAPA DE RIESGOS'!$AF189),"")</f>
        <v/>
      </c>
      <c r="BF15" s="357" t="str">
        <f>IF(AND('MAPA DE RIESGOS'!$AP190="Muy Alta",'MAPA DE RIESGOS'!$AR190="Moderado"),CONCATENATE("R",'MAPA DE RIESGOS'!$H190,"C",'MAPA DE RIESGOS'!$AF190),"")</f>
        <v/>
      </c>
      <c r="BG15" s="357" t="str">
        <f>IF(AND('MAPA DE RIESGOS'!$AP191="Muy Alta",'MAPA DE RIESGOS'!$AR191="Moderado"),CONCATENATE("R",'MAPA DE RIESGOS'!$H191,"C",'MAPA DE RIESGOS'!$AF191),"")</f>
        <v/>
      </c>
      <c r="BH15" s="357" t="str">
        <f>IF(AND('MAPA DE RIESGOS'!$AP192="Muy Alta",'MAPA DE RIESGOS'!$AR192="Moderado"),CONCATENATE("R",'MAPA DE RIESGOS'!$H192,"C",'MAPA DE RIESGOS'!$AF192),"")</f>
        <v/>
      </c>
      <c r="BI15" s="357" t="str">
        <f>IF(AND('MAPA DE RIESGOS'!$AP193="Muy Alta",'MAPA DE RIESGOS'!$AR193="Moderado"),CONCATENATE("R",'MAPA DE RIESGOS'!$H193,"C",'MAPA DE RIESGOS'!$AF193),"")</f>
        <v/>
      </c>
      <c r="BJ15" s="357" t="str">
        <f>IF(AND('MAPA DE RIESGOS'!$AP194="Muy Alta",'MAPA DE RIESGOS'!$AR194="Moderado"),CONCATENATE("R",'MAPA DE RIESGOS'!$H194,"C",'MAPA DE RIESGOS'!$AF194),"")</f>
        <v/>
      </c>
      <c r="BK15" s="358" t="str">
        <f>IF(AND('MAPA DE RIESGOS'!$AP195="Muy Alta",'MAPA DE RIESGOS'!$AR195="Moderado"),CONCATENATE("R",'MAPA DE RIESGOS'!$H195,"C",'MAPA DE RIESGOS'!$AF195),"")</f>
        <v/>
      </c>
      <c r="BL15" s="356" t="str">
        <f>IF(AND('MAPA DE RIESGOS'!$AP178="Muy Alta",'MAPA DE RIESGOS'!$AR178="Mayor"),CONCATENATE("R",'MAPA DE RIESGOS'!$H178,"C",'MAPA DE RIESGOS'!$AF178),"")</f>
        <v/>
      </c>
      <c r="BM15" s="357" t="str">
        <f>IF(AND('MAPA DE RIESGOS'!$AP179="Muy Alta",'MAPA DE RIESGOS'!$AR179="Mayor"),CONCATENATE("R",'MAPA DE RIESGOS'!$H179,"C",'MAPA DE RIESGOS'!$AF179),"")</f>
        <v/>
      </c>
      <c r="BN15" s="357" t="str">
        <f>IF(AND('MAPA DE RIESGOS'!$AP180="Muy Alta",'MAPA DE RIESGOS'!$AR180="Mayor"),CONCATENATE("R",'MAPA DE RIESGOS'!$H180,"C",'MAPA DE RIESGOS'!$AF180),"")</f>
        <v/>
      </c>
      <c r="BO15" s="357" t="str">
        <f>IF(AND('MAPA DE RIESGOS'!$AP181="Muy Alta",'MAPA DE RIESGOS'!$AR181="Mayor"),CONCATENATE("R",'MAPA DE RIESGOS'!$H181,"C",'MAPA DE RIESGOS'!$AF181),"")</f>
        <v/>
      </c>
      <c r="BP15" s="357" t="str">
        <f>IF(AND('MAPA DE RIESGOS'!$AP182="Muy Alta",'MAPA DE RIESGOS'!$AR182="Mayor"),CONCATENATE("R",'MAPA DE RIESGOS'!$H182,"C",'MAPA DE RIESGOS'!$AF182),"")</f>
        <v/>
      </c>
      <c r="BQ15" s="357" t="str">
        <f>IF(AND('MAPA DE RIESGOS'!$AP183="Muy Alta",'MAPA DE RIESGOS'!$AR183="Mayor"),CONCATENATE("R",'MAPA DE RIESGOS'!$H183,"C",'MAPA DE RIESGOS'!$AF183),"")</f>
        <v/>
      </c>
      <c r="BR15" s="357" t="str">
        <f>IF(AND('MAPA DE RIESGOS'!$AP184="Muy Alta",'MAPA DE RIESGOS'!$AR184="Mayor"),CONCATENATE("R",'MAPA DE RIESGOS'!$H184,"C",'MAPA DE RIESGOS'!$AF184),"")</f>
        <v/>
      </c>
      <c r="BS15" s="357" t="str">
        <f>IF(AND('MAPA DE RIESGOS'!$AP185="Muy Alta",'MAPA DE RIESGOS'!$AR185="Mayor"),CONCATENATE("R",'MAPA DE RIESGOS'!$H185,"C",'MAPA DE RIESGOS'!$AF185),"")</f>
        <v/>
      </c>
      <c r="BT15" s="357" t="str">
        <f>IF(AND('MAPA DE RIESGOS'!$AP186="Muy Alta",'MAPA DE RIESGOS'!$AR186="Mayor"),CONCATENATE("R",'MAPA DE RIESGOS'!$H186,"C",'MAPA DE RIESGOS'!$AF186),"")</f>
        <v/>
      </c>
      <c r="BU15" s="357" t="str">
        <f>IF(AND('MAPA DE RIESGOS'!$AP187="Muy Alta",'MAPA DE RIESGOS'!$AR187="Mayor"),CONCATENATE("R",'MAPA DE RIESGOS'!$H187,"C",'MAPA DE RIESGOS'!$AF187),"")</f>
        <v/>
      </c>
      <c r="BV15" s="357" t="str">
        <f>IF(AND('MAPA DE RIESGOS'!$AP188="Muy Alta",'MAPA DE RIESGOS'!$AR188="Mayor"),CONCATENATE("R",'MAPA DE RIESGOS'!$H188,"C",'MAPA DE RIESGOS'!$AF188),"")</f>
        <v/>
      </c>
      <c r="BW15" s="357" t="str">
        <f>IF(AND('MAPA DE RIESGOS'!$AP189="Muy Alta",'MAPA DE RIESGOS'!$AR189="Mayor"),CONCATENATE("R",'MAPA DE RIESGOS'!$H189,"C",'MAPA DE RIESGOS'!$AF189),"")</f>
        <v/>
      </c>
      <c r="BX15" s="357" t="str">
        <f>IF(AND('MAPA DE RIESGOS'!$AP190="Muy Alta",'MAPA DE RIESGOS'!$AR190="Mayor"),CONCATENATE("R",'MAPA DE RIESGOS'!$H190,"C",'MAPA DE RIESGOS'!$AF190),"")</f>
        <v/>
      </c>
      <c r="BY15" s="357" t="str">
        <f>IF(AND('MAPA DE RIESGOS'!$AP191="Muy Alta",'MAPA DE RIESGOS'!$AR191="Mayor"),CONCATENATE("R",'MAPA DE RIESGOS'!$H191,"C",'MAPA DE RIESGOS'!$AF191),"")</f>
        <v/>
      </c>
      <c r="BZ15" s="357" t="str">
        <f>IF(AND('MAPA DE RIESGOS'!$AP192="Muy Alta",'MAPA DE RIESGOS'!$AR192="Mayor"),CONCATENATE("R",'MAPA DE RIESGOS'!$H192,"C",'MAPA DE RIESGOS'!$AF192),"")</f>
        <v/>
      </c>
      <c r="CA15" s="357" t="str">
        <f>IF(AND('MAPA DE RIESGOS'!$AP193="Muy Alta",'MAPA DE RIESGOS'!$AR193="Mayor"),CONCATENATE("R",'MAPA DE RIESGOS'!$H193,"C",'MAPA DE RIESGOS'!$AF193),"")</f>
        <v/>
      </c>
      <c r="CB15" s="357" t="str">
        <f>IF(AND('MAPA DE RIESGOS'!$AP194="Muy Alta",'MAPA DE RIESGOS'!$AR194="Mayor"),CONCATENATE("R",'MAPA DE RIESGOS'!$H194,"C",'MAPA DE RIESGOS'!$AF194),"")</f>
        <v/>
      </c>
      <c r="CC15" s="358" t="str">
        <f>IF(AND('MAPA DE RIESGOS'!$AP195="Muy Alta",'MAPA DE RIESGOS'!$AR195="Mayor"),CONCATENATE("R",'MAPA DE RIESGOS'!$H195,"C",'MAPA DE RIESGOS'!$AF195),"")</f>
        <v/>
      </c>
      <c r="CD15" s="359" t="str">
        <f>IF(AND('MAPA DE RIESGOS'!$AP178="Muy Alta",'MAPA DE RIESGOS'!$AR178="Catastrófico"),CONCATENATE("R",'MAPA DE RIESGOS'!$H178,"C",'MAPA DE RIESGOS'!$AF178),"")</f>
        <v/>
      </c>
      <c r="CE15" s="359" t="str">
        <f>IF(AND('MAPA DE RIESGOS'!$AP179="Muy Alta",'MAPA DE RIESGOS'!$AR179="Catastrófico"),CONCATENATE("R",'MAPA DE RIESGOS'!$H179,"C",'MAPA DE RIESGOS'!$AF179),"")</f>
        <v/>
      </c>
      <c r="CF15" s="359" t="str">
        <f>IF(AND('MAPA DE RIESGOS'!$AP180="Muy Alta",'MAPA DE RIESGOS'!$AR180="Catastrófico"),CONCATENATE("R",'MAPA DE RIESGOS'!$H180,"C",'MAPA DE RIESGOS'!$AF180),"")</f>
        <v/>
      </c>
      <c r="CG15" s="359" t="str">
        <f>IF(AND('MAPA DE RIESGOS'!$AP181="Muy Alta",'MAPA DE RIESGOS'!$AR181="Catastrófico"),CONCATENATE("R",'MAPA DE RIESGOS'!$H181,"C",'MAPA DE RIESGOS'!$AF181),"")</f>
        <v/>
      </c>
      <c r="CH15" s="359" t="str">
        <f>IF(AND('MAPA DE RIESGOS'!$AP182="Muy Alta",'MAPA DE RIESGOS'!$AR182="Catastrófico"),CONCATENATE("R",'MAPA DE RIESGOS'!$H182,"C",'MAPA DE RIESGOS'!$AF182),"")</f>
        <v/>
      </c>
      <c r="CI15" s="359" t="str">
        <f>IF(AND('MAPA DE RIESGOS'!$AP183="Muy Alta",'MAPA DE RIESGOS'!$AR183="Catastrófico"),CONCATENATE("R",'MAPA DE RIESGOS'!$H183,"C",'MAPA DE RIESGOS'!$AF183),"")</f>
        <v/>
      </c>
      <c r="CJ15" s="359" t="str">
        <f>IF(AND('MAPA DE RIESGOS'!$AP184="Muy Alta",'MAPA DE RIESGOS'!$AR184="Catastrófico"),CONCATENATE("R",'MAPA DE RIESGOS'!$H184,"C",'MAPA DE RIESGOS'!$AF184),"")</f>
        <v/>
      </c>
      <c r="CK15" s="359" t="str">
        <f>IF(AND('MAPA DE RIESGOS'!$AP185="Muy Alta",'MAPA DE RIESGOS'!$AR185="Catastrófico"),CONCATENATE("R",'MAPA DE RIESGOS'!$H185,"C",'MAPA DE RIESGOS'!$AF185),"")</f>
        <v/>
      </c>
      <c r="CL15" s="359" t="str">
        <f>IF(AND('MAPA DE RIESGOS'!$AP186="Muy Alta",'MAPA DE RIESGOS'!$AR186="Catastrófico"),CONCATENATE("R",'MAPA DE RIESGOS'!$H186,"C",'MAPA DE RIESGOS'!$AF186),"")</f>
        <v/>
      </c>
      <c r="CM15" s="359" t="str">
        <f>IF(AND('MAPA DE RIESGOS'!$AP187="Muy Alta",'MAPA DE RIESGOS'!$AR187="Catastrófico"),CONCATENATE("R",'MAPA DE RIESGOS'!$H187,"C",'MAPA DE RIESGOS'!$AF187),"")</f>
        <v/>
      </c>
      <c r="CN15" s="359" t="str">
        <f>IF(AND('MAPA DE RIESGOS'!$AP188="Muy Alta",'MAPA DE RIESGOS'!$AR188="Catastrófico"),CONCATENATE("R",'MAPA DE RIESGOS'!$H188,"C",'MAPA DE RIESGOS'!$AF188),"")</f>
        <v/>
      </c>
      <c r="CO15" s="359" t="str">
        <f>IF(AND('MAPA DE RIESGOS'!$AP189="Muy Alta",'MAPA DE RIESGOS'!$AR189="Catastrófico"),CONCATENATE("R",'MAPA DE RIESGOS'!$H189,"C",'MAPA DE RIESGOS'!$AF189),"")</f>
        <v/>
      </c>
      <c r="CP15" s="359" t="str">
        <f>IF(AND('MAPA DE RIESGOS'!$AP190="Muy Alta",'MAPA DE RIESGOS'!$AR190="Catastrófico"),CONCATENATE("R",'MAPA DE RIESGOS'!$H190,"C",'MAPA DE RIESGOS'!$AF190),"")</f>
        <v/>
      </c>
      <c r="CQ15" s="359" t="str">
        <f>IF(AND('MAPA DE RIESGOS'!$AP191="Muy Alta",'MAPA DE RIESGOS'!$AR191="Catastrófico"),CONCATENATE("R",'MAPA DE RIESGOS'!$H191,"C",'MAPA DE RIESGOS'!$AF191),"")</f>
        <v/>
      </c>
      <c r="CR15" s="359" t="str">
        <f>IF(AND('MAPA DE RIESGOS'!$AP192="Muy Alta",'MAPA DE RIESGOS'!$AR192="Catastrófico"),CONCATENATE("R",'MAPA DE RIESGOS'!$H192,"C",'MAPA DE RIESGOS'!$AF192),"")</f>
        <v/>
      </c>
      <c r="CS15" s="359" t="str">
        <f>IF(AND('MAPA DE RIESGOS'!$AP193="Muy Alta",'MAPA DE RIESGOS'!$AR193="Catastrófico"),CONCATENATE("R",'MAPA DE RIESGOS'!$H193,"C",'MAPA DE RIESGOS'!$AF193),"")</f>
        <v/>
      </c>
      <c r="CT15" s="359" t="str">
        <f>IF(AND('MAPA DE RIESGOS'!$AP194="Muy Alta",'MAPA DE RIESGOS'!$AR194="Catastrófico"),CONCATENATE("R",'MAPA DE RIESGOS'!$H194,"C",'MAPA DE RIESGOS'!$AF194),"")</f>
        <v/>
      </c>
      <c r="CU15" s="360" t="str">
        <f>IF(AND('MAPA DE RIESGOS'!$AP195="Muy Alta",'MAPA DE RIESGOS'!$AR195="Catastrófico"),CONCATENATE("R",'MAPA DE RIESGOS'!$H195,"C",'MAPA DE RIESGOS'!$AF195),"")</f>
        <v/>
      </c>
      <c r="CV15" s="67"/>
      <c r="CW15" s="735"/>
      <c r="CX15" s="736"/>
      <c r="CY15" s="736"/>
      <c r="CZ15" s="736"/>
      <c r="DA15" s="736"/>
      <c r="DB15" s="737"/>
    </row>
    <row r="16" spans="2:106" ht="32.5" customHeight="1">
      <c r="B16" s="755"/>
      <c r="C16" s="755"/>
      <c r="D16" s="756"/>
      <c r="E16" s="726"/>
      <c r="F16" s="727"/>
      <c r="G16" s="727"/>
      <c r="H16" s="727"/>
      <c r="I16" s="728"/>
      <c r="J16" s="356" t="str">
        <f>IF(AND('MAPA DE RIESGOS'!$AP196="Muy Alta",'MAPA DE RIESGOS'!$AR196="Leve"),CONCATENATE("R",'MAPA DE RIESGOS'!$H196,"C",'MAPA DE RIESGOS'!$AF196),"")</f>
        <v/>
      </c>
      <c r="K16" s="357" t="str">
        <f>IF(AND('MAPA DE RIESGOS'!$AP197="Muy Alta",'MAPA DE RIESGOS'!$AR197="Leve"),CONCATENATE("R",'MAPA DE RIESGOS'!$H197,"C",'MAPA DE RIESGOS'!$AF197),"")</f>
        <v/>
      </c>
      <c r="L16" s="357" t="str">
        <f>IF(AND('MAPA DE RIESGOS'!$AP198="Muy Alta",'MAPA DE RIESGOS'!$AR198="Leve"),CONCATENATE("R",'MAPA DE RIESGOS'!$H198,"C",'MAPA DE RIESGOS'!$AF198),"")</f>
        <v/>
      </c>
      <c r="M16" s="357" t="str">
        <f>IF(AND('MAPA DE RIESGOS'!$AP199="Muy Alta",'MAPA DE RIESGOS'!$AR199="Leve"),CONCATENATE("R",'MAPA DE RIESGOS'!$H199,"C",'MAPA DE RIESGOS'!$AF199),"")</f>
        <v/>
      </c>
      <c r="N16" s="357" t="str">
        <f>IF(AND('MAPA DE RIESGOS'!$AP200="Muy Alta",'MAPA DE RIESGOS'!$AR200="Leve"),CONCATENATE("R",'MAPA DE RIESGOS'!$H200,"C",'MAPA DE RIESGOS'!$AF200),"")</f>
        <v/>
      </c>
      <c r="O16" s="357" t="str">
        <f>IF(AND('MAPA DE RIESGOS'!$AP201="Muy Alta",'MAPA DE RIESGOS'!$AR201="Leve"),CONCATENATE("R",'MAPA DE RIESGOS'!$H201,"C",'MAPA DE RIESGOS'!$AF201),"")</f>
        <v/>
      </c>
      <c r="P16" s="357" t="str">
        <f>IF(AND('MAPA DE RIESGOS'!$AP202="Muy Alta",'MAPA DE RIESGOS'!$AR202="Leve"),CONCATENATE("R",'MAPA DE RIESGOS'!$H202,"C",'MAPA DE RIESGOS'!$AF202),"")</f>
        <v/>
      </c>
      <c r="Q16" s="357" t="str">
        <f>IF(AND('MAPA DE RIESGOS'!$AP203="Muy Alta",'MAPA DE RIESGOS'!$AR203="Leve"),CONCATENATE("R",'MAPA DE RIESGOS'!$H203,"C",'MAPA DE RIESGOS'!$AF203),"")</f>
        <v/>
      </c>
      <c r="R16" s="357" t="str">
        <f>IF(AND('MAPA DE RIESGOS'!$AP204="Muy Alta",'MAPA DE RIESGOS'!$AR204="Leve"),CONCATENATE("R",'MAPA DE RIESGOS'!$H204,"C",'MAPA DE RIESGOS'!$AF204),"")</f>
        <v/>
      </c>
      <c r="S16" s="357" t="str">
        <f>IF(AND('MAPA DE RIESGOS'!$AP205="Muy Alta",'MAPA DE RIESGOS'!$AR205="Leve"),CONCATENATE("R",'MAPA DE RIESGOS'!$H205,"C",'MAPA DE RIESGOS'!$AF205),"")</f>
        <v/>
      </c>
      <c r="T16" s="357" t="str">
        <f>IF(AND('MAPA DE RIESGOS'!$AP206="Muy Alta",'MAPA DE RIESGOS'!$AR206="Leve"),CONCATENATE("R",'MAPA DE RIESGOS'!$H206,"C",'MAPA DE RIESGOS'!$AF206),"")</f>
        <v/>
      </c>
      <c r="U16" s="357" t="str">
        <f>IF(AND('MAPA DE RIESGOS'!$AP207="Muy Alta",'MAPA DE RIESGOS'!$AR207="Leve"),CONCATENATE("R",'MAPA DE RIESGOS'!$H207,"C",'MAPA DE RIESGOS'!$AF207),"")</f>
        <v/>
      </c>
      <c r="V16" s="357" t="str">
        <f>IF(AND('MAPA DE RIESGOS'!$AP208="Muy Alta",'MAPA DE RIESGOS'!$AR208="Leve"),CONCATENATE("R",'MAPA DE RIESGOS'!$H208,"C",'MAPA DE RIESGOS'!$AF208),"")</f>
        <v/>
      </c>
      <c r="W16" s="357" t="str">
        <f>IF(AND('MAPA DE RIESGOS'!$AP209="Muy Alta",'MAPA DE RIESGOS'!$AR209="Leve"),CONCATENATE("R",'MAPA DE RIESGOS'!$H209,"C",'MAPA DE RIESGOS'!$AF209),"")</f>
        <v/>
      </c>
      <c r="X16" s="357" t="str">
        <f>IF(AND('MAPA DE RIESGOS'!$AP210="Muy Alta",'MAPA DE RIESGOS'!$AR210="Leve"),CONCATENATE("R",'MAPA DE RIESGOS'!$H210,"C",'MAPA DE RIESGOS'!$AF210),"")</f>
        <v/>
      </c>
      <c r="Y16" s="357" t="str">
        <f>IF(AND('MAPA DE RIESGOS'!$AP211="Muy Alta",'MAPA DE RIESGOS'!$AR211="Leve"),CONCATENATE("R",'MAPA DE RIESGOS'!$H211,"C",'MAPA DE RIESGOS'!$AF211),"")</f>
        <v/>
      </c>
      <c r="Z16" s="357" t="str">
        <f>IF(AND('MAPA DE RIESGOS'!$AP212="Muy Alta",'MAPA DE RIESGOS'!$AR212="Leve"),CONCATENATE("R",'MAPA DE RIESGOS'!$H212,"C",'MAPA DE RIESGOS'!$AF212),"")</f>
        <v/>
      </c>
      <c r="AA16" s="358" t="str">
        <f>IF(AND('MAPA DE RIESGOS'!$AP213="Muy Alta",'MAPA DE RIESGOS'!$AR213="Leve"),CONCATENATE("R",'MAPA DE RIESGOS'!$H213,"C",'MAPA DE RIESGOS'!$AF213),"")</f>
        <v/>
      </c>
      <c r="AB16" s="356" t="str">
        <f>IF(AND('MAPA DE RIESGOS'!$AP196="Muy Alta",'MAPA DE RIESGOS'!$AR196="Menor"),CONCATENATE("R",'MAPA DE RIESGOS'!$H196,"C",'MAPA DE RIESGOS'!$AF196),"")</f>
        <v/>
      </c>
      <c r="AC16" s="357" t="str">
        <f>IF(AND('MAPA DE RIESGOS'!$AP197="Muy Alta",'MAPA DE RIESGOS'!$AR197="Menor"),CONCATENATE("R",'MAPA DE RIESGOS'!$H197,"C",'MAPA DE RIESGOS'!$AF197),"")</f>
        <v/>
      </c>
      <c r="AD16" s="357" t="str">
        <f>IF(AND('MAPA DE RIESGOS'!$AP198="Muy Alta",'MAPA DE RIESGOS'!$AR198="Menor"),CONCATENATE("R",'MAPA DE RIESGOS'!$H198,"C",'MAPA DE RIESGOS'!$AF198),"")</f>
        <v/>
      </c>
      <c r="AE16" s="357" t="str">
        <f>IF(AND('MAPA DE RIESGOS'!$AP199="Muy Alta",'MAPA DE RIESGOS'!$AR199="Menor"),CONCATENATE("R",'MAPA DE RIESGOS'!$H199,"C",'MAPA DE RIESGOS'!$AF199),"")</f>
        <v/>
      </c>
      <c r="AF16" s="357" t="str">
        <f>IF(AND('MAPA DE RIESGOS'!$AP200="Muy Alta",'MAPA DE RIESGOS'!$AR200="Menor"),CONCATENATE("R",'MAPA DE RIESGOS'!$H200,"C",'MAPA DE RIESGOS'!$AF200),"")</f>
        <v/>
      </c>
      <c r="AG16" s="357" t="str">
        <f>IF(AND('MAPA DE RIESGOS'!$AP201="Muy Alta",'MAPA DE RIESGOS'!$AR201="Menor"),CONCATENATE("R",'MAPA DE RIESGOS'!$H201,"C",'MAPA DE RIESGOS'!$AF201),"")</f>
        <v/>
      </c>
      <c r="AH16" s="357" t="str">
        <f>IF(AND('MAPA DE RIESGOS'!$AP202="Muy Alta",'MAPA DE RIESGOS'!$AR202="Menor"),CONCATENATE("R",'MAPA DE RIESGOS'!$H202,"C",'MAPA DE RIESGOS'!$AF202),"")</f>
        <v/>
      </c>
      <c r="AI16" s="357" t="str">
        <f>IF(AND('MAPA DE RIESGOS'!$AP203="Muy Alta",'MAPA DE RIESGOS'!$AR203="Menor"),CONCATENATE("R",'MAPA DE RIESGOS'!$H203,"C",'MAPA DE RIESGOS'!$AF203),"")</f>
        <v/>
      </c>
      <c r="AJ16" s="357" t="str">
        <f>IF(AND('MAPA DE RIESGOS'!$AP204="Muy Alta",'MAPA DE RIESGOS'!$AR204="Menor"),CONCATENATE("R",'MAPA DE RIESGOS'!$H204,"C",'MAPA DE RIESGOS'!$AF204),"")</f>
        <v/>
      </c>
      <c r="AK16" s="357" t="str">
        <f>IF(AND('MAPA DE RIESGOS'!$AP205="Muy Alta",'MAPA DE RIESGOS'!$AR205="Menor"),CONCATENATE("R",'MAPA DE RIESGOS'!$H205,"C",'MAPA DE RIESGOS'!$AF205),"")</f>
        <v/>
      </c>
      <c r="AL16" s="357" t="str">
        <f>IF(AND('MAPA DE RIESGOS'!$AP206="Muy Alta",'MAPA DE RIESGOS'!$AR206="Menor"),CONCATENATE("R",'MAPA DE RIESGOS'!$H206,"C",'MAPA DE RIESGOS'!$AF206),"")</f>
        <v/>
      </c>
      <c r="AM16" s="357" t="str">
        <f>IF(AND('MAPA DE RIESGOS'!$AP207="Muy Alta",'MAPA DE RIESGOS'!$AR207="Menor"),CONCATENATE("R",'MAPA DE RIESGOS'!$H207,"C",'MAPA DE RIESGOS'!$AF207),"")</f>
        <v/>
      </c>
      <c r="AN16" s="357" t="str">
        <f>IF(AND('MAPA DE RIESGOS'!$AP208="Muy Alta",'MAPA DE RIESGOS'!$AR208="Menor"),CONCATENATE("R",'MAPA DE RIESGOS'!$H208,"C",'MAPA DE RIESGOS'!$AF208),"")</f>
        <v/>
      </c>
      <c r="AO16" s="357" t="str">
        <f>IF(AND('MAPA DE RIESGOS'!$AP209="Muy Alta",'MAPA DE RIESGOS'!$AR209="Menor"),CONCATENATE("R",'MAPA DE RIESGOS'!$H209,"C",'MAPA DE RIESGOS'!$AF209),"")</f>
        <v/>
      </c>
      <c r="AP16" s="357" t="str">
        <f>IF(AND('MAPA DE RIESGOS'!$AP210="Muy Alta",'MAPA DE RIESGOS'!$AR210="Menor"),CONCATENATE("R",'MAPA DE RIESGOS'!$H210,"C",'MAPA DE RIESGOS'!$AF210),"")</f>
        <v/>
      </c>
      <c r="AQ16" s="357" t="str">
        <f>IF(AND('MAPA DE RIESGOS'!$AP211="Muy Alta",'MAPA DE RIESGOS'!$AR211="Menor"),CONCATENATE("R",'MAPA DE RIESGOS'!$H211,"C",'MAPA DE RIESGOS'!$AF211),"")</f>
        <v/>
      </c>
      <c r="AR16" s="357" t="str">
        <f>IF(AND('MAPA DE RIESGOS'!$AP212="Muy Alta",'MAPA DE RIESGOS'!$AR212="Menor"),CONCATENATE("R",'MAPA DE RIESGOS'!$H212,"C",'MAPA DE RIESGOS'!$AF212),"")</f>
        <v/>
      </c>
      <c r="AS16" s="358" t="str">
        <f>IF(AND('MAPA DE RIESGOS'!$AP213="Muy Alta",'MAPA DE RIESGOS'!$AR213="Menor"),CONCATENATE("R",'MAPA DE RIESGOS'!$H213,"C",'MAPA DE RIESGOS'!$AF213),"")</f>
        <v/>
      </c>
      <c r="AT16" s="356" t="str">
        <f>IF(AND('MAPA DE RIESGOS'!$AP196="Muy Alta",'MAPA DE RIESGOS'!$AR196="Moderado"),CONCATENATE("R",'MAPA DE RIESGOS'!$H196,"C",'MAPA DE RIESGOS'!$AF196),"")</f>
        <v/>
      </c>
      <c r="AU16" s="357" t="str">
        <f>IF(AND('MAPA DE RIESGOS'!$AP197="Muy Alta",'MAPA DE RIESGOS'!$AR197="Moderado"),CONCATENATE("R",'MAPA DE RIESGOS'!$H197,"C",'MAPA DE RIESGOS'!$AF197),"")</f>
        <v/>
      </c>
      <c r="AV16" s="357" t="str">
        <f>IF(AND('MAPA DE RIESGOS'!$AP198="Muy Alta",'MAPA DE RIESGOS'!$AR198="Moderado"),CONCATENATE("R",'MAPA DE RIESGOS'!$H198,"C",'MAPA DE RIESGOS'!$AF198),"")</f>
        <v/>
      </c>
      <c r="AW16" s="357" t="str">
        <f>IF(AND('MAPA DE RIESGOS'!$AP199="Muy Alta",'MAPA DE RIESGOS'!$AR199="Moderado"),CONCATENATE("R",'MAPA DE RIESGOS'!$H199,"C",'MAPA DE RIESGOS'!$AF199),"")</f>
        <v/>
      </c>
      <c r="AX16" s="357" t="str">
        <f>IF(AND('MAPA DE RIESGOS'!$AP200="Muy Alta",'MAPA DE RIESGOS'!$AR200="Moderado"),CONCATENATE("R",'MAPA DE RIESGOS'!$H200,"C",'MAPA DE RIESGOS'!$AF200),"")</f>
        <v/>
      </c>
      <c r="AY16" s="357" t="str">
        <f>IF(AND('MAPA DE RIESGOS'!$AP201="Muy Alta",'MAPA DE RIESGOS'!$AR201="Moderado"),CONCATENATE("R",'MAPA DE RIESGOS'!$H201,"C",'MAPA DE RIESGOS'!$AF201),"")</f>
        <v/>
      </c>
      <c r="AZ16" s="357" t="str">
        <f>IF(AND('MAPA DE RIESGOS'!$AP202="Muy Alta",'MAPA DE RIESGOS'!$AR202="Moderado"),CONCATENATE("R",'MAPA DE RIESGOS'!$H202,"C",'MAPA DE RIESGOS'!$AF202),"")</f>
        <v/>
      </c>
      <c r="BA16" s="357" t="str">
        <f>IF(AND('MAPA DE RIESGOS'!$AP203="Muy Alta",'MAPA DE RIESGOS'!$AR203="Moderado"),CONCATENATE("R",'MAPA DE RIESGOS'!$H203,"C",'MAPA DE RIESGOS'!$AF203),"")</f>
        <v/>
      </c>
      <c r="BB16" s="357" t="str">
        <f>IF(AND('MAPA DE RIESGOS'!$AP204="Muy Alta",'MAPA DE RIESGOS'!$AR204="Moderado"),CONCATENATE("R",'MAPA DE RIESGOS'!$H204,"C",'MAPA DE RIESGOS'!$AF204),"")</f>
        <v/>
      </c>
      <c r="BC16" s="357" t="str">
        <f>IF(AND('MAPA DE RIESGOS'!$AP205="Muy Alta",'MAPA DE RIESGOS'!$AR205="Moderado"),CONCATENATE("R",'MAPA DE RIESGOS'!$H205,"C",'MAPA DE RIESGOS'!$AF205),"")</f>
        <v/>
      </c>
      <c r="BD16" s="357" t="str">
        <f>IF(AND('MAPA DE RIESGOS'!$AP206="Muy Alta",'MAPA DE RIESGOS'!$AR206="Moderado"),CONCATENATE("R",'MAPA DE RIESGOS'!$H206,"C",'MAPA DE RIESGOS'!$AF206),"")</f>
        <v/>
      </c>
      <c r="BE16" s="357" t="str">
        <f>IF(AND('MAPA DE RIESGOS'!$AP207="Muy Alta",'MAPA DE RIESGOS'!$AR207="Moderado"),CONCATENATE("R",'MAPA DE RIESGOS'!$H207,"C",'MAPA DE RIESGOS'!$AF207),"")</f>
        <v/>
      </c>
      <c r="BF16" s="357" t="str">
        <f>IF(AND('MAPA DE RIESGOS'!$AP208="Muy Alta",'MAPA DE RIESGOS'!$AR208="Moderado"),CONCATENATE("R",'MAPA DE RIESGOS'!$H208,"C",'MAPA DE RIESGOS'!$AF208),"")</f>
        <v/>
      </c>
      <c r="BG16" s="357" t="str">
        <f>IF(AND('MAPA DE RIESGOS'!$AP209="Muy Alta",'MAPA DE RIESGOS'!$AR209="Moderado"),CONCATENATE("R",'MAPA DE RIESGOS'!$H209,"C",'MAPA DE RIESGOS'!$AF209),"")</f>
        <v/>
      </c>
      <c r="BH16" s="357" t="str">
        <f>IF(AND('MAPA DE RIESGOS'!$AP210="Muy Alta",'MAPA DE RIESGOS'!$AR210="Moderado"),CONCATENATE("R",'MAPA DE RIESGOS'!$H210,"C",'MAPA DE RIESGOS'!$AF210),"")</f>
        <v/>
      </c>
      <c r="BI16" s="357" t="str">
        <f>IF(AND('MAPA DE RIESGOS'!$AP211="Muy Alta",'MAPA DE RIESGOS'!$AR211="Moderado"),CONCATENATE("R",'MAPA DE RIESGOS'!$H211,"C",'MAPA DE RIESGOS'!$AF211),"")</f>
        <v/>
      </c>
      <c r="BJ16" s="357" t="str">
        <f>IF(AND('MAPA DE RIESGOS'!$AP212="Muy Alta",'MAPA DE RIESGOS'!$AR212="Moderado"),CONCATENATE("R",'MAPA DE RIESGOS'!$H212,"C",'MAPA DE RIESGOS'!$AF212),"")</f>
        <v/>
      </c>
      <c r="BK16" s="358" t="str">
        <f>IF(AND('MAPA DE RIESGOS'!$AP213="Muy Alta",'MAPA DE RIESGOS'!$AR213="Moderado"),CONCATENATE("R",'MAPA DE RIESGOS'!$H213,"C",'MAPA DE RIESGOS'!$AF213),"")</f>
        <v/>
      </c>
      <c r="BL16" s="356" t="str">
        <f>IF(AND('MAPA DE RIESGOS'!$AP196="Muy Alta",'MAPA DE RIESGOS'!$AR196="Mayor"),CONCATENATE("R",'MAPA DE RIESGOS'!$H196,"C",'MAPA DE RIESGOS'!$AF196),"")</f>
        <v/>
      </c>
      <c r="BM16" s="357" t="str">
        <f>IF(AND('MAPA DE RIESGOS'!$AP197="Muy Alta",'MAPA DE RIESGOS'!$AR197="Mayor"),CONCATENATE("R",'MAPA DE RIESGOS'!$H197,"C",'MAPA DE RIESGOS'!$AF197),"")</f>
        <v/>
      </c>
      <c r="BN16" s="357" t="str">
        <f>IF(AND('MAPA DE RIESGOS'!$AP198="Muy Alta",'MAPA DE RIESGOS'!$AR198="Mayor"),CONCATENATE("R",'MAPA DE RIESGOS'!$H198,"C",'MAPA DE RIESGOS'!$AF198),"")</f>
        <v/>
      </c>
      <c r="BO16" s="357" t="str">
        <f>IF(AND('MAPA DE RIESGOS'!$AP199="Muy Alta",'MAPA DE RIESGOS'!$AR199="Mayor"),CONCATENATE("R",'MAPA DE RIESGOS'!$H199,"C",'MAPA DE RIESGOS'!$AF199),"")</f>
        <v/>
      </c>
      <c r="BP16" s="357" t="str">
        <f>IF(AND('MAPA DE RIESGOS'!$AP200="Muy Alta",'MAPA DE RIESGOS'!$AR200="Mayor"),CONCATENATE("R",'MAPA DE RIESGOS'!$H200,"C",'MAPA DE RIESGOS'!$AF200),"")</f>
        <v/>
      </c>
      <c r="BQ16" s="357" t="str">
        <f>IF(AND('MAPA DE RIESGOS'!$AP201="Muy Alta",'MAPA DE RIESGOS'!$AR201="Mayor"),CONCATENATE("R",'MAPA DE RIESGOS'!$H201,"C",'MAPA DE RIESGOS'!$AF201),"")</f>
        <v/>
      </c>
      <c r="BR16" s="357" t="str">
        <f>IF(AND('MAPA DE RIESGOS'!$AP202="Muy Alta",'MAPA DE RIESGOS'!$AR202="Mayor"),CONCATENATE("R",'MAPA DE RIESGOS'!$H202,"C",'MAPA DE RIESGOS'!$AF202),"")</f>
        <v/>
      </c>
      <c r="BS16" s="357" t="str">
        <f>IF(AND('MAPA DE RIESGOS'!$AP203="Muy Alta",'MAPA DE RIESGOS'!$AR203="Mayor"),CONCATENATE("R",'MAPA DE RIESGOS'!$H203,"C",'MAPA DE RIESGOS'!$AF203),"")</f>
        <v/>
      </c>
      <c r="BT16" s="357" t="str">
        <f>IF(AND('MAPA DE RIESGOS'!$AP204="Muy Alta",'MAPA DE RIESGOS'!$AR204="Mayor"),CONCATENATE("R",'MAPA DE RIESGOS'!$H204,"C",'MAPA DE RIESGOS'!$AF204),"")</f>
        <v/>
      </c>
      <c r="BU16" s="357" t="str">
        <f>IF(AND('MAPA DE RIESGOS'!$AP205="Muy Alta",'MAPA DE RIESGOS'!$AR205="Mayor"),CONCATENATE("R",'MAPA DE RIESGOS'!$H205,"C",'MAPA DE RIESGOS'!$AF205),"")</f>
        <v/>
      </c>
      <c r="BV16" s="357" t="str">
        <f>IF(AND('MAPA DE RIESGOS'!$AP206="Muy Alta",'MAPA DE RIESGOS'!$AR206="Mayor"),CONCATENATE("R",'MAPA DE RIESGOS'!$H206,"C",'MAPA DE RIESGOS'!$AF206),"")</f>
        <v/>
      </c>
      <c r="BW16" s="357" t="str">
        <f>IF(AND('MAPA DE RIESGOS'!$AP207="Muy Alta",'MAPA DE RIESGOS'!$AR207="Mayor"),CONCATENATE("R",'MAPA DE RIESGOS'!$H207,"C",'MAPA DE RIESGOS'!$AF207),"")</f>
        <v/>
      </c>
      <c r="BX16" s="357" t="str">
        <f>IF(AND('MAPA DE RIESGOS'!$AP208="Muy Alta",'MAPA DE RIESGOS'!$AR208="Mayor"),CONCATENATE("R",'MAPA DE RIESGOS'!$H208,"C",'MAPA DE RIESGOS'!$AF208),"")</f>
        <v/>
      </c>
      <c r="BY16" s="357" t="str">
        <f>IF(AND('MAPA DE RIESGOS'!$AP209="Muy Alta",'MAPA DE RIESGOS'!$AR209="Mayor"),CONCATENATE("R",'MAPA DE RIESGOS'!$H209,"C",'MAPA DE RIESGOS'!$AF209),"")</f>
        <v/>
      </c>
      <c r="BZ16" s="357" t="str">
        <f>IF(AND('MAPA DE RIESGOS'!$AP210="Muy Alta",'MAPA DE RIESGOS'!$AR210="Mayor"),CONCATENATE("R",'MAPA DE RIESGOS'!$H210,"C",'MAPA DE RIESGOS'!$AF210),"")</f>
        <v/>
      </c>
      <c r="CA16" s="357" t="str">
        <f>IF(AND('MAPA DE RIESGOS'!$AP211="Muy Alta",'MAPA DE RIESGOS'!$AR211="Mayor"),CONCATENATE("R",'MAPA DE RIESGOS'!$H211,"C",'MAPA DE RIESGOS'!$AF211),"")</f>
        <v/>
      </c>
      <c r="CB16" s="357" t="str">
        <f>IF(AND('MAPA DE RIESGOS'!$AP212="Muy Alta",'MAPA DE RIESGOS'!$AR212="Mayor"),CONCATENATE("R",'MAPA DE RIESGOS'!$H212,"C",'MAPA DE RIESGOS'!$AF212),"")</f>
        <v/>
      </c>
      <c r="CC16" s="358" t="str">
        <f>IF(AND('MAPA DE RIESGOS'!$AP213="Muy Alta",'MAPA DE RIESGOS'!$AR213="Mayor"),CONCATENATE("R",'MAPA DE RIESGOS'!$H213,"C",'MAPA DE RIESGOS'!$AF213),"")</f>
        <v/>
      </c>
      <c r="CD16" s="359" t="str">
        <f>IF(AND('MAPA DE RIESGOS'!$AP196="Muy Alta",'MAPA DE RIESGOS'!$AR196="Catastrófico"),CONCATENATE("R",'MAPA DE RIESGOS'!$H196,"C",'MAPA DE RIESGOS'!$AF196),"")</f>
        <v/>
      </c>
      <c r="CE16" s="359" t="str">
        <f>IF(AND('MAPA DE RIESGOS'!$AP197="Muy Alta",'MAPA DE RIESGOS'!$AR197="Catastrófico"),CONCATENATE("R",'MAPA DE RIESGOS'!$H197,"C",'MAPA DE RIESGOS'!$AF197),"")</f>
        <v/>
      </c>
      <c r="CF16" s="359" t="str">
        <f>IF(AND('MAPA DE RIESGOS'!$AP198="Muy Alta",'MAPA DE RIESGOS'!$AR198="Catastrófico"),CONCATENATE("R",'MAPA DE RIESGOS'!$H198,"C",'MAPA DE RIESGOS'!$AF198),"")</f>
        <v/>
      </c>
      <c r="CG16" s="359" t="str">
        <f>IF(AND('MAPA DE RIESGOS'!$AP199="Muy Alta",'MAPA DE RIESGOS'!$AR199="Catastrófico"),CONCATENATE("R",'MAPA DE RIESGOS'!$H199,"C",'MAPA DE RIESGOS'!$AF199),"")</f>
        <v/>
      </c>
      <c r="CH16" s="359" t="str">
        <f>IF(AND('MAPA DE RIESGOS'!$AP200="Muy Alta",'MAPA DE RIESGOS'!$AR200="Catastrófico"),CONCATENATE("R",'MAPA DE RIESGOS'!$H200,"C",'MAPA DE RIESGOS'!$AF200),"")</f>
        <v/>
      </c>
      <c r="CI16" s="359" t="str">
        <f>IF(AND('MAPA DE RIESGOS'!$AP201="Muy Alta",'MAPA DE RIESGOS'!$AR201="Catastrófico"),CONCATENATE("R",'MAPA DE RIESGOS'!$H201,"C",'MAPA DE RIESGOS'!$AF201),"")</f>
        <v/>
      </c>
      <c r="CJ16" s="359" t="str">
        <f>IF(AND('MAPA DE RIESGOS'!$AP202="Muy Alta",'MAPA DE RIESGOS'!$AR202="Catastrófico"),CONCATENATE("R",'MAPA DE RIESGOS'!$H202,"C",'MAPA DE RIESGOS'!$AF202),"")</f>
        <v/>
      </c>
      <c r="CK16" s="359" t="str">
        <f>IF(AND('MAPA DE RIESGOS'!$AP203="Muy Alta",'MAPA DE RIESGOS'!$AR203="Catastrófico"),CONCATENATE("R",'MAPA DE RIESGOS'!$H203,"C",'MAPA DE RIESGOS'!$AF203),"")</f>
        <v/>
      </c>
      <c r="CL16" s="359" t="str">
        <f>IF(AND('MAPA DE RIESGOS'!$AP204="Muy Alta",'MAPA DE RIESGOS'!$AR204="Catastrófico"),CONCATENATE("R",'MAPA DE RIESGOS'!$H204,"C",'MAPA DE RIESGOS'!$AF204),"")</f>
        <v/>
      </c>
      <c r="CM16" s="359" t="str">
        <f>IF(AND('MAPA DE RIESGOS'!$AP205="Muy Alta",'MAPA DE RIESGOS'!$AR205="Catastrófico"),CONCATENATE("R",'MAPA DE RIESGOS'!$H205,"C",'MAPA DE RIESGOS'!$AF205),"")</f>
        <v/>
      </c>
      <c r="CN16" s="359" t="str">
        <f>IF(AND('MAPA DE RIESGOS'!$AP206="Muy Alta",'MAPA DE RIESGOS'!$AR206="Catastrófico"),CONCATENATE("R",'MAPA DE RIESGOS'!$H206,"C",'MAPA DE RIESGOS'!$AF206),"")</f>
        <v/>
      </c>
      <c r="CO16" s="359" t="str">
        <f>IF(AND('MAPA DE RIESGOS'!$AP207="Muy Alta",'MAPA DE RIESGOS'!$AR207="Catastrófico"),CONCATENATE("R",'MAPA DE RIESGOS'!$H207,"C",'MAPA DE RIESGOS'!$AF207),"")</f>
        <v/>
      </c>
      <c r="CP16" s="359" t="str">
        <f>IF(AND('MAPA DE RIESGOS'!$AP208="Muy Alta",'MAPA DE RIESGOS'!$AR208="Catastrófico"),CONCATENATE("R",'MAPA DE RIESGOS'!$H208,"C",'MAPA DE RIESGOS'!$AF208),"")</f>
        <v/>
      </c>
      <c r="CQ16" s="359" t="str">
        <f>IF(AND('MAPA DE RIESGOS'!$AP209="Muy Alta",'MAPA DE RIESGOS'!$AR209="Catastrófico"),CONCATENATE("R",'MAPA DE RIESGOS'!$H209,"C",'MAPA DE RIESGOS'!$AF209),"")</f>
        <v/>
      </c>
      <c r="CR16" s="359" t="str">
        <f>IF(AND('MAPA DE RIESGOS'!$AP210="Muy Alta",'MAPA DE RIESGOS'!$AR210="Catastrófico"),CONCATENATE("R",'MAPA DE RIESGOS'!$H210,"C",'MAPA DE RIESGOS'!$AF210),"")</f>
        <v/>
      </c>
      <c r="CS16" s="359" t="str">
        <f>IF(AND('MAPA DE RIESGOS'!$AP211="Muy Alta",'MAPA DE RIESGOS'!$AR211="Catastrófico"),CONCATENATE("R",'MAPA DE RIESGOS'!$H211,"C",'MAPA DE RIESGOS'!$AF211),"")</f>
        <v/>
      </c>
      <c r="CT16" s="359" t="str">
        <f>IF(AND('MAPA DE RIESGOS'!$AP212="Muy Alta",'MAPA DE RIESGOS'!$AR212="Catastrófico"),CONCATENATE("R",'MAPA DE RIESGOS'!$H212,"C",'MAPA DE RIESGOS'!$AF212),"")</f>
        <v/>
      </c>
      <c r="CU16" s="360" t="str">
        <f>IF(AND('MAPA DE RIESGOS'!$AP213="Muy Alta",'MAPA DE RIESGOS'!$AR213="Catastrófico"),CONCATENATE("R",'MAPA DE RIESGOS'!$H213,"C",'MAPA DE RIESGOS'!$AF213),"")</f>
        <v/>
      </c>
      <c r="CV16" s="67"/>
      <c r="CW16" s="735"/>
      <c r="CX16" s="736"/>
      <c r="CY16" s="736"/>
      <c r="CZ16" s="736"/>
      <c r="DA16" s="736"/>
      <c r="DB16" s="737"/>
    </row>
    <row r="17" spans="2:106" ht="32.5" customHeight="1">
      <c r="B17" s="755"/>
      <c r="C17" s="755"/>
      <c r="D17" s="756"/>
      <c r="E17" s="726"/>
      <c r="F17" s="727"/>
      <c r="G17" s="727"/>
      <c r="H17" s="727"/>
      <c r="I17" s="728"/>
      <c r="J17" s="356" t="str">
        <f>IF(AND('MAPA DE RIESGOS'!$AP214="Muy Alta",'MAPA DE RIESGOS'!$AR214="Leve"),CONCATENATE("R",'MAPA DE RIESGOS'!$H214,"C",'MAPA DE RIESGOS'!$AF214),"")</f>
        <v/>
      </c>
      <c r="K17" s="357" t="str">
        <f>IF(AND('MAPA DE RIESGOS'!$AP215="Muy Alta",'MAPA DE RIESGOS'!$AR215="Leve"),CONCATENATE("R",'MAPA DE RIESGOS'!$H215,"C",'MAPA DE RIESGOS'!$AF215),"")</f>
        <v/>
      </c>
      <c r="L17" s="357" t="str">
        <f>IF(AND('MAPA DE RIESGOS'!$AP216="Muy Alta",'MAPA DE RIESGOS'!$AR216="Leve"),CONCATENATE("R",'MAPA DE RIESGOS'!$H216,"C",'MAPA DE RIESGOS'!$AF216),"")</f>
        <v/>
      </c>
      <c r="M17" s="357" t="str">
        <f>IF(AND('MAPA DE RIESGOS'!$AP217="Muy Alta",'MAPA DE RIESGOS'!$AR217="Leve"),CONCATENATE("R",'MAPA DE RIESGOS'!$H217,"C",'MAPA DE RIESGOS'!$AF217),"")</f>
        <v/>
      </c>
      <c r="N17" s="357" t="str">
        <f>IF(AND('MAPA DE RIESGOS'!$AP218="Muy Alta",'MAPA DE RIESGOS'!$AR218="Leve"),CONCATENATE("R",'MAPA DE RIESGOS'!$H218,"C",'MAPA DE RIESGOS'!$AF218),"")</f>
        <v/>
      </c>
      <c r="O17" s="357" t="str">
        <f>IF(AND('MAPA DE RIESGOS'!$AP219="Muy Alta",'MAPA DE RIESGOS'!$AR219="Leve"),CONCATENATE("R",'MAPA DE RIESGOS'!$H219,"C",'MAPA DE RIESGOS'!$AF219),"")</f>
        <v/>
      </c>
      <c r="P17" s="357" t="str">
        <f>IF(AND('MAPA DE RIESGOS'!$AP220="Muy Alta",'MAPA DE RIESGOS'!$AR220="Leve"),CONCATENATE("R",'MAPA DE RIESGOS'!$H220,"C",'MAPA DE RIESGOS'!$AF220),"")</f>
        <v/>
      </c>
      <c r="Q17" s="357" t="str">
        <f>IF(AND('MAPA DE RIESGOS'!$AP221="Muy Alta",'MAPA DE RIESGOS'!$AR221="Leve"),CONCATENATE("R",'MAPA DE RIESGOS'!$H221,"C",'MAPA DE RIESGOS'!$AF221),"")</f>
        <v/>
      </c>
      <c r="R17" s="357" t="str">
        <f>IF(AND('MAPA DE RIESGOS'!$AP222="Muy Alta",'MAPA DE RIESGOS'!$AR222="Leve"),CONCATENATE("R",'MAPA DE RIESGOS'!$H222,"C",'MAPA DE RIESGOS'!$AF222),"")</f>
        <v/>
      </c>
      <c r="S17" s="357" t="str">
        <f>IF(AND('MAPA DE RIESGOS'!$AP223="Muy Alta",'MAPA DE RIESGOS'!$AR223="Leve"),CONCATENATE("R",'MAPA DE RIESGOS'!$H223,"C",'MAPA DE RIESGOS'!$AF223),"")</f>
        <v/>
      </c>
      <c r="T17" s="357" t="str">
        <f>IF(AND('MAPA DE RIESGOS'!$AP224="Muy Alta",'MAPA DE RIESGOS'!$AR224="Leve"),CONCATENATE("R",'MAPA DE RIESGOS'!$H224,"C",'MAPA DE RIESGOS'!$AF224),"")</f>
        <v/>
      </c>
      <c r="U17" s="357" t="str">
        <f>IF(AND('MAPA DE RIESGOS'!$AP225="Muy Alta",'MAPA DE RIESGOS'!$AR225="Leve"),CONCATENATE("R",'MAPA DE RIESGOS'!$H225,"C",'MAPA DE RIESGOS'!$AF225),"")</f>
        <v/>
      </c>
      <c r="V17" s="357" t="str">
        <f>IF(AND('MAPA DE RIESGOS'!$AP226="Muy Alta",'MAPA DE RIESGOS'!$AR226="Leve"),CONCATENATE("R",'MAPA DE RIESGOS'!$H226,"C",'MAPA DE RIESGOS'!$AF226),"")</f>
        <v/>
      </c>
      <c r="W17" s="357" t="str">
        <f>IF(AND('MAPA DE RIESGOS'!$AP227="Muy Alta",'MAPA DE RIESGOS'!$AR227="Leve"),CONCATENATE("R",'MAPA DE RIESGOS'!$H227,"C",'MAPA DE RIESGOS'!$AF227),"")</f>
        <v/>
      </c>
      <c r="X17" s="357" t="str">
        <f>IF(AND('MAPA DE RIESGOS'!$AP228="Muy Alta",'MAPA DE RIESGOS'!$AR228="Leve"),CONCATENATE("R",'MAPA DE RIESGOS'!$H228,"C",'MAPA DE RIESGOS'!$AF228),"")</f>
        <v/>
      </c>
      <c r="Y17" s="357" t="str">
        <f>IF(AND('MAPA DE RIESGOS'!$AP229="Muy Alta",'MAPA DE RIESGOS'!$AR229="Leve"),CONCATENATE("R",'MAPA DE RIESGOS'!$H229,"C",'MAPA DE RIESGOS'!$AF229),"")</f>
        <v/>
      </c>
      <c r="Z17" s="357" t="str">
        <f>IF(AND('MAPA DE RIESGOS'!$AP230="Muy Alta",'MAPA DE RIESGOS'!$AR230="Leve"),CONCATENATE("R",'MAPA DE RIESGOS'!$H230,"C",'MAPA DE RIESGOS'!$AF230),"")</f>
        <v/>
      </c>
      <c r="AA17" s="358" t="str">
        <f>IF(AND('MAPA DE RIESGOS'!$AP231="Muy Alta",'MAPA DE RIESGOS'!$AR231="Leve"),CONCATENATE("R",'MAPA DE RIESGOS'!$H231,"C",'MAPA DE RIESGOS'!$AF231),"")</f>
        <v/>
      </c>
      <c r="AB17" s="356" t="str">
        <f>IF(AND('MAPA DE RIESGOS'!$AP214="Muy Alta",'MAPA DE RIESGOS'!$AR214="Menor"),CONCATENATE("R",'MAPA DE RIESGOS'!$H214,"C",'MAPA DE RIESGOS'!$AF214),"")</f>
        <v/>
      </c>
      <c r="AC17" s="357" t="str">
        <f>IF(AND('MAPA DE RIESGOS'!$AP215="Muy Alta",'MAPA DE RIESGOS'!$AR215="Menor"),CONCATENATE("R",'MAPA DE RIESGOS'!$H215,"C",'MAPA DE RIESGOS'!$AF215),"")</f>
        <v/>
      </c>
      <c r="AD17" s="357" t="str">
        <f>IF(AND('MAPA DE RIESGOS'!$AP216="Muy Alta",'MAPA DE RIESGOS'!$AR216="Menor"),CONCATENATE("R",'MAPA DE RIESGOS'!$H216,"C",'MAPA DE RIESGOS'!$AF216),"")</f>
        <v/>
      </c>
      <c r="AE17" s="357" t="str">
        <f>IF(AND('MAPA DE RIESGOS'!$AP217="Muy Alta",'MAPA DE RIESGOS'!$AR217="Menor"),CONCATENATE("R",'MAPA DE RIESGOS'!$H217,"C",'MAPA DE RIESGOS'!$AF217),"")</f>
        <v/>
      </c>
      <c r="AF17" s="357" t="str">
        <f>IF(AND('MAPA DE RIESGOS'!$AP218="Muy Alta",'MAPA DE RIESGOS'!$AR218="Menor"),CONCATENATE("R",'MAPA DE RIESGOS'!$H218,"C",'MAPA DE RIESGOS'!$AF218),"")</f>
        <v/>
      </c>
      <c r="AG17" s="357" t="str">
        <f>IF(AND('MAPA DE RIESGOS'!$AP219="Muy Alta",'MAPA DE RIESGOS'!$AR219="Menor"),CONCATENATE("R",'MAPA DE RIESGOS'!$H219,"C",'MAPA DE RIESGOS'!$AF219),"")</f>
        <v/>
      </c>
      <c r="AH17" s="357" t="str">
        <f>IF(AND('MAPA DE RIESGOS'!$AP220="Muy Alta",'MAPA DE RIESGOS'!$AR220="Menor"),CONCATENATE("R",'MAPA DE RIESGOS'!$H220,"C",'MAPA DE RIESGOS'!$AF220),"")</f>
        <v/>
      </c>
      <c r="AI17" s="357" t="str">
        <f>IF(AND('MAPA DE RIESGOS'!$AP221="Muy Alta",'MAPA DE RIESGOS'!$AR221="Menor"),CONCATENATE("R",'MAPA DE RIESGOS'!$H221,"C",'MAPA DE RIESGOS'!$AF221),"")</f>
        <v/>
      </c>
      <c r="AJ17" s="357" t="str">
        <f>IF(AND('MAPA DE RIESGOS'!$AP222="Muy Alta",'MAPA DE RIESGOS'!$AR222="Menor"),CONCATENATE("R",'MAPA DE RIESGOS'!$H222,"C",'MAPA DE RIESGOS'!$AF222),"")</f>
        <v/>
      </c>
      <c r="AK17" s="357" t="str">
        <f>IF(AND('MAPA DE RIESGOS'!$AP223="Muy Alta",'MAPA DE RIESGOS'!$AR223="Menor"),CONCATENATE("R",'MAPA DE RIESGOS'!$H223,"C",'MAPA DE RIESGOS'!$AF223),"")</f>
        <v/>
      </c>
      <c r="AL17" s="357" t="str">
        <f>IF(AND('MAPA DE RIESGOS'!$AP224="Muy Alta",'MAPA DE RIESGOS'!$AR224="Menor"),CONCATENATE("R",'MAPA DE RIESGOS'!$H224,"C",'MAPA DE RIESGOS'!$AF224),"")</f>
        <v/>
      </c>
      <c r="AM17" s="357" t="str">
        <f>IF(AND('MAPA DE RIESGOS'!$AP225="Muy Alta",'MAPA DE RIESGOS'!$AR225="Menor"),CONCATENATE("R",'MAPA DE RIESGOS'!$H225,"C",'MAPA DE RIESGOS'!$AF225),"")</f>
        <v/>
      </c>
      <c r="AN17" s="357" t="str">
        <f>IF(AND('MAPA DE RIESGOS'!$AP226="Muy Alta",'MAPA DE RIESGOS'!$AR226="Menor"),CONCATENATE("R",'MAPA DE RIESGOS'!$H226,"C",'MAPA DE RIESGOS'!$AF226),"")</f>
        <v/>
      </c>
      <c r="AO17" s="357" t="str">
        <f>IF(AND('MAPA DE RIESGOS'!$AP227="Muy Alta",'MAPA DE RIESGOS'!$AR227="Menor"),CONCATENATE("R",'MAPA DE RIESGOS'!$H227,"C",'MAPA DE RIESGOS'!$AF227),"")</f>
        <v/>
      </c>
      <c r="AP17" s="357" t="str">
        <f>IF(AND('MAPA DE RIESGOS'!$AP228="Muy Alta",'MAPA DE RIESGOS'!$AR228="Menor"),CONCATENATE("R",'MAPA DE RIESGOS'!$H228,"C",'MAPA DE RIESGOS'!$AF228),"")</f>
        <v/>
      </c>
      <c r="AQ17" s="357" t="str">
        <f>IF(AND('MAPA DE RIESGOS'!$AP229="Muy Alta",'MAPA DE RIESGOS'!$AR229="Menor"),CONCATENATE("R",'MAPA DE RIESGOS'!$H229,"C",'MAPA DE RIESGOS'!$AF229),"")</f>
        <v/>
      </c>
      <c r="AR17" s="357" t="str">
        <f>IF(AND('MAPA DE RIESGOS'!$AP230="Muy Alta",'MAPA DE RIESGOS'!$AR230="Menor"),CONCATENATE("R",'MAPA DE RIESGOS'!$H230,"C",'MAPA DE RIESGOS'!$AF230),"")</f>
        <v/>
      </c>
      <c r="AS17" s="358" t="str">
        <f>IF(AND('MAPA DE RIESGOS'!$AP231="Muy Alta",'MAPA DE RIESGOS'!$AR231="Menor"),CONCATENATE("R",'MAPA DE RIESGOS'!$H231,"C",'MAPA DE RIESGOS'!$AF231),"")</f>
        <v/>
      </c>
      <c r="AT17" s="356" t="str">
        <f>IF(AND('MAPA DE RIESGOS'!$AP214="Muy Alta",'MAPA DE RIESGOS'!$AR214="Moderado"),CONCATENATE("R",'MAPA DE RIESGOS'!$H214,"C",'MAPA DE RIESGOS'!$AF214),"")</f>
        <v/>
      </c>
      <c r="AU17" s="357" t="str">
        <f>IF(AND('MAPA DE RIESGOS'!$AP215="Muy Alta",'MAPA DE RIESGOS'!$AR215="Moderado"),CONCATENATE("R",'MAPA DE RIESGOS'!$H215,"C",'MAPA DE RIESGOS'!$AF215),"")</f>
        <v/>
      </c>
      <c r="AV17" s="357" t="str">
        <f>IF(AND('MAPA DE RIESGOS'!$AP216="Muy Alta",'MAPA DE RIESGOS'!$AR216="Moderado"),CONCATENATE("R",'MAPA DE RIESGOS'!$H216,"C",'MAPA DE RIESGOS'!$AF216),"")</f>
        <v/>
      </c>
      <c r="AW17" s="357" t="str">
        <f>IF(AND('MAPA DE RIESGOS'!$AP217="Muy Alta",'MAPA DE RIESGOS'!$AR217="Moderado"),CONCATENATE("R",'MAPA DE RIESGOS'!$H217,"C",'MAPA DE RIESGOS'!$AF217),"")</f>
        <v/>
      </c>
      <c r="AX17" s="357" t="str">
        <f>IF(AND('MAPA DE RIESGOS'!$AP218="Muy Alta",'MAPA DE RIESGOS'!$AR218="Moderado"),CONCATENATE("R",'MAPA DE RIESGOS'!$H218,"C",'MAPA DE RIESGOS'!$AF218),"")</f>
        <v/>
      </c>
      <c r="AY17" s="357" t="str">
        <f>IF(AND('MAPA DE RIESGOS'!$AP219="Muy Alta",'MAPA DE RIESGOS'!$AR219="Moderado"),CONCATENATE("R",'MAPA DE RIESGOS'!$H219,"C",'MAPA DE RIESGOS'!$AF219),"")</f>
        <v/>
      </c>
      <c r="AZ17" s="357" t="str">
        <f>IF(AND('MAPA DE RIESGOS'!$AP220="Muy Alta",'MAPA DE RIESGOS'!$AR220="Moderado"),CONCATENATE("R",'MAPA DE RIESGOS'!$H220,"C",'MAPA DE RIESGOS'!$AF220),"")</f>
        <v/>
      </c>
      <c r="BA17" s="357" t="str">
        <f>IF(AND('MAPA DE RIESGOS'!$AP221="Muy Alta",'MAPA DE RIESGOS'!$AR221="Moderado"),CONCATENATE("R",'MAPA DE RIESGOS'!$H221,"C",'MAPA DE RIESGOS'!$AF221),"")</f>
        <v/>
      </c>
      <c r="BB17" s="357" t="str">
        <f>IF(AND('MAPA DE RIESGOS'!$AP222="Muy Alta",'MAPA DE RIESGOS'!$AR222="Moderado"),CONCATENATE("R",'MAPA DE RIESGOS'!$H222,"C",'MAPA DE RIESGOS'!$AF222),"")</f>
        <v/>
      </c>
      <c r="BC17" s="357" t="str">
        <f>IF(AND('MAPA DE RIESGOS'!$AP223="Muy Alta",'MAPA DE RIESGOS'!$AR223="Moderado"),CONCATENATE("R",'MAPA DE RIESGOS'!$H223,"C",'MAPA DE RIESGOS'!$AF223),"")</f>
        <v/>
      </c>
      <c r="BD17" s="357" t="str">
        <f>IF(AND('MAPA DE RIESGOS'!$AP224="Muy Alta",'MAPA DE RIESGOS'!$AR224="Moderado"),CONCATENATE("R",'MAPA DE RIESGOS'!$H224,"C",'MAPA DE RIESGOS'!$AF224),"")</f>
        <v/>
      </c>
      <c r="BE17" s="357" t="str">
        <f>IF(AND('MAPA DE RIESGOS'!$AP225="Muy Alta",'MAPA DE RIESGOS'!$AR225="Moderado"),CONCATENATE("R",'MAPA DE RIESGOS'!$H225,"C",'MAPA DE RIESGOS'!$AF225),"")</f>
        <v/>
      </c>
      <c r="BF17" s="357" t="str">
        <f>IF(AND('MAPA DE RIESGOS'!$AP226="Muy Alta",'MAPA DE RIESGOS'!$AR226="Moderado"),CONCATENATE("R",'MAPA DE RIESGOS'!$H226,"C",'MAPA DE RIESGOS'!$AF226),"")</f>
        <v/>
      </c>
      <c r="BG17" s="357" t="str">
        <f>IF(AND('MAPA DE RIESGOS'!$AP227="Muy Alta",'MAPA DE RIESGOS'!$AR227="Moderado"),CONCATENATE("R",'MAPA DE RIESGOS'!$H227,"C",'MAPA DE RIESGOS'!$AF227),"")</f>
        <v/>
      </c>
      <c r="BH17" s="357" t="str">
        <f>IF(AND('MAPA DE RIESGOS'!$AP228="Muy Alta",'MAPA DE RIESGOS'!$AR228="Moderado"),CONCATENATE("R",'MAPA DE RIESGOS'!$H228,"C",'MAPA DE RIESGOS'!$AF228),"")</f>
        <v/>
      </c>
      <c r="BI17" s="357" t="str">
        <f>IF(AND('MAPA DE RIESGOS'!$AP229="Muy Alta",'MAPA DE RIESGOS'!$AR229="Moderado"),CONCATENATE("R",'MAPA DE RIESGOS'!$H229,"C",'MAPA DE RIESGOS'!$AF229),"")</f>
        <v/>
      </c>
      <c r="BJ17" s="357" t="str">
        <f>IF(AND('MAPA DE RIESGOS'!$AP230="Muy Alta",'MAPA DE RIESGOS'!$AR230="Moderado"),CONCATENATE("R",'MAPA DE RIESGOS'!$H230,"C",'MAPA DE RIESGOS'!$AF230),"")</f>
        <v/>
      </c>
      <c r="BK17" s="358" t="str">
        <f>IF(AND('MAPA DE RIESGOS'!$AP231="Muy Alta",'MAPA DE RIESGOS'!$AR231="Moderado"),CONCATENATE("R",'MAPA DE RIESGOS'!$H231,"C",'MAPA DE RIESGOS'!$AF231),"")</f>
        <v/>
      </c>
      <c r="BL17" s="356" t="str">
        <f>IF(AND('MAPA DE RIESGOS'!$AP214="Muy Alta",'MAPA DE RIESGOS'!$AR214="Mayor"),CONCATENATE("R",'MAPA DE RIESGOS'!$H214,"C",'MAPA DE RIESGOS'!$AF214),"")</f>
        <v/>
      </c>
      <c r="BM17" s="357" t="str">
        <f>IF(AND('MAPA DE RIESGOS'!$AP215="Muy Alta",'MAPA DE RIESGOS'!$AR215="Mayor"),CONCATENATE("R",'MAPA DE RIESGOS'!$H215,"C",'MAPA DE RIESGOS'!$AF215),"")</f>
        <v/>
      </c>
      <c r="BN17" s="357" t="str">
        <f>IF(AND('MAPA DE RIESGOS'!$AP216="Muy Alta",'MAPA DE RIESGOS'!$AR216="Mayor"),CONCATENATE("R",'MAPA DE RIESGOS'!$H216,"C",'MAPA DE RIESGOS'!$AF216),"")</f>
        <v/>
      </c>
      <c r="BO17" s="357" t="str">
        <f>IF(AND('MAPA DE RIESGOS'!$AP217="Muy Alta",'MAPA DE RIESGOS'!$AR217="Mayor"),CONCATENATE("R",'MAPA DE RIESGOS'!$H217,"C",'MAPA DE RIESGOS'!$AF217),"")</f>
        <v/>
      </c>
      <c r="BP17" s="357" t="str">
        <f>IF(AND('MAPA DE RIESGOS'!$AP218="Muy Alta",'MAPA DE RIESGOS'!$AR218="Mayor"),CONCATENATE("R",'MAPA DE RIESGOS'!$H218,"C",'MAPA DE RIESGOS'!$AF218),"")</f>
        <v/>
      </c>
      <c r="BQ17" s="357" t="str">
        <f>IF(AND('MAPA DE RIESGOS'!$AP219="Muy Alta",'MAPA DE RIESGOS'!$AR219="Mayor"),CONCATENATE("R",'MAPA DE RIESGOS'!$H219,"C",'MAPA DE RIESGOS'!$AF219),"")</f>
        <v/>
      </c>
      <c r="BR17" s="357" t="str">
        <f>IF(AND('MAPA DE RIESGOS'!$AP220="Muy Alta",'MAPA DE RIESGOS'!$AR220="Mayor"),CONCATENATE("R",'MAPA DE RIESGOS'!$H220,"C",'MAPA DE RIESGOS'!$AF220),"")</f>
        <v/>
      </c>
      <c r="BS17" s="357" t="str">
        <f>IF(AND('MAPA DE RIESGOS'!$AP221="Muy Alta",'MAPA DE RIESGOS'!$AR221="Mayor"),CONCATENATE("R",'MAPA DE RIESGOS'!$H221,"C",'MAPA DE RIESGOS'!$AF221),"")</f>
        <v/>
      </c>
      <c r="BT17" s="357" t="str">
        <f>IF(AND('MAPA DE RIESGOS'!$AP222="Muy Alta",'MAPA DE RIESGOS'!$AR222="Mayor"),CONCATENATE("R",'MAPA DE RIESGOS'!$H222,"C",'MAPA DE RIESGOS'!$AF222),"")</f>
        <v/>
      </c>
      <c r="BU17" s="357" t="str">
        <f>IF(AND('MAPA DE RIESGOS'!$AP223="Muy Alta",'MAPA DE RIESGOS'!$AR223="Mayor"),CONCATENATE("R",'MAPA DE RIESGOS'!$H223,"C",'MAPA DE RIESGOS'!$AF223),"")</f>
        <v/>
      </c>
      <c r="BV17" s="357" t="str">
        <f>IF(AND('MAPA DE RIESGOS'!$AP224="Muy Alta",'MAPA DE RIESGOS'!$AR224="Mayor"),CONCATENATE("R",'MAPA DE RIESGOS'!$H224,"C",'MAPA DE RIESGOS'!$AF224),"")</f>
        <v/>
      </c>
      <c r="BW17" s="357" t="str">
        <f>IF(AND('MAPA DE RIESGOS'!$AP225="Muy Alta",'MAPA DE RIESGOS'!$AR225="Mayor"),CONCATENATE("R",'MAPA DE RIESGOS'!$H225,"C",'MAPA DE RIESGOS'!$AF225),"")</f>
        <v/>
      </c>
      <c r="BX17" s="357" t="str">
        <f>IF(AND('MAPA DE RIESGOS'!$AP226="Muy Alta",'MAPA DE RIESGOS'!$AR226="Mayor"),CONCATENATE("R",'MAPA DE RIESGOS'!$H226,"C",'MAPA DE RIESGOS'!$AF226),"")</f>
        <v/>
      </c>
      <c r="BY17" s="357" t="str">
        <f>IF(AND('MAPA DE RIESGOS'!$AP227="Muy Alta",'MAPA DE RIESGOS'!$AR227="Mayor"),CONCATENATE("R",'MAPA DE RIESGOS'!$H227,"C",'MAPA DE RIESGOS'!$AF227),"")</f>
        <v/>
      </c>
      <c r="BZ17" s="357" t="str">
        <f>IF(AND('MAPA DE RIESGOS'!$AP228="Muy Alta",'MAPA DE RIESGOS'!$AR228="Mayor"),CONCATENATE("R",'MAPA DE RIESGOS'!$H228,"C",'MAPA DE RIESGOS'!$AF228),"")</f>
        <v/>
      </c>
      <c r="CA17" s="357" t="str">
        <f>IF(AND('MAPA DE RIESGOS'!$AP229="Muy Alta",'MAPA DE RIESGOS'!$AR229="Mayor"),CONCATENATE("R",'MAPA DE RIESGOS'!$H229,"C",'MAPA DE RIESGOS'!$AF229),"")</f>
        <v/>
      </c>
      <c r="CB17" s="357" t="str">
        <f>IF(AND('MAPA DE RIESGOS'!$AP230="Muy Alta",'MAPA DE RIESGOS'!$AR230="Mayor"),CONCATENATE("R",'MAPA DE RIESGOS'!$H230,"C",'MAPA DE RIESGOS'!$AF230),"")</f>
        <v/>
      </c>
      <c r="CC17" s="358" t="str">
        <f>IF(AND('MAPA DE RIESGOS'!$AP231="Muy Alta",'MAPA DE RIESGOS'!$AR231="Mayor"),CONCATENATE("R",'MAPA DE RIESGOS'!$H231,"C",'MAPA DE RIESGOS'!$AF231),"")</f>
        <v/>
      </c>
      <c r="CD17" s="359" t="str">
        <f>IF(AND('MAPA DE RIESGOS'!$AP214="Muy Alta",'MAPA DE RIESGOS'!$AR214="Catastrófico"),CONCATENATE("R",'MAPA DE RIESGOS'!$H214,"C",'MAPA DE RIESGOS'!$AF214),"")</f>
        <v/>
      </c>
      <c r="CE17" s="359" t="str">
        <f>IF(AND('MAPA DE RIESGOS'!$AP215="Muy Alta",'MAPA DE RIESGOS'!$AR215="Catastrófico"),CONCATENATE("R",'MAPA DE RIESGOS'!$H215,"C",'MAPA DE RIESGOS'!$AF215),"")</f>
        <v/>
      </c>
      <c r="CF17" s="359" t="str">
        <f>IF(AND('MAPA DE RIESGOS'!$AP216="Muy Alta",'MAPA DE RIESGOS'!$AR216="Catastrófico"),CONCATENATE("R",'MAPA DE RIESGOS'!$H216,"C",'MAPA DE RIESGOS'!$AF216),"")</f>
        <v/>
      </c>
      <c r="CG17" s="359" t="str">
        <f>IF(AND('MAPA DE RIESGOS'!$AP217="Muy Alta",'MAPA DE RIESGOS'!$AR217="Catastrófico"),CONCATENATE("R",'MAPA DE RIESGOS'!$H217,"C",'MAPA DE RIESGOS'!$AF217),"")</f>
        <v/>
      </c>
      <c r="CH17" s="359" t="str">
        <f>IF(AND('MAPA DE RIESGOS'!$AP218="Muy Alta",'MAPA DE RIESGOS'!$AR218="Catastrófico"),CONCATENATE("R",'MAPA DE RIESGOS'!$H218,"C",'MAPA DE RIESGOS'!$AF218),"")</f>
        <v/>
      </c>
      <c r="CI17" s="359" t="str">
        <f>IF(AND('MAPA DE RIESGOS'!$AP219="Muy Alta",'MAPA DE RIESGOS'!$AR219="Catastrófico"),CONCATENATE("R",'MAPA DE RIESGOS'!$H219,"C",'MAPA DE RIESGOS'!$AF219),"")</f>
        <v/>
      </c>
      <c r="CJ17" s="359" t="str">
        <f>IF(AND('MAPA DE RIESGOS'!$AP220="Muy Alta",'MAPA DE RIESGOS'!$AR220="Catastrófico"),CONCATENATE("R",'MAPA DE RIESGOS'!$H220,"C",'MAPA DE RIESGOS'!$AF220),"")</f>
        <v/>
      </c>
      <c r="CK17" s="359" t="str">
        <f>IF(AND('MAPA DE RIESGOS'!$AP221="Muy Alta",'MAPA DE RIESGOS'!$AR221="Catastrófico"),CONCATENATE("R",'MAPA DE RIESGOS'!$H221,"C",'MAPA DE RIESGOS'!$AF221),"")</f>
        <v/>
      </c>
      <c r="CL17" s="359" t="str">
        <f>IF(AND('MAPA DE RIESGOS'!$AP222="Muy Alta",'MAPA DE RIESGOS'!$AR222="Catastrófico"),CONCATENATE("R",'MAPA DE RIESGOS'!$H222,"C",'MAPA DE RIESGOS'!$AF222),"")</f>
        <v/>
      </c>
      <c r="CM17" s="359" t="str">
        <f>IF(AND('MAPA DE RIESGOS'!$AP223="Muy Alta",'MAPA DE RIESGOS'!$AR223="Catastrófico"),CONCATENATE("R",'MAPA DE RIESGOS'!$H223,"C",'MAPA DE RIESGOS'!$AF223),"")</f>
        <v/>
      </c>
      <c r="CN17" s="359" t="str">
        <f>IF(AND('MAPA DE RIESGOS'!$AP224="Muy Alta",'MAPA DE RIESGOS'!$AR224="Catastrófico"),CONCATENATE("R",'MAPA DE RIESGOS'!$H224,"C",'MAPA DE RIESGOS'!$AF224),"")</f>
        <v/>
      </c>
      <c r="CO17" s="359" t="str">
        <f>IF(AND('MAPA DE RIESGOS'!$AP225="Muy Alta",'MAPA DE RIESGOS'!$AR225="Catastrófico"),CONCATENATE("R",'MAPA DE RIESGOS'!$H225,"C",'MAPA DE RIESGOS'!$AF225),"")</f>
        <v/>
      </c>
      <c r="CP17" s="359" t="str">
        <f>IF(AND('MAPA DE RIESGOS'!$AP226="Muy Alta",'MAPA DE RIESGOS'!$AR226="Catastrófico"),CONCATENATE("R",'MAPA DE RIESGOS'!$H226,"C",'MAPA DE RIESGOS'!$AF226),"")</f>
        <v/>
      </c>
      <c r="CQ17" s="359" t="str">
        <f>IF(AND('MAPA DE RIESGOS'!$AP227="Muy Alta",'MAPA DE RIESGOS'!$AR227="Catastrófico"),CONCATENATE("R",'MAPA DE RIESGOS'!$H227,"C",'MAPA DE RIESGOS'!$AF227),"")</f>
        <v/>
      </c>
      <c r="CR17" s="359" t="str">
        <f>IF(AND('MAPA DE RIESGOS'!$AP228="Muy Alta",'MAPA DE RIESGOS'!$AR228="Catastrófico"),CONCATENATE("R",'MAPA DE RIESGOS'!$H228,"C",'MAPA DE RIESGOS'!$AF228),"")</f>
        <v/>
      </c>
      <c r="CS17" s="359" t="str">
        <f>IF(AND('MAPA DE RIESGOS'!$AP229="Muy Alta",'MAPA DE RIESGOS'!$AR229="Catastrófico"),CONCATENATE("R",'MAPA DE RIESGOS'!$H229,"C",'MAPA DE RIESGOS'!$AF229),"")</f>
        <v/>
      </c>
      <c r="CT17" s="359" t="str">
        <f>IF(AND('MAPA DE RIESGOS'!$AP230="Muy Alta",'MAPA DE RIESGOS'!$AR230="Catastrófico"),CONCATENATE("R",'MAPA DE RIESGOS'!$H230,"C",'MAPA DE RIESGOS'!$AF230),"")</f>
        <v/>
      </c>
      <c r="CU17" s="360" t="str">
        <f>IF(AND('MAPA DE RIESGOS'!$AP231="Muy Alta",'MAPA DE RIESGOS'!$AR231="Catastrófico"),CONCATENATE("R",'MAPA DE RIESGOS'!$H231,"C",'MAPA DE RIESGOS'!$AF231),"")</f>
        <v/>
      </c>
      <c r="CV17" s="67"/>
      <c r="CW17" s="735"/>
      <c r="CX17" s="736"/>
      <c r="CY17" s="736"/>
      <c r="CZ17" s="736"/>
      <c r="DA17" s="736"/>
      <c r="DB17" s="737"/>
    </row>
    <row r="18" spans="2:106" ht="32.5" customHeight="1">
      <c r="B18" s="755"/>
      <c r="C18" s="755"/>
      <c r="D18" s="756"/>
      <c r="E18" s="726"/>
      <c r="F18" s="727"/>
      <c r="G18" s="727"/>
      <c r="H18" s="727"/>
      <c r="I18" s="728"/>
      <c r="J18" s="356" t="str">
        <f>IF(AND('MAPA DE RIESGOS'!$AP232="Muy Alta",'MAPA DE RIESGOS'!$AR232="Leve"),CONCATENATE("R",'MAPA DE RIESGOS'!$H232,"C",'MAPA DE RIESGOS'!$AF232),"")</f>
        <v/>
      </c>
      <c r="K18" s="357" t="str">
        <f>IF(AND('MAPA DE RIESGOS'!$AP233="Muy Alta",'MAPA DE RIESGOS'!$AR233="Leve"),CONCATENATE("R",'MAPA DE RIESGOS'!$H233,"C",'MAPA DE RIESGOS'!$AF233),"")</f>
        <v/>
      </c>
      <c r="L18" s="357" t="str">
        <f>IF(AND('MAPA DE RIESGOS'!$AP234="Muy Alta",'MAPA DE RIESGOS'!$AR234="Leve"),CONCATENATE("R",'MAPA DE RIESGOS'!$H234,"C",'MAPA DE RIESGOS'!$AF234),"")</f>
        <v/>
      </c>
      <c r="M18" s="357" t="str">
        <f>IF(AND('MAPA DE RIESGOS'!$AP235="Muy Alta",'MAPA DE RIESGOS'!$AR235="Leve"),CONCATENATE("R",'MAPA DE RIESGOS'!$H235,"C",'MAPA DE RIESGOS'!$AF235),"")</f>
        <v/>
      </c>
      <c r="N18" s="357" t="str">
        <f>IF(AND('MAPA DE RIESGOS'!$AP236="Muy Alta",'MAPA DE RIESGOS'!$AR236="Leve"),CONCATENATE("R",'MAPA DE RIESGOS'!$H236,"C",'MAPA DE RIESGOS'!$AF236),"")</f>
        <v/>
      </c>
      <c r="O18" s="357" t="str">
        <f>IF(AND('MAPA DE RIESGOS'!$AP237="Muy Alta",'MAPA DE RIESGOS'!$AR237="Leve"),CONCATENATE("R",'MAPA DE RIESGOS'!$H237,"C",'MAPA DE RIESGOS'!$AF237),"")</f>
        <v/>
      </c>
      <c r="P18" s="357" t="str">
        <f>IF(AND('MAPA DE RIESGOS'!$AP238="Muy Alta",'MAPA DE RIESGOS'!$AR238="Leve"),CONCATENATE("R",'MAPA DE RIESGOS'!$H238,"C",'MAPA DE RIESGOS'!$AF238),"")</f>
        <v/>
      </c>
      <c r="Q18" s="357" t="str">
        <f>IF(AND('MAPA DE RIESGOS'!$AP239="Muy Alta",'MAPA DE RIESGOS'!$AR239="Leve"),CONCATENATE("R",'MAPA DE RIESGOS'!$H239,"C",'MAPA DE RIESGOS'!$AF239),"")</f>
        <v/>
      </c>
      <c r="R18" s="357" t="str">
        <f>IF(AND('MAPA DE RIESGOS'!$AP240="Muy Alta",'MAPA DE RIESGOS'!$AR240="Leve"),CONCATENATE("R",'MAPA DE RIESGOS'!$H240,"C",'MAPA DE RIESGOS'!$AF240),"")</f>
        <v/>
      </c>
      <c r="S18" s="357" t="str">
        <f>IF(AND('MAPA DE RIESGOS'!$AP241="Muy Alta",'MAPA DE RIESGOS'!$AR241="Leve"),CONCATENATE("R",'MAPA DE RIESGOS'!$H241,"C",'MAPA DE RIESGOS'!$AF241),"")</f>
        <v/>
      </c>
      <c r="T18" s="357" t="str">
        <f>IF(AND('MAPA DE RIESGOS'!$AP242="Muy Alta",'MAPA DE RIESGOS'!$AR242="Leve"),CONCATENATE("R",'MAPA DE RIESGOS'!$H242,"C",'MAPA DE RIESGOS'!$AF242),"")</f>
        <v/>
      </c>
      <c r="U18" s="357" t="str">
        <f>IF(AND('MAPA DE RIESGOS'!$AP243="Muy Alta",'MAPA DE RIESGOS'!$AR243="Leve"),CONCATENATE("R",'MAPA DE RIESGOS'!$H243,"C",'MAPA DE RIESGOS'!$AF243),"")</f>
        <v/>
      </c>
      <c r="V18" s="357" t="str">
        <f>IF(AND('MAPA DE RIESGOS'!$AP244="Muy Alta",'MAPA DE RIESGOS'!$AR244="Leve"),CONCATENATE("R",'MAPA DE RIESGOS'!$H244,"C",'MAPA DE RIESGOS'!$AF244),"")</f>
        <v/>
      </c>
      <c r="W18" s="357" t="str">
        <f>IF(AND('MAPA DE RIESGOS'!$AP245="Muy Alta",'MAPA DE RIESGOS'!$AR245="Leve"),CONCATENATE("R",'MAPA DE RIESGOS'!$H245,"C",'MAPA DE RIESGOS'!$AF245),"")</f>
        <v/>
      </c>
      <c r="X18" s="357" t="str">
        <f>IF(AND('MAPA DE RIESGOS'!$AP246="Muy Alta",'MAPA DE RIESGOS'!$AR246="Leve"),CONCATENATE("R",'MAPA DE RIESGOS'!$H246,"C",'MAPA DE RIESGOS'!$AF246),"")</f>
        <v/>
      </c>
      <c r="Y18" s="357" t="str">
        <f>IF(AND('MAPA DE RIESGOS'!$AP247="Muy Alta",'MAPA DE RIESGOS'!$AR247="Leve"),CONCATENATE("R",'MAPA DE RIESGOS'!$H247,"C",'MAPA DE RIESGOS'!$AF247),"")</f>
        <v/>
      </c>
      <c r="Z18" s="357" t="str">
        <f>IF(AND('MAPA DE RIESGOS'!$AP248="Muy Alta",'MAPA DE RIESGOS'!$AR248="Leve"),CONCATENATE("R",'MAPA DE RIESGOS'!$H248,"C",'MAPA DE RIESGOS'!$AF248),"")</f>
        <v/>
      </c>
      <c r="AA18" s="358" t="str">
        <f>IF(AND('MAPA DE RIESGOS'!$AP249="Muy Alta",'MAPA DE RIESGOS'!$AR249="Leve"),CONCATENATE("R",'MAPA DE RIESGOS'!$H249,"C",'MAPA DE RIESGOS'!$AF249),"")</f>
        <v/>
      </c>
      <c r="AB18" s="356" t="str">
        <f>IF(AND('MAPA DE RIESGOS'!$AP232="Muy Alta",'MAPA DE RIESGOS'!$AR232="Menor"),CONCATENATE("R",'MAPA DE RIESGOS'!$H232,"C",'MAPA DE RIESGOS'!$AF232),"")</f>
        <v/>
      </c>
      <c r="AC18" s="357" t="str">
        <f>IF(AND('MAPA DE RIESGOS'!$AP233="Muy Alta",'MAPA DE RIESGOS'!$AR233="Menor"),CONCATENATE("R",'MAPA DE RIESGOS'!$H233,"C",'MAPA DE RIESGOS'!$AF233),"")</f>
        <v/>
      </c>
      <c r="AD18" s="357" t="str">
        <f>IF(AND('MAPA DE RIESGOS'!$AP234="Muy Alta",'MAPA DE RIESGOS'!$AR234="Menor"),CONCATENATE("R",'MAPA DE RIESGOS'!$H234,"C",'MAPA DE RIESGOS'!$AF234),"")</f>
        <v/>
      </c>
      <c r="AE18" s="357" t="str">
        <f>IF(AND('MAPA DE RIESGOS'!$AP235="Muy Alta",'MAPA DE RIESGOS'!$AR235="Menor"),CONCATENATE("R",'MAPA DE RIESGOS'!$H235,"C",'MAPA DE RIESGOS'!$AF235),"")</f>
        <v/>
      </c>
      <c r="AF18" s="357" t="str">
        <f>IF(AND('MAPA DE RIESGOS'!$AP236="Muy Alta",'MAPA DE RIESGOS'!$AR236="Menor"),CONCATENATE("R",'MAPA DE RIESGOS'!$H236,"C",'MAPA DE RIESGOS'!$AF236),"")</f>
        <v/>
      </c>
      <c r="AG18" s="357" t="str">
        <f>IF(AND('MAPA DE RIESGOS'!$AP237="Muy Alta",'MAPA DE RIESGOS'!$AR237="Menor"),CONCATENATE("R",'MAPA DE RIESGOS'!$H237,"C",'MAPA DE RIESGOS'!$AF237),"")</f>
        <v/>
      </c>
      <c r="AH18" s="357" t="str">
        <f>IF(AND('MAPA DE RIESGOS'!$AP238="Muy Alta",'MAPA DE RIESGOS'!$AR238="Menor"),CONCATENATE("R",'MAPA DE RIESGOS'!$H238,"C",'MAPA DE RIESGOS'!$AF238),"")</f>
        <v/>
      </c>
      <c r="AI18" s="357" t="str">
        <f>IF(AND('MAPA DE RIESGOS'!$AP239="Muy Alta",'MAPA DE RIESGOS'!$AR239="Menor"),CONCATENATE("R",'MAPA DE RIESGOS'!$H239,"C",'MAPA DE RIESGOS'!$AF239),"")</f>
        <v/>
      </c>
      <c r="AJ18" s="357" t="str">
        <f>IF(AND('MAPA DE RIESGOS'!$AP240="Muy Alta",'MAPA DE RIESGOS'!$AR240="Menor"),CONCATENATE("R",'MAPA DE RIESGOS'!$H240,"C",'MAPA DE RIESGOS'!$AF240),"")</f>
        <v/>
      </c>
      <c r="AK18" s="357" t="str">
        <f>IF(AND('MAPA DE RIESGOS'!$AP241="Muy Alta",'MAPA DE RIESGOS'!$AR241="Menor"),CONCATENATE("R",'MAPA DE RIESGOS'!$H241,"C",'MAPA DE RIESGOS'!$AF241),"")</f>
        <v/>
      </c>
      <c r="AL18" s="357" t="str">
        <f>IF(AND('MAPA DE RIESGOS'!$AP242="Muy Alta",'MAPA DE RIESGOS'!$AR242="Menor"),CONCATENATE("R",'MAPA DE RIESGOS'!$H242,"C",'MAPA DE RIESGOS'!$AF242),"")</f>
        <v/>
      </c>
      <c r="AM18" s="357" t="str">
        <f>IF(AND('MAPA DE RIESGOS'!$AP243="Muy Alta",'MAPA DE RIESGOS'!$AR243="Menor"),CONCATENATE("R",'MAPA DE RIESGOS'!$H243,"C",'MAPA DE RIESGOS'!$AF243),"")</f>
        <v/>
      </c>
      <c r="AN18" s="357" t="str">
        <f>IF(AND('MAPA DE RIESGOS'!$AP244="Muy Alta",'MAPA DE RIESGOS'!$AR244="Menor"),CONCATENATE("R",'MAPA DE RIESGOS'!$H244,"C",'MAPA DE RIESGOS'!$AF244),"")</f>
        <v/>
      </c>
      <c r="AO18" s="357" t="str">
        <f>IF(AND('MAPA DE RIESGOS'!$AP245="Muy Alta",'MAPA DE RIESGOS'!$AR245="Menor"),CONCATENATE("R",'MAPA DE RIESGOS'!$H245,"C",'MAPA DE RIESGOS'!$AF245),"")</f>
        <v/>
      </c>
      <c r="AP18" s="357" t="str">
        <f>IF(AND('MAPA DE RIESGOS'!$AP246="Muy Alta",'MAPA DE RIESGOS'!$AR246="Menor"),CONCATENATE("R",'MAPA DE RIESGOS'!$H246,"C",'MAPA DE RIESGOS'!$AF246),"")</f>
        <v/>
      </c>
      <c r="AQ18" s="357" t="str">
        <f>IF(AND('MAPA DE RIESGOS'!$AP247="Muy Alta",'MAPA DE RIESGOS'!$AR247="Menor"),CONCATENATE("R",'MAPA DE RIESGOS'!$H247,"C",'MAPA DE RIESGOS'!$AF247),"")</f>
        <v/>
      </c>
      <c r="AR18" s="357" t="str">
        <f>IF(AND('MAPA DE RIESGOS'!$AP248="Muy Alta",'MAPA DE RIESGOS'!$AR248="Menor"),CONCATENATE("R",'MAPA DE RIESGOS'!$H248,"C",'MAPA DE RIESGOS'!$AF248),"")</f>
        <v/>
      </c>
      <c r="AS18" s="358" t="str">
        <f>IF(AND('MAPA DE RIESGOS'!$AP249="Muy Alta",'MAPA DE RIESGOS'!$AR249="Menor"),CONCATENATE("R",'MAPA DE RIESGOS'!$H249,"C",'MAPA DE RIESGOS'!$AF249),"")</f>
        <v/>
      </c>
      <c r="AT18" s="356" t="str">
        <f>IF(AND('MAPA DE RIESGOS'!$AP232="Muy Alta",'MAPA DE RIESGOS'!$AR232="Moderado"),CONCATENATE("R",'MAPA DE RIESGOS'!$H232,"C",'MAPA DE RIESGOS'!$AF232),"")</f>
        <v/>
      </c>
      <c r="AU18" s="357" t="str">
        <f>IF(AND('MAPA DE RIESGOS'!$AP233="Muy Alta",'MAPA DE RIESGOS'!$AR233="Moderado"),CONCATENATE("R",'MAPA DE RIESGOS'!$H233,"C",'MAPA DE RIESGOS'!$AF233),"")</f>
        <v/>
      </c>
      <c r="AV18" s="357" t="str">
        <f>IF(AND('MAPA DE RIESGOS'!$AP234="Muy Alta",'MAPA DE RIESGOS'!$AR234="Moderado"),CONCATENATE("R",'MAPA DE RIESGOS'!$H234,"C",'MAPA DE RIESGOS'!$AF234),"")</f>
        <v/>
      </c>
      <c r="AW18" s="357" t="str">
        <f>IF(AND('MAPA DE RIESGOS'!$AP235="Muy Alta",'MAPA DE RIESGOS'!$AR235="Moderado"),CONCATENATE("R",'MAPA DE RIESGOS'!$H235,"C",'MAPA DE RIESGOS'!$AF235),"")</f>
        <v/>
      </c>
      <c r="AX18" s="357" t="str">
        <f>IF(AND('MAPA DE RIESGOS'!$AP236="Muy Alta",'MAPA DE RIESGOS'!$AR236="Moderado"),CONCATENATE("R",'MAPA DE RIESGOS'!$H236,"C",'MAPA DE RIESGOS'!$AF236),"")</f>
        <v/>
      </c>
      <c r="AY18" s="357" t="str">
        <f>IF(AND('MAPA DE RIESGOS'!$AP237="Muy Alta",'MAPA DE RIESGOS'!$AR237="Moderado"),CONCATENATE("R",'MAPA DE RIESGOS'!$H237,"C",'MAPA DE RIESGOS'!$AF237),"")</f>
        <v/>
      </c>
      <c r="AZ18" s="357" t="str">
        <f>IF(AND('MAPA DE RIESGOS'!$AP238="Muy Alta",'MAPA DE RIESGOS'!$AR238="Moderado"),CONCATENATE("R",'MAPA DE RIESGOS'!$H238,"C",'MAPA DE RIESGOS'!$AF238),"")</f>
        <v/>
      </c>
      <c r="BA18" s="357" t="str">
        <f>IF(AND('MAPA DE RIESGOS'!$AP239="Muy Alta",'MAPA DE RIESGOS'!$AR239="Moderado"),CONCATENATE("R",'MAPA DE RIESGOS'!$H239,"C",'MAPA DE RIESGOS'!$AF239),"")</f>
        <v/>
      </c>
      <c r="BB18" s="357" t="str">
        <f>IF(AND('MAPA DE RIESGOS'!$AP240="Muy Alta",'MAPA DE RIESGOS'!$AR240="Moderado"),CONCATENATE("R",'MAPA DE RIESGOS'!$H240,"C",'MAPA DE RIESGOS'!$AF240),"")</f>
        <v/>
      </c>
      <c r="BC18" s="357" t="str">
        <f>IF(AND('MAPA DE RIESGOS'!$AP241="Muy Alta",'MAPA DE RIESGOS'!$AR241="Moderado"),CONCATENATE("R",'MAPA DE RIESGOS'!$H241,"C",'MAPA DE RIESGOS'!$AF241),"")</f>
        <v/>
      </c>
      <c r="BD18" s="357" t="str">
        <f>IF(AND('MAPA DE RIESGOS'!$AP242="Muy Alta",'MAPA DE RIESGOS'!$AR242="Moderado"),CONCATENATE("R",'MAPA DE RIESGOS'!$H242,"C",'MAPA DE RIESGOS'!$AF242),"")</f>
        <v/>
      </c>
      <c r="BE18" s="357" t="str">
        <f>IF(AND('MAPA DE RIESGOS'!$AP243="Muy Alta",'MAPA DE RIESGOS'!$AR243="Moderado"),CONCATENATE("R",'MAPA DE RIESGOS'!$H243,"C",'MAPA DE RIESGOS'!$AF243),"")</f>
        <v/>
      </c>
      <c r="BF18" s="357" t="str">
        <f>IF(AND('MAPA DE RIESGOS'!$AP244="Muy Alta",'MAPA DE RIESGOS'!$AR244="Moderado"),CONCATENATE("R",'MAPA DE RIESGOS'!$H244,"C",'MAPA DE RIESGOS'!$AF244),"")</f>
        <v/>
      </c>
      <c r="BG18" s="357" t="str">
        <f>IF(AND('MAPA DE RIESGOS'!$AP245="Muy Alta",'MAPA DE RIESGOS'!$AR245="Moderado"),CONCATENATE("R",'MAPA DE RIESGOS'!$H245,"C",'MAPA DE RIESGOS'!$AF245),"")</f>
        <v/>
      </c>
      <c r="BH18" s="357" t="str">
        <f>IF(AND('MAPA DE RIESGOS'!$AP246="Muy Alta",'MAPA DE RIESGOS'!$AR246="Moderado"),CONCATENATE("R",'MAPA DE RIESGOS'!$H246,"C",'MAPA DE RIESGOS'!$AF246),"")</f>
        <v/>
      </c>
      <c r="BI18" s="357" t="str">
        <f>IF(AND('MAPA DE RIESGOS'!$AP247="Muy Alta",'MAPA DE RIESGOS'!$AR247="Moderado"),CONCATENATE("R",'MAPA DE RIESGOS'!$H247,"C",'MAPA DE RIESGOS'!$AF247),"")</f>
        <v/>
      </c>
      <c r="BJ18" s="357" t="str">
        <f>IF(AND('MAPA DE RIESGOS'!$AP248="Muy Alta",'MAPA DE RIESGOS'!$AR248="Moderado"),CONCATENATE("R",'MAPA DE RIESGOS'!$H248,"C",'MAPA DE RIESGOS'!$AF248),"")</f>
        <v/>
      </c>
      <c r="BK18" s="358" t="str">
        <f>IF(AND('MAPA DE RIESGOS'!$AP249="Muy Alta",'MAPA DE RIESGOS'!$AR249="Moderado"),CONCATENATE("R",'MAPA DE RIESGOS'!$H249,"C",'MAPA DE RIESGOS'!$AF249),"")</f>
        <v/>
      </c>
      <c r="BL18" s="356" t="str">
        <f>IF(AND('MAPA DE RIESGOS'!$AP232="Muy Alta",'MAPA DE RIESGOS'!$AR232="Mayor"),CONCATENATE("R",'MAPA DE RIESGOS'!$H232,"C",'MAPA DE RIESGOS'!$AF232),"")</f>
        <v/>
      </c>
      <c r="BM18" s="357" t="str">
        <f>IF(AND('MAPA DE RIESGOS'!$AP233="Muy Alta",'MAPA DE RIESGOS'!$AR233="Mayor"),CONCATENATE("R",'MAPA DE RIESGOS'!$H233,"C",'MAPA DE RIESGOS'!$AF233),"")</f>
        <v/>
      </c>
      <c r="BN18" s="357" t="str">
        <f>IF(AND('MAPA DE RIESGOS'!$AP234="Muy Alta",'MAPA DE RIESGOS'!$AR234="Mayor"),CONCATENATE("R",'MAPA DE RIESGOS'!$H234,"C",'MAPA DE RIESGOS'!$AF234),"")</f>
        <v/>
      </c>
      <c r="BO18" s="357" t="str">
        <f>IF(AND('MAPA DE RIESGOS'!$AP235="Muy Alta",'MAPA DE RIESGOS'!$AR235="Mayor"),CONCATENATE("R",'MAPA DE RIESGOS'!$H235,"C",'MAPA DE RIESGOS'!$AF235),"")</f>
        <v/>
      </c>
      <c r="BP18" s="357" t="str">
        <f>IF(AND('MAPA DE RIESGOS'!$AP236="Muy Alta",'MAPA DE RIESGOS'!$AR236="Mayor"),CONCATENATE("R",'MAPA DE RIESGOS'!$H236,"C",'MAPA DE RIESGOS'!$AF236),"")</f>
        <v/>
      </c>
      <c r="BQ18" s="357" t="str">
        <f>IF(AND('MAPA DE RIESGOS'!$AP237="Muy Alta",'MAPA DE RIESGOS'!$AR237="Mayor"),CONCATENATE("R",'MAPA DE RIESGOS'!$H237,"C",'MAPA DE RIESGOS'!$AF237),"")</f>
        <v/>
      </c>
      <c r="BR18" s="357" t="str">
        <f>IF(AND('MAPA DE RIESGOS'!$AP238="Muy Alta",'MAPA DE RIESGOS'!$AR238="Mayor"),CONCATENATE("R",'MAPA DE RIESGOS'!$H238,"C",'MAPA DE RIESGOS'!$AF238),"")</f>
        <v/>
      </c>
      <c r="BS18" s="357" t="str">
        <f>IF(AND('MAPA DE RIESGOS'!$AP239="Muy Alta",'MAPA DE RIESGOS'!$AR239="Mayor"),CONCATENATE("R",'MAPA DE RIESGOS'!$H239,"C",'MAPA DE RIESGOS'!$AF239),"")</f>
        <v/>
      </c>
      <c r="BT18" s="357" t="str">
        <f>IF(AND('MAPA DE RIESGOS'!$AP240="Muy Alta",'MAPA DE RIESGOS'!$AR240="Mayor"),CONCATENATE("R",'MAPA DE RIESGOS'!$H240,"C",'MAPA DE RIESGOS'!$AF240),"")</f>
        <v/>
      </c>
      <c r="BU18" s="357" t="str">
        <f>IF(AND('MAPA DE RIESGOS'!$AP241="Muy Alta",'MAPA DE RIESGOS'!$AR241="Mayor"),CONCATENATE("R",'MAPA DE RIESGOS'!$H241,"C",'MAPA DE RIESGOS'!$AF241),"")</f>
        <v/>
      </c>
      <c r="BV18" s="357" t="str">
        <f>IF(AND('MAPA DE RIESGOS'!$AP242="Muy Alta",'MAPA DE RIESGOS'!$AR242="Mayor"),CONCATENATE("R",'MAPA DE RIESGOS'!$H242,"C",'MAPA DE RIESGOS'!$AF242),"")</f>
        <v/>
      </c>
      <c r="BW18" s="357" t="str">
        <f>IF(AND('MAPA DE RIESGOS'!$AP243="Muy Alta",'MAPA DE RIESGOS'!$AR243="Mayor"),CONCATENATE("R",'MAPA DE RIESGOS'!$H243,"C",'MAPA DE RIESGOS'!$AF243),"")</f>
        <v/>
      </c>
      <c r="BX18" s="357" t="str">
        <f>IF(AND('MAPA DE RIESGOS'!$AP244="Muy Alta",'MAPA DE RIESGOS'!$AR244="Mayor"),CONCATENATE("R",'MAPA DE RIESGOS'!$H244,"C",'MAPA DE RIESGOS'!$AF244),"")</f>
        <v/>
      </c>
      <c r="BY18" s="357" t="str">
        <f>IF(AND('MAPA DE RIESGOS'!$AP245="Muy Alta",'MAPA DE RIESGOS'!$AR245="Mayor"),CONCATENATE("R",'MAPA DE RIESGOS'!$H245,"C",'MAPA DE RIESGOS'!$AF245),"")</f>
        <v/>
      </c>
      <c r="BZ18" s="357" t="str">
        <f>IF(AND('MAPA DE RIESGOS'!$AP246="Muy Alta",'MAPA DE RIESGOS'!$AR246="Mayor"),CONCATENATE("R",'MAPA DE RIESGOS'!$H246,"C",'MAPA DE RIESGOS'!$AF246),"")</f>
        <v/>
      </c>
      <c r="CA18" s="357" t="str">
        <f>IF(AND('MAPA DE RIESGOS'!$AP247="Muy Alta",'MAPA DE RIESGOS'!$AR247="Mayor"),CONCATENATE("R",'MAPA DE RIESGOS'!$H247,"C",'MAPA DE RIESGOS'!$AF247),"")</f>
        <v/>
      </c>
      <c r="CB18" s="357" t="str">
        <f>IF(AND('MAPA DE RIESGOS'!$AP248="Muy Alta",'MAPA DE RIESGOS'!$AR248="Mayor"),CONCATENATE("R",'MAPA DE RIESGOS'!$H248,"C",'MAPA DE RIESGOS'!$AF248),"")</f>
        <v/>
      </c>
      <c r="CC18" s="358" t="str">
        <f>IF(AND('MAPA DE RIESGOS'!$AP249="Muy Alta",'MAPA DE RIESGOS'!$AR249="Mayor"),CONCATENATE("R",'MAPA DE RIESGOS'!$H249,"C",'MAPA DE RIESGOS'!$AF249),"")</f>
        <v/>
      </c>
      <c r="CD18" s="359" t="str">
        <f>IF(AND('MAPA DE RIESGOS'!$AP232="Muy Alta",'MAPA DE RIESGOS'!$AR232="Catastrófico"),CONCATENATE("R",'MAPA DE RIESGOS'!$H232,"C",'MAPA DE RIESGOS'!$AF232),"")</f>
        <v/>
      </c>
      <c r="CE18" s="359" t="str">
        <f>IF(AND('MAPA DE RIESGOS'!$AP233="Muy Alta",'MAPA DE RIESGOS'!$AR233="Catastrófico"),CONCATENATE("R",'MAPA DE RIESGOS'!$H233,"C",'MAPA DE RIESGOS'!$AF233),"")</f>
        <v/>
      </c>
      <c r="CF18" s="359" t="str">
        <f>IF(AND('MAPA DE RIESGOS'!$AP234="Muy Alta",'MAPA DE RIESGOS'!$AR234="Catastrófico"),CONCATENATE("R",'MAPA DE RIESGOS'!$H234,"C",'MAPA DE RIESGOS'!$AF234),"")</f>
        <v/>
      </c>
      <c r="CG18" s="359" t="str">
        <f>IF(AND('MAPA DE RIESGOS'!$AP235="Muy Alta",'MAPA DE RIESGOS'!$AR235="Catastrófico"),CONCATENATE("R",'MAPA DE RIESGOS'!$H235,"C",'MAPA DE RIESGOS'!$AF235),"")</f>
        <v/>
      </c>
      <c r="CH18" s="359" t="str">
        <f>IF(AND('MAPA DE RIESGOS'!$AP236="Muy Alta",'MAPA DE RIESGOS'!$AR236="Catastrófico"),CONCATENATE("R",'MAPA DE RIESGOS'!$H236,"C",'MAPA DE RIESGOS'!$AF236),"")</f>
        <v/>
      </c>
      <c r="CI18" s="359" t="str">
        <f>IF(AND('MAPA DE RIESGOS'!$AP237="Muy Alta",'MAPA DE RIESGOS'!$AR237="Catastrófico"),CONCATENATE("R",'MAPA DE RIESGOS'!$H237,"C",'MAPA DE RIESGOS'!$AF237),"")</f>
        <v/>
      </c>
      <c r="CJ18" s="359" t="str">
        <f>IF(AND('MAPA DE RIESGOS'!$AP238="Muy Alta",'MAPA DE RIESGOS'!$AR238="Catastrófico"),CONCATENATE("R",'MAPA DE RIESGOS'!$H238,"C",'MAPA DE RIESGOS'!$AF238),"")</f>
        <v/>
      </c>
      <c r="CK18" s="359" t="str">
        <f>IF(AND('MAPA DE RIESGOS'!$AP239="Muy Alta",'MAPA DE RIESGOS'!$AR239="Catastrófico"),CONCATENATE("R",'MAPA DE RIESGOS'!$H239,"C",'MAPA DE RIESGOS'!$AF239),"")</f>
        <v/>
      </c>
      <c r="CL18" s="359" t="str">
        <f>IF(AND('MAPA DE RIESGOS'!$AP240="Muy Alta",'MAPA DE RIESGOS'!$AR240="Catastrófico"),CONCATENATE("R",'MAPA DE RIESGOS'!$H240,"C",'MAPA DE RIESGOS'!$AF240),"")</f>
        <v/>
      </c>
      <c r="CM18" s="359" t="str">
        <f>IF(AND('MAPA DE RIESGOS'!$AP241="Muy Alta",'MAPA DE RIESGOS'!$AR241="Catastrófico"),CONCATENATE("R",'MAPA DE RIESGOS'!$H241,"C",'MAPA DE RIESGOS'!$AF241),"")</f>
        <v/>
      </c>
      <c r="CN18" s="359" t="str">
        <f>IF(AND('MAPA DE RIESGOS'!$AP242="Muy Alta",'MAPA DE RIESGOS'!$AR242="Catastrófico"),CONCATENATE("R",'MAPA DE RIESGOS'!$H242,"C",'MAPA DE RIESGOS'!$AF242),"")</f>
        <v/>
      </c>
      <c r="CO18" s="359" t="str">
        <f>IF(AND('MAPA DE RIESGOS'!$AP243="Muy Alta",'MAPA DE RIESGOS'!$AR243="Catastrófico"),CONCATENATE("R",'MAPA DE RIESGOS'!$H243,"C",'MAPA DE RIESGOS'!$AF243),"")</f>
        <v/>
      </c>
      <c r="CP18" s="359" t="str">
        <f>IF(AND('MAPA DE RIESGOS'!$AP244="Muy Alta",'MAPA DE RIESGOS'!$AR244="Catastrófico"),CONCATENATE("R",'MAPA DE RIESGOS'!$H244,"C",'MAPA DE RIESGOS'!$AF244),"")</f>
        <v/>
      </c>
      <c r="CQ18" s="359" t="str">
        <f>IF(AND('MAPA DE RIESGOS'!$AP245="Muy Alta",'MAPA DE RIESGOS'!$AR245="Catastrófico"),CONCATENATE("R",'MAPA DE RIESGOS'!$H245,"C",'MAPA DE RIESGOS'!$AF245),"")</f>
        <v/>
      </c>
      <c r="CR18" s="359" t="str">
        <f>IF(AND('MAPA DE RIESGOS'!$AP246="Muy Alta",'MAPA DE RIESGOS'!$AR246="Catastrófico"),CONCATENATE("R",'MAPA DE RIESGOS'!$H246,"C",'MAPA DE RIESGOS'!$AF246),"")</f>
        <v/>
      </c>
      <c r="CS18" s="359" t="str">
        <f>IF(AND('MAPA DE RIESGOS'!$AP247="Muy Alta",'MAPA DE RIESGOS'!$AR247="Catastrófico"),CONCATENATE("R",'MAPA DE RIESGOS'!$H247,"C",'MAPA DE RIESGOS'!$AF247),"")</f>
        <v/>
      </c>
      <c r="CT18" s="359" t="str">
        <f>IF(AND('MAPA DE RIESGOS'!$AP248="Muy Alta",'MAPA DE RIESGOS'!$AR248="Catastrófico"),CONCATENATE("R",'MAPA DE RIESGOS'!$H248,"C",'MAPA DE RIESGOS'!$AF248),"")</f>
        <v/>
      </c>
      <c r="CU18" s="360" t="str">
        <f>IF(AND('MAPA DE RIESGOS'!$AP249="Muy Alta",'MAPA DE RIESGOS'!$AR249="Catastrófico"),CONCATENATE("R",'MAPA DE RIESGOS'!$H249,"C",'MAPA DE RIESGOS'!$AF249),"")</f>
        <v/>
      </c>
      <c r="CV18" s="67"/>
      <c r="CW18" s="735"/>
      <c r="CX18" s="736"/>
      <c r="CY18" s="736"/>
      <c r="CZ18" s="736"/>
      <c r="DA18" s="736"/>
      <c r="DB18" s="737"/>
    </row>
    <row r="19" spans="2:106" ht="32.5" customHeight="1">
      <c r="B19" s="755"/>
      <c r="C19" s="755"/>
      <c r="D19" s="756"/>
      <c r="E19" s="726"/>
      <c r="F19" s="727"/>
      <c r="G19" s="727"/>
      <c r="H19" s="727"/>
      <c r="I19" s="728"/>
      <c r="J19" s="356" t="str">
        <f>IF(AND('MAPA DE RIESGOS'!$AP250="Muy Alta",'MAPA DE RIESGOS'!$AR250="Leve"),CONCATENATE("R",'MAPA DE RIESGOS'!$H250,"C",'MAPA DE RIESGOS'!$AF250),"")</f>
        <v/>
      </c>
      <c r="K19" s="357" t="str">
        <f>IF(AND('MAPA DE RIESGOS'!$AP251="Muy Alta",'MAPA DE RIESGOS'!$AR251="Leve"),CONCATENATE("R",'MAPA DE RIESGOS'!$H251,"C",'MAPA DE RIESGOS'!$AF251),"")</f>
        <v/>
      </c>
      <c r="L19" s="357" t="str">
        <f>IF(AND('MAPA DE RIESGOS'!$AP252="Muy Alta",'MAPA DE RIESGOS'!$AR252="Leve"),CONCATENATE("R",'MAPA DE RIESGOS'!$H252,"C",'MAPA DE RIESGOS'!$AF252),"")</f>
        <v/>
      </c>
      <c r="M19" s="357" t="str">
        <f>IF(AND('MAPA DE RIESGOS'!$AP253="Muy Alta",'MAPA DE RIESGOS'!$AR253="Leve"),CONCATENATE("R",'MAPA DE RIESGOS'!$H253,"C",'MAPA DE RIESGOS'!$AF253),"")</f>
        <v/>
      </c>
      <c r="N19" s="357" t="str">
        <f>IF(AND('MAPA DE RIESGOS'!$AP254="Muy Alta",'MAPA DE RIESGOS'!$AR254="Leve"),CONCATENATE("R",'MAPA DE RIESGOS'!$H254,"C",'MAPA DE RIESGOS'!$AF254),"")</f>
        <v/>
      </c>
      <c r="O19" s="357" t="str">
        <f>IF(AND('MAPA DE RIESGOS'!$AP255="Muy Alta",'MAPA DE RIESGOS'!$AR255="Leve"),CONCATENATE("R",'MAPA DE RIESGOS'!$H255,"C",'MAPA DE RIESGOS'!$AF255),"")</f>
        <v/>
      </c>
      <c r="P19" s="357" t="str">
        <f>IF(AND('MAPA DE RIESGOS'!$AP256="Muy Alta",'MAPA DE RIESGOS'!$AR256="Leve"),CONCATENATE("R",'MAPA DE RIESGOS'!$H256,"C",'MAPA DE RIESGOS'!$AF256),"")</f>
        <v/>
      </c>
      <c r="Q19" s="357" t="str">
        <f>IF(AND('MAPA DE RIESGOS'!$AP257="Muy Alta",'MAPA DE RIESGOS'!$AR257="Leve"),CONCATENATE("R",'MAPA DE RIESGOS'!$H257,"C",'MAPA DE RIESGOS'!$AF257),"")</f>
        <v/>
      </c>
      <c r="R19" s="357" t="str">
        <f>IF(AND('MAPA DE RIESGOS'!$AP258="Muy Alta",'MAPA DE RIESGOS'!$AR258="Leve"),CONCATENATE("R",'MAPA DE RIESGOS'!$H258,"C",'MAPA DE RIESGOS'!$AF258),"")</f>
        <v/>
      </c>
      <c r="S19" s="357" t="str">
        <f>IF(AND('MAPA DE RIESGOS'!$AP259="Muy Alta",'MAPA DE RIESGOS'!$AR259="Leve"),CONCATENATE("R",'MAPA DE RIESGOS'!$H259,"C",'MAPA DE RIESGOS'!$AF259),"")</f>
        <v/>
      </c>
      <c r="T19" s="357" t="str">
        <f>IF(AND('MAPA DE RIESGOS'!$AP260="Muy Alta",'MAPA DE RIESGOS'!$AR260="Leve"),CONCATENATE("R",'MAPA DE RIESGOS'!$H260,"C",'MAPA DE RIESGOS'!$AF260),"")</f>
        <v/>
      </c>
      <c r="U19" s="357" t="str">
        <f>IF(AND('MAPA DE RIESGOS'!$AP261="Muy Alta",'MAPA DE RIESGOS'!$AR261="Leve"),CONCATENATE("R",'MAPA DE RIESGOS'!$H261,"C",'MAPA DE RIESGOS'!$AF261),"")</f>
        <v/>
      </c>
      <c r="V19" s="357" t="str">
        <f>IF(AND('MAPA DE RIESGOS'!$AP262="Muy Alta",'MAPA DE RIESGOS'!$AR262="Leve"),CONCATENATE("R",'MAPA DE RIESGOS'!$H262,"C",'MAPA DE RIESGOS'!$AF262),"")</f>
        <v/>
      </c>
      <c r="W19" s="357" t="str">
        <f>IF(AND('MAPA DE RIESGOS'!$AP263="Muy Alta",'MAPA DE RIESGOS'!$AR263="Leve"),CONCATENATE("R",'MAPA DE RIESGOS'!$H263,"C",'MAPA DE RIESGOS'!$AF263),"")</f>
        <v/>
      </c>
      <c r="X19" s="357" t="str">
        <f>IF(AND('MAPA DE RIESGOS'!$AP264="Muy Alta",'MAPA DE RIESGOS'!$AR264="Leve"),CONCATENATE("R",'MAPA DE RIESGOS'!$H264,"C",'MAPA DE RIESGOS'!$AF264),"")</f>
        <v/>
      </c>
      <c r="Y19" s="357" t="str">
        <f>IF(AND('MAPA DE RIESGOS'!$AP265="Muy Alta",'MAPA DE RIESGOS'!$AR265="Leve"),CONCATENATE("R",'MAPA DE RIESGOS'!$H265,"C",'MAPA DE RIESGOS'!$AF265),"")</f>
        <v/>
      </c>
      <c r="Z19" s="357" t="str">
        <f>IF(AND('MAPA DE RIESGOS'!$AP266="Muy Alta",'MAPA DE RIESGOS'!$AR266="Leve"),CONCATENATE("R",'MAPA DE RIESGOS'!$H266,"C",'MAPA DE RIESGOS'!$AF266),"")</f>
        <v/>
      </c>
      <c r="AA19" s="358" t="str">
        <f>IF(AND('MAPA DE RIESGOS'!$AP267="Muy Alta",'MAPA DE RIESGOS'!$AR267="Leve"),CONCATENATE("R",'MAPA DE RIESGOS'!$H267,"C",'MAPA DE RIESGOS'!$AF267),"")</f>
        <v/>
      </c>
      <c r="AB19" s="356" t="str">
        <f>IF(AND('MAPA DE RIESGOS'!$AP250="Muy Alta",'MAPA DE RIESGOS'!$AR250="Menor"),CONCATENATE("R",'MAPA DE RIESGOS'!$H250,"C",'MAPA DE RIESGOS'!$AF250),"")</f>
        <v/>
      </c>
      <c r="AC19" s="357" t="str">
        <f>IF(AND('MAPA DE RIESGOS'!$AP251="Muy Alta",'MAPA DE RIESGOS'!$AR251="Menor"),CONCATENATE("R",'MAPA DE RIESGOS'!$H251,"C",'MAPA DE RIESGOS'!$AF251),"")</f>
        <v/>
      </c>
      <c r="AD19" s="357" t="str">
        <f>IF(AND('MAPA DE RIESGOS'!$AP252="Muy Alta",'MAPA DE RIESGOS'!$AR252="Menor"),CONCATENATE("R",'MAPA DE RIESGOS'!$H252,"C",'MAPA DE RIESGOS'!$AF252),"")</f>
        <v/>
      </c>
      <c r="AE19" s="357" t="str">
        <f>IF(AND('MAPA DE RIESGOS'!$AP253="Muy Alta",'MAPA DE RIESGOS'!$AR253="Menor"),CONCATENATE("R",'MAPA DE RIESGOS'!$H253,"C",'MAPA DE RIESGOS'!$AF253),"")</f>
        <v/>
      </c>
      <c r="AF19" s="357" t="str">
        <f>IF(AND('MAPA DE RIESGOS'!$AP254="Muy Alta",'MAPA DE RIESGOS'!$AR254="Menor"),CONCATENATE("R",'MAPA DE RIESGOS'!$H254,"C",'MAPA DE RIESGOS'!$AF254),"")</f>
        <v/>
      </c>
      <c r="AG19" s="357" t="str">
        <f>IF(AND('MAPA DE RIESGOS'!$AP255="Muy Alta",'MAPA DE RIESGOS'!$AR255="Menor"),CONCATENATE("R",'MAPA DE RIESGOS'!$H255,"C",'MAPA DE RIESGOS'!$AF255),"")</f>
        <v/>
      </c>
      <c r="AH19" s="357" t="str">
        <f>IF(AND('MAPA DE RIESGOS'!$AP256="Muy Alta",'MAPA DE RIESGOS'!$AR256="Menor"),CONCATENATE("R",'MAPA DE RIESGOS'!$H256,"C",'MAPA DE RIESGOS'!$AF256),"")</f>
        <v/>
      </c>
      <c r="AI19" s="357" t="str">
        <f>IF(AND('MAPA DE RIESGOS'!$AP257="Muy Alta",'MAPA DE RIESGOS'!$AR257="Menor"),CONCATENATE("R",'MAPA DE RIESGOS'!$H257,"C",'MAPA DE RIESGOS'!$AF257),"")</f>
        <v/>
      </c>
      <c r="AJ19" s="357" t="str">
        <f>IF(AND('MAPA DE RIESGOS'!$AP258="Muy Alta",'MAPA DE RIESGOS'!$AR258="Menor"),CONCATENATE("R",'MAPA DE RIESGOS'!$H258,"C",'MAPA DE RIESGOS'!$AF258),"")</f>
        <v/>
      </c>
      <c r="AK19" s="357" t="str">
        <f>IF(AND('MAPA DE RIESGOS'!$AP259="Muy Alta",'MAPA DE RIESGOS'!$AR259="Menor"),CONCATENATE("R",'MAPA DE RIESGOS'!$H259,"C",'MAPA DE RIESGOS'!$AF259),"")</f>
        <v/>
      </c>
      <c r="AL19" s="357" t="str">
        <f>IF(AND('MAPA DE RIESGOS'!$AP260="Muy Alta",'MAPA DE RIESGOS'!$AR260="Menor"),CONCATENATE("R",'MAPA DE RIESGOS'!$H260,"C",'MAPA DE RIESGOS'!$AF260),"")</f>
        <v/>
      </c>
      <c r="AM19" s="357" t="str">
        <f>IF(AND('MAPA DE RIESGOS'!$AP261="Muy Alta",'MAPA DE RIESGOS'!$AR261="Menor"),CONCATENATE("R",'MAPA DE RIESGOS'!$H261,"C",'MAPA DE RIESGOS'!$AF261),"")</f>
        <v/>
      </c>
      <c r="AN19" s="357" t="str">
        <f>IF(AND('MAPA DE RIESGOS'!$AP262="Muy Alta",'MAPA DE RIESGOS'!$AR262="Menor"),CONCATENATE("R",'MAPA DE RIESGOS'!$H262,"C",'MAPA DE RIESGOS'!$AF262),"")</f>
        <v/>
      </c>
      <c r="AO19" s="357" t="str">
        <f>IF(AND('MAPA DE RIESGOS'!$AP263="Muy Alta",'MAPA DE RIESGOS'!$AR263="Menor"),CONCATENATE("R",'MAPA DE RIESGOS'!$H263,"C",'MAPA DE RIESGOS'!$AF263),"")</f>
        <v/>
      </c>
      <c r="AP19" s="357" t="str">
        <f>IF(AND('MAPA DE RIESGOS'!$AP264="Muy Alta",'MAPA DE RIESGOS'!$AR264="Menor"),CONCATENATE("R",'MAPA DE RIESGOS'!$H264,"C",'MAPA DE RIESGOS'!$AF264),"")</f>
        <v/>
      </c>
      <c r="AQ19" s="357" t="str">
        <f>IF(AND('MAPA DE RIESGOS'!$AP265="Muy Alta",'MAPA DE RIESGOS'!$AR265="Menor"),CONCATENATE("R",'MAPA DE RIESGOS'!$H265,"C",'MAPA DE RIESGOS'!$AF265),"")</f>
        <v/>
      </c>
      <c r="AR19" s="357" t="str">
        <f>IF(AND('MAPA DE RIESGOS'!$AP266="Muy Alta",'MAPA DE RIESGOS'!$AR266="Menor"),CONCATENATE("R",'MAPA DE RIESGOS'!$H266,"C",'MAPA DE RIESGOS'!$AF266),"")</f>
        <v/>
      </c>
      <c r="AS19" s="358" t="str">
        <f>IF(AND('MAPA DE RIESGOS'!$AP267="Muy Alta",'MAPA DE RIESGOS'!$AR267="Menor"),CONCATENATE("R",'MAPA DE RIESGOS'!$H267,"C",'MAPA DE RIESGOS'!$AF267),"")</f>
        <v/>
      </c>
      <c r="AT19" s="356" t="str">
        <f>IF(AND('MAPA DE RIESGOS'!$AP250="Muy Alta",'MAPA DE RIESGOS'!$AR250="Moderado"),CONCATENATE("R",'MAPA DE RIESGOS'!$H250,"C",'MAPA DE RIESGOS'!$AF250),"")</f>
        <v/>
      </c>
      <c r="AU19" s="357" t="str">
        <f>IF(AND('MAPA DE RIESGOS'!$AP251="Muy Alta",'MAPA DE RIESGOS'!$AR251="Moderado"),CONCATENATE("R",'MAPA DE RIESGOS'!$H251,"C",'MAPA DE RIESGOS'!$AF251),"")</f>
        <v/>
      </c>
      <c r="AV19" s="357" t="str">
        <f>IF(AND('MAPA DE RIESGOS'!$AP252="Muy Alta",'MAPA DE RIESGOS'!$AR252="Moderado"),CONCATENATE("R",'MAPA DE RIESGOS'!$H252,"C",'MAPA DE RIESGOS'!$AF252),"")</f>
        <v/>
      </c>
      <c r="AW19" s="357" t="str">
        <f>IF(AND('MAPA DE RIESGOS'!$AP253="Muy Alta",'MAPA DE RIESGOS'!$AR253="Moderado"),CONCATENATE("R",'MAPA DE RIESGOS'!$H253,"C",'MAPA DE RIESGOS'!$AF253),"")</f>
        <v/>
      </c>
      <c r="AX19" s="357" t="str">
        <f>IF(AND('MAPA DE RIESGOS'!$AP254="Muy Alta",'MAPA DE RIESGOS'!$AR254="Moderado"),CONCATENATE("R",'MAPA DE RIESGOS'!$H254,"C",'MAPA DE RIESGOS'!$AF254),"")</f>
        <v/>
      </c>
      <c r="AY19" s="357" t="str">
        <f>IF(AND('MAPA DE RIESGOS'!$AP255="Muy Alta",'MAPA DE RIESGOS'!$AR255="Moderado"),CONCATENATE("R",'MAPA DE RIESGOS'!$H255,"C",'MAPA DE RIESGOS'!$AF255),"")</f>
        <v/>
      </c>
      <c r="AZ19" s="357" t="str">
        <f>IF(AND('MAPA DE RIESGOS'!$AP256="Muy Alta",'MAPA DE RIESGOS'!$AR256="Moderado"),CONCATENATE("R",'MAPA DE RIESGOS'!$H256,"C",'MAPA DE RIESGOS'!$AF256),"")</f>
        <v/>
      </c>
      <c r="BA19" s="357" t="str">
        <f>IF(AND('MAPA DE RIESGOS'!$AP257="Muy Alta",'MAPA DE RIESGOS'!$AR257="Moderado"),CONCATENATE("R",'MAPA DE RIESGOS'!$H257,"C",'MAPA DE RIESGOS'!$AF257),"")</f>
        <v/>
      </c>
      <c r="BB19" s="357" t="str">
        <f>IF(AND('MAPA DE RIESGOS'!$AP258="Muy Alta",'MAPA DE RIESGOS'!$AR258="Moderado"),CONCATENATE("R",'MAPA DE RIESGOS'!$H258,"C",'MAPA DE RIESGOS'!$AF258),"")</f>
        <v/>
      </c>
      <c r="BC19" s="357" t="str">
        <f>IF(AND('MAPA DE RIESGOS'!$AP259="Muy Alta",'MAPA DE RIESGOS'!$AR259="Moderado"),CONCATENATE("R",'MAPA DE RIESGOS'!$H259,"C",'MAPA DE RIESGOS'!$AF259),"")</f>
        <v/>
      </c>
      <c r="BD19" s="357" t="str">
        <f>IF(AND('MAPA DE RIESGOS'!$AP260="Muy Alta",'MAPA DE RIESGOS'!$AR260="Moderado"),CONCATENATE("R",'MAPA DE RIESGOS'!$H260,"C",'MAPA DE RIESGOS'!$AF260),"")</f>
        <v/>
      </c>
      <c r="BE19" s="357" t="str">
        <f>IF(AND('MAPA DE RIESGOS'!$AP261="Muy Alta",'MAPA DE RIESGOS'!$AR261="Moderado"),CONCATENATE("R",'MAPA DE RIESGOS'!$H261,"C",'MAPA DE RIESGOS'!$AF261),"")</f>
        <v/>
      </c>
      <c r="BF19" s="357" t="str">
        <f>IF(AND('MAPA DE RIESGOS'!$AP262="Muy Alta",'MAPA DE RIESGOS'!$AR262="Moderado"),CONCATENATE("R",'MAPA DE RIESGOS'!$H262,"C",'MAPA DE RIESGOS'!$AF262),"")</f>
        <v/>
      </c>
      <c r="BG19" s="357" t="str">
        <f>IF(AND('MAPA DE RIESGOS'!$AP263="Muy Alta",'MAPA DE RIESGOS'!$AR263="Moderado"),CONCATENATE("R",'MAPA DE RIESGOS'!$H263,"C",'MAPA DE RIESGOS'!$AF263),"")</f>
        <v/>
      </c>
      <c r="BH19" s="357" t="str">
        <f>IF(AND('MAPA DE RIESGOS'!$AP264="Muy Alta",'MAPA DE RIESGOS'!$AR264="Moderado"),CONCATENATE("R",'MAPA DE RIESGOS'!$H264,"C",'MAPA DE RIESGOS'!$AF264),"")</f>
        <v/>
      </c>
      <c r="BI19" s="357" t="str">
        <f>IF(AND('MAPA DE RIESGOS'!$AP265="Muy Alta",'MAPA DE RIESGOS'!$AR265="Moderado"),CONCATENATE("R",'MAPA DE RIESGOS'!$H265,"C",'MAPA DE RIESGOS'!$AF265),"")</f>
        <v/>
      </c>
      <c r="BJ19" s="357" t="str">
        <f>IF(AND('MAPA DE RIESGOS'!$AP266="Muy Alta",'MAPA DE RIESGOS'!$AR266="Moderado"),CONCATENATE("R",'MAPA DE RIESGOS'!$H266,"C",'MAPA DE RIESGOS'!$AF266),"")</f>
        <v/>
      </c>
      <c r="BK19" s="358" t="str">
        <f>IF(AND('MAPA DE RIESGOS'!$AP267="Muy Alta",'MAPA DE RIESGOS'!$AR267="Moderado"),CONCATENATE("R",'MAPA DE RIESGOS'!$H267,"C",'MAPA DE RIESGOS'!$AF267),"")</f>
        <v/>
      </c>
      <c r="BL19" s="356" t="str">
        <f>IF(AND('MAPA DE RIESGOS'!$AP250="Muy Alta",'MAPA DE RIESGOS'!$AR250="Mayor"),CONCATENATE("R",'MAPA DE RIESGOS'!$H250,"C",'MAPA DE RIESGOS'!$AF250),"")</f>
        <v/>
      </c>
      <c r="BM19" s="357" t="str">
        <f>IF(AND('MAPA DE RIESGOS'!$AP251="Muy Alta",'MAPA DE RIESGOS'!$AR251="Mayor"),CONCATENATE("R",'MAPA DE RIESGOS'!$H251,"C",'MAPA DE RIESGOS'!$AF251),"")</f>
        <v/>
      </c>
      <c r="BN19" s="357" t="str">
        <f>IF(AND('MAPA DE RIESGOS'!$AP252="Muy Alta",'MAPA DE RIESGOS'!$AR252="Mayor"),CONCATENATE("R",'MAPA DE RIESGOS'!$H252,"C",'MAPA DE RIESGOS'!$AF252),"")</f>
        <v/>
      </c>
      <c r="BO19" s="357" t="str">
        <f>IF(AND('MAPA DE RIESGOS'!$AP253="Muy Alta",'MAPA DE RIESGOS'!$AR253="Mayor"),CONCATENATE("R",'MAPA DE RIESGOS'!$H253,"C",'MAPA DE RIESGOS'!$AF253),"")</f>
        <v/>
      </c>
      <c r="BP19" s="357" t="str">
        <f>IF(AND('MAPA DE RIESGOS'!$AP254="Muy Alta",'MAPA DE RIESGOS'!$AR254="Mayor"),CONCATENATE("R",'MAPA DE RIESGOS'!$H254,"C",'MAPA DE RIESGOS'!$AF254),"")</f>
        <v/>
      </c>
      <c r="BQ19" s="357" t="str">
        <f>IF(AND('MAPA DE RIESGOS'!$AP255="Muy Alta",'MAPA DE RIESGOS'!$AR255="Mayor"),CONCATENATE("R",'MAPA DE RIESGOS'!$H255,"C",'MAPA DE RIESGOS'!$AF255),"")</f>
        <v/>
      </c>
      <c r="BR19" s="357" t="str">
        <f>IF(AND('MAPA DE RIESGOS'!$AP256="Muy Alta",'MAPA DE RIESGOS'!$AR256="Mayor"),CONCATENATE("R",'MAPA DE RIESGOS'!$H256,"C",'MAPA DE RIESGOS'!$AF256),"")</f>
        <v/>
      </c>
      <c r="BS19" s="357" t="str">
        <f>IF(AND('MAPA DE RIESGOS'!$AP257="Muy Alta",'MAPA DE RIESGOS'!$AR257="Mayor"),CONCATENATE("R",'MAPA DE RIESGOS'!$H257,"C",'MAPA DE RIESGOS'!$AF257),"")</f>
        <v/>
      </c>
      <c r="BT19" s="357" t="str">
        <f>IF(AND('MAPA DE RIESGOS'!$AP258="Muy Alta",'MAPA DE RIESGOS'!$AR258="Mayor"),CONCATENATE("R",'MAPA DE RIESGOS'!$H258,"C",'MAPA DE RIESGOS'!$AF258),"")</f>
        <v/>
      </c>
      <c r="BU19" s="357" t="str">
        <f>IF(AND('MAPA DE RIESGOS'!$AP259="Muy Alta",'MAPA DE RIESGOS'!$AR259="Mayor"),CONCATENATE("R",'MAPA DE RIESGOS'!$H259,"C",'MAPA DE RIESGOS'!$AF259),"")</f>
        <v/>
      </c>
      <c r="BV19" s="357" t="str">
        <f>IF(AND('MAPA DE RIESGOS'!$AP260="Muy Alta",'MAPA DE RIESGOS'!$AR260="Mayor"),CONCATENATE("R",'MAPA DE RIESGOS'!$H260,"C",'MAPA DE RIESGOS'!$AF260),"")</f>
        <v/>
      </c>
      <c r="BW19" s="357" t="str">
        <f>IF(AND('MAPA DE RIESGOS'!$AP261="Muy Alta",'MAPA DE RIESGOS'!$AR261="Mayor"),CONCATENATE("R",'MAPA DE RIESGOS'!$H261,"C",'MAPA DE RIESGOS'!$AF261),"")</f>
        <v/>
      </c>
      <c r="BX19" s="357" t="str">
        <f>IF(AND('MAPA DE RIESGOS'!$AP262="Muy Alta",'MAPA DE RIESGOS'!$AR262="Mayor"),CONCATENATE("R",'MAPA DE RIESGOS'!$H262,"C",'MAPA DE RIESGOS'!$AF262),"")</f>
        <v/>
      </c>
      <c r="BY19" s="357" t="str">
        <f>IF(AND('MAPA DE RIESGOS'!$AP263="Muy Alta",'MAPA DE RIESGOS'!$AR263="Mayor"),CONCATENATE("R",'MAPA DE RIESGOS'!$H263,"C",'MAPA DE RIESGOS'!$AF263),"")</f>
        <v/>
      </c>
      <c r="BZ19" s="357" t="str">
        <f>IF(AND('MAPA DE RIESGOS'!$AP264="Muy Alta",'MAPA DE RIESGOS'!$AR264="Mayor"),CONCATENATE("R",'MAPA DE RIESGOS'!$H264,"C",'MAPA DE RIESGOS'!$AF264),"")</f>
        <v/>
      </c>
      <c r="CA19" s="357" t="str">
        <f>IF(AND('MAPA DE RIESGOS'!$AP265="Muy Alta",'MAPA DE RIESGOS'!$AR265="Mayor"),CONCATENATE("R",'MAPA DE RIESGOS'!$H265,"C",'MAPA DE RIESGOS'!$AF265),"")</f>
        <v/>
      </c>
      <c r="CB19" s="357" t="str">
        <f>IF(AND('MAPA DE RIESGOS'!$AP266="Muy Alta",'MAPA DE RIESGOS'!$AR266="Mayor"),CONCATENATE("R",'MAPA DE RIESGOS'!$H266,"C",'MAPA DE RIESGOS'!$AF266),"")</f>
        <v/>
      </c>
      <c r="CC19" s="358" t="str">
        <f>IF(AND('MAPA DE RIESGOS'!$AP267="Muy Alta",'MAPA DE RIESGOS'!$AR267="Mayor"),CONCATENATE("R",'MAPA DE RIESGOS'!$H267,"C",'MAPA DE RIESGOS'!$AF267),"")</f>
        <v/>
      </c>
      <c r="CD19" s="359" t="str">
        <f>IF(AND('MAPA DE RIESGOS'!$AP250="Muy Alta",'MAPA DE RIESGOS'!$AR250="Catastrófico"),CONCATENATE("R",'MAPA DE RIESGOS'!$H250,"C",'MAPA DE RIESGOS'!$AF250),"")</f>
        <v/>
      </c>
      <c r="CE19" s="359" t="str">
        <f>IF(AND('MAPA DE RIESGOS'!$AP251="Muy Alta",'MAPA DE RIESGOS'!$AR251="Catastrófico"),CONCATENATE("R",'MAPA DE RIESGOS'!$H251,"C",'MAPA DE RIESGOS'!$AF251),"")</f>
        <v/>
      </c>
      <c r="CF19" s="359" t="str">
        <f>IF(AND('MAPA DE RIESGOS'!$AP252="Muy Alta",'MAPA DE RIESGOS'!$AR252="Catastrófico"),CONCATENATE("R",'MAPA DE RIESGOS'!$H252,"C",'MAPA DE RIESGOS'!$AF252),"")</f>
        <v/>
      </c>
      <c r="CG19" s="359" t="str">
        <f>IF(AND('MAPA DE RIESGOS'!$AP253="Muy Alta",'MAPA DE RIESGOS'!$AR253="Catastrófico"),CONCATENATE("R",'MAPA DE RIESGOS'!$H253,"C",'MAPA DE RIESGOS'!$AF253),"")</f>
        <v/>
      </c>
      <c r="CH19" s="359" t="str">
        <f>IF(AND('MAPA DE RIESGOS'!$AP254="Muy Alta",'MAPA DE RIESGOS'!$AR254="Catastrófico"),CONCATENATE("R",'MAPA DE RIESGOS'!$H254,"C",'MAPA DE RIESGOS'!$AF254),"")</f>
        <v/>
      </c>
      <c r="CI19" s="359" t="str">
        <f>IF(AND('MAPA DE RIESGOS'!$AP255="Muy Alta",'MAPA DE RIESGOS'!$AR255="Catastrófico"),CONCATENATE("R",'MAPA DE RIESGOS'!$H255,"C",'MAPA DE RIESGOS'!$AF255),"")</f>
        <v/>
      </c>
      <c r="CJ19" s="359" t="str">
        <f>IF(AND('MAPA DE RIESGOS'!$AP256="Muy Alta",'MAPA DE RIESGOS'!$AR256="Catastrófico"),CONCATENATE("R",'MAPA DE RIESGOS'!$H256,"C",'MAPA DE RIESGOS'!$AF256),"")</f>
        <v/>
      </c>
      <c r="CK19" s="359" t="str">
        <f>IF(AND('MAPA DE RIESGOS'!$AP257="Muy Alta",'MAPA DE RIESGOS'!$AR257="Catastrófico"),CONCATENATE("R",'MAPA DE RIESGOS'!$H257,"C",'MAPA DE RIESGOS'!$AF257),"")</f>
        <v/>
      </c>
      <c r="CL19" s="359" t="str">
        <f>IF(AND('MAPA DE RIESGOS'!$AP258="Muy Alta",'MAPA DE RIESGOS'!$AR258="Catastrófico"),CONCATENATE("R",'MAPA DE RIESGOS'!$H258,"C",'MAPA DE RIESGOS'!$AF258),"")</f>
        <v/>
      </c>
      <c r="CM19" s="359" t="str">
        <f>IF(AND('MAPA DE RIESGOS'!$AP259="Muy Alta",'MAPA DE RIESGOS'!$AR259="Catastrófico"),CONCATENATE("R",'MAPA DE RIESGOS'!$H259,"C",'MAPA DE RIESGOS'!$AF259),"")</f>
        <v/>
      </c>
      <c r="CN19" s="359" t="str">
        <f>IF(AND('MAPA DE RIESGOS'!$AP260="Muy Alta",'MAPA DE RIESGOS'!$AR260="Catastrófico"),CONCATENATE("R",'MAPA DE RIESGOS'!$H260,"C",'MAPA DE RIESGOS'!$AF260),"")</f>
        <v/>
      </c>
      <c r="CO19" s="359" t="str">
        <f>IF(AND('MAPA DE RIESGOS'!$AP261="Muy Alta",'MAPA DE RIESGOS'!$AR261="Catastrófico"),CONCATENATE("R",'MAPA DE RIESGOS'!$H261,"C",'MAPA DE RIESGOS'!$AF261),"")</f>
        <v/>
      </c>
      <c r="CP19" s="359" t="str">
        <f>IF(AND('MAPA DE RIESGOS'!$AP262="Muy Alta",'MAPA DE RIESGOS'!$AR262="Catastrófico"),CONCATENATE("R",'MAPA DE RIESGOS'!$H262,"C",'MAPA DE RIESGOS'!$AF262),"")</f>
        <v/>
      </c>
      <c r="CQ19" s="359" t="str">
        <f>IF(AND('MAPA DE RIESGOS'!$AP263="Muy Alta",'MAPA DE RIESGOS'!$AR263="Catastrófico"),CONCATENATE("R",'MAPA DE RIESGOS'!$H263,"C",'MAPA DE RIESGOS'!$AF263),"")</f>
        <v/>
      </c>
      <c r="CR19" s="359" t="str">
        <f>IF(AND('MAPA DE RIESGOS'!$AP264="Muy Alta",'MAPA DE RIESGOS'!$AR264="Catastrófico"),CONCATENATE("R",'MAPA DE RIESGOS'!$H264,"C",'MAPA DE RIESGOS'!$AF264),"")</f>
        <v/>
      </c>
      <c r="CS19" s="359" t="str">
        <f>IF(AND('MAPA DE RIESGOS'!$AP265="Muy Alta",'MAPA DE RIESGOS'!$AR265="Catastrófico"),CONCATENATE("R",'MAPA DE RIESGOS'!$H265,"C",'MAPA DE RIESGOS'!$AF265),"")</f>
        <v/>
      </c>
      <c r="CT19" s="359" t="str">
        <f>IF(AND('MAPA DE RIESGOS'!$AP266="Muy Alta",'MAPA DE RIESGOS'!$AR266="Catastrófico"),CONCATENATE("R",'MAPA DE RIESGOS'!$H266,"C",'MAPA DE RIESGOS'!$AF266),"")</f>
        <v/>
      </c>
      <c r="CU19" s="360" t="str">
        <f>IF(AND('MAPA DE RIESGOS'!$AP267="Muy Alta",'MAPA DE RIESGOS'!$AR267="Catastrófico"),CONCATENATE("R",'MAPA DE RIESGOS'!$H267,"C",'MAPA DE RIESGOS'!$AF267),"")</f>
        <v/>
      </c>
      <c r="CV19" s="67"/>
      <c r="CW19" s="735"/>
      <c r="CX19" s="736"/>
      <c r="CY19" s="736"/>
      <c r="CZ19" s="736"/>
      <c r="DA19" s="736"/>
      <c r="DB19" s="737"/>
    </row>
    <row r="20" spans="2:106" ht="32.5" customHeight="1">
      <c r="B20" s="755"/>
      <c r="C20" s="755"/>
      <c r="D20" s="756"/>
      <c r="E20" s="726"/>
      <c r="F20" s="727"/>
      <c r="G20" s="727"/>
      <c r="H20" s="727"/>
      <c r="I20" s="728"/>
      <c r="J20" s="356" t="str">
        <f>IF(AND('MAPA DE RIESGOS'!$AP268="Muy Alta",'MAPA DE RIESGOS'!$AR268="Leve"),CONCATENATE("R",'MAPA DE RIESGOS'!$H268,"C",'MAPA DE RIESGOS'!$AF268),"")</f>
        <v/>
      </c>
      <c r="K20" s="357" t="str">
        <f>IF(AND('MAPA DE RIESGOS'!$AP269="Muy Alta",'MAPA DE RIESGOS'!$AR269="Leve"),CONCATENATE("R",'MAPA DE RIESGOS'!$H269,"C",'MAPA DE RIESGOS'!$AF269),"")</f>
        <v/>
      </c>
      <c r="L20" s="357" t="str">
        <f>IF(AND('MAPA DE RIESGOS'!$AP270="Muy Alta",'MAPA DE RIESGOS'!$AR270="Leve"),CONCATENATE("R",'MAPA DE RIESGOS'!$H270,"C",'MAPA DE RIESGOS'!$AF270),"")</f>
        <v/>
      </c>
      <c r="M20" s="357" t="str">
        <f>IF(AND('MAPA DE RIESGOS'!$AP271="Muy Alta",'MAPA DE RIESGOS'!$AR271="Leve"),CONCATENATE("R",'MAPA DE RIESGOS'!$H271,"C",'MAPA DE RIESGOS'!$AF271),"")</f>
        <v/>
      </c>
      <c r="N20" s="357" t="str">
        <f>IF(AND('MAPA DE RIESGOS'!$AP272="Muy Alta",'MAPA DE RIESGOS'!$AR272="Leve"),CONCATENATE("R",'MAPA DE RIESGOS'!$H272,"C",'MAPA DE RIESGOS'!$AF272),"")</f>
        <v/>
      </c>
      <c r="O20" s="357" t="str">
        <f>IF(AND('MAPA DE RIESGOS'!$AP273="Muy Alta",'MAPA DE RIESGOS'!$AR273="Leve"),CONCATENATE("R",'MAPA DE RIESGOS'!$H273,"C",'MAPA DE RIESGOS'!$AF273),"")</f>
        <v/>
      </c>
      <c r="P20" s="357" t="str">
        <f>IF(AND('MAPA DE RIESGOS'!$AP274="Muy Alta",'MAPA DE RIESGOS'!$AR274="Leve"),CONCATENATE("R",'MAPA DE RIESGOS'!$H274,"C",'MAPA DE RIESGOS'!$AF274),"")</f>
        <v/>
      </c>
      <c r="Q20" s="357" t="str">
        <f>IF(AND('MAPA DE RIESGOS'!$AP275="Muy Alta",'MAPA DE RIESGOS'!$AR275="Leve"),CONCATENATE("R",'MAPA DE RIESGOS'!$H275,"C",'MAPA DE RIESGOS'!$AF275),"")</f>
        <v/>
      </c>
      <c r="R20" s="357" t="str">
        <f>IF(AND('MAPA DE RIESGOS'!$AP276="Muy Alta",'MAPA DE RIESGOS'!$AR276="Leve"),CONCATENATE("R",'MAPA DE RIESGOS'!$H276,"C",'MAPA DE RIESGOS'!$AF276),"")</f>
        <v/>
      </c>
      <c r="S20" s="357" t="str">
        <f>IF(AND('MAPA DE RIESGOS'!$AP277="Muy Alta",'MAPA DE RIESGOS'!$AR277="Leve"),CONCATENATE("R",'MAPA DE RIESGOS'!$H277,"C",'MAPA DE RIESGOS'!$AF277),"")</f>
        <v/>
      </c>
      <c r="T20" s="357" t="str">
        <f>IF(AND('MAPA DE RIESGOS'!$AP278="Muy Alta",'MAPA DE RIESGOS'!$AR278="Leve"),CONCATENATE("R",'MAPA DE RIESGOS'!$H278,"C",'MAPA DE RIESGOS'!$AF278),"")</f>
        <v/>
      </c>
      <c r="U20" s="357" t="str">
        <f>IF(AND('MAPA DE RIESGOS'!$AP279="Muy Alta",'MAPA DE RIESGOS'!$AR279="Leve"),CONCATENATE("R",'MAPA DE RIESGOS'!$H279,"C",'MAPA DE RIESGOS'!$AF279),"")</f>
        <v/>
      </c>
      <c r="V20" s="357" t="str">
        <f>IF(AND('MAPA DE RIESGOS'!$AP280="Muy Alta",'MAPA DE RIESGOS'!$AR280="Leve"),CONCATENATE("R",'MAPA DE RIESGOS'!$H280,"C",'MAPA DE RIESGOS'!$AF280),"")</f>
        <v/>
      </c>
      <c r="W20" s="357" t="str">
        <f>IF(AND('MAPA DE RIESGOS'!$AP281="Muy Alta",'MAPA DE RIESGOS'!$AR281="Leve"),CONCATENATE("R",'MAPA DE RIESGOS'!$H281,"C",'MAPA DE RIESGOS'!$AF281),"")</f>
        <v/>
      </c>
      <c r="X20" s="357" t="str">
        <f>IF(AND('MAPA DE RIESGOS'!$AP282="Muy Alta",'MAPA DE RIESGOS'!$AR282="Leve"),CONCATENATE("R",'MAPA DE RIESGOS'!$H282,"C",'MAPA DE RIESGOS'!$AF282),"")</f>
        <v/>
      </c>
      <c r="Y20" s="357" t="str">
        <f>IF(AND('MAPA DE RIESGOS'!$AP283="Muy Alta",'MAPA DE RIESGOS'!$AR283="Leve"),CONCATENATE("R",'MAPA DE RIESGOS'!$H283,"C",'MAPA DE RIESGOS'!$AF283),"")</f>
        <v/>
      </c>
      <c r="Z20" s="357" t="str">
        <f>IF(AND('MAPA DE RIESGOS'!$AP284="Muy Alta",'MAPA DE RIESGOS'!$AR284="Leve"),CONCATENATE("R",'MAPA DE RIESGOS'!$H284,"C",'MAPA DE RIESGOS'!$AF284),"")</f>
        <v/>
      </c>
      <c r="AA20" s="358" t="str">
        <f>IF(AND('MAPA DE RIESGOS'!$AP285="Muy Alta",'MAPA DE RIESGOS'!$AR285="Leve"),CONCATENATE("R",'MAPA DE RIESGOS'!$H285,"C",'MAPA DE RIESGOS'!$AF285),"")</f>
        <v/>
      </c>
      <c r="AB20" s="356" t="str">
        <f>IF(AND('MAPA DE RIESGOS'!$AP268="Muy Alta",'MAPA DE RIESGOS'!$AR268="Menor"),CONCATENATE("R",'MAPA DE RIESGOS'!$H268,"C",'MAPA DE RIESGOS'!$AF268),"")</f>
        <v/>
      </c>
      <c r="AC20" s="357" t="str">
        <f>IF(AND('MAPA DE RIESGOS'!$AP269="Muy Alta",'MAPA DE RIESGOS'!$AR269="Menor"),CONCATENATE("R",'MAPA DE RIESGOS'!$H269,"C",'MAPA DE RIESGOS'!$AF269),"")</f>
        <v/>
      </c>
      <c r="AD20" s="357" t="str">
        <f>IF(AND('MAPA DE RIESGOS'!$AP270="Muy Alta",'MAPA DE RIESGOS'!$AR270="Menor"),CONCATENATE("R",'MAPA DE RIESGOS'!$H270,"C",'MAPA DE RIESGOS'!$AF270),"")</f>
        <v/>
      </c>
      <c r="AE20" s="357" t="str">
        <f>IF(AND('MAPA DE RIESGOS'!$AP271="Muy Alta",'MAPA DE RIESGOS'!$AR271="Menor"),CONCATENATE("R",'MAPA DE RIESGOS'!$H271,"C",'MAPA DE RIESGOS'!$AF271),"")</f>
        <v/>
      </c>
      <c r="AF20" s="357" t="str">
        <f>IF(AND('MAPA DE RIESGOS'!$AP272="Muy Alta",'MAPA DE RIESGOS'!$AR272="Menor"),CONCATENATE("R",'MAPA DE RIESGOS'!$H272,"C",'MAPA DE RIESGOS'!$AF272),"")</f>
        <v/>
      </c>
      <c r="AG20" s="357" t="str">
        <f>IF(AND('MAPA DE RIESGOS'!$AP273="Muy Alta",'MAPA DE RIESGOS'!$AR273="Menor"),CONCATENATE("R",'MAPA DE RIESGOS'!$H273,"C",'MAPA DE RIESGOS'!$AF273),"")</f>
        <v/>
      </c>
      <c r="AH20" s="357" t="str">
        <f>IF(AND('MAPA DE RIESGOS'!$AP274="Muy Alta",'MAPA DE RIESGOS'!$AR274="Menor"),CONCATENATE("R",'MAPA DE RIESGOS'!$H274,"C",'MAPA DE RIESGOS'!$AF274),"")</f>
        <v/>
      </c>
      <c r="AI20" s="357" t="str">
        <f>IF(AND('MAPA DE RIESGOS'!$AP275="Muy Alta",'MAPA DE RIESGOS'!$AR275="Menor"),CONCATENATE("R",'MAPA DE RIESGOS'!$H275,"C",'MAPA DE RIESGOS'!$AF275),"")</f>
        <v/>
      </c>
      <c r="AJ20" s="357" t="str">
        <f>IF(AND('MAPA DE RIESGOS'!$AP276="Muy Alta",'MAPA DE RIESGOS'!$AR276="Menor"),CONCATENATE("R",'MAPA DE RIESGOS'!$H276,"C",'MAPA DE RIESGOS'!$AF276),"")</f>
        <v/>
      </c>
      <c r="AK20" s="357" t="str">
        <f>IF(AND('MAPA DE RIESGOS'!$AP277="Muy Alta",'MAPA DE RIESGOS'!$AR277="Menor"),CONCATENATE("R",'MAPA DE RIESGOS'!$H277,"C",'MAPA DE RIESGOS'!$AF277),"")</f>
        <v/>
      </c>
      <c r="AL20" s="357" t="str">
        <f>IF(AND('MAPA DE RIESGOS'!$AP278="Muy Alta",'MAPA DE RIESGOS'!$AR278="Menor"),CONCATENATE("R",'MAPA DE RIESGOS'!$H278,"C",'MAPA DE RIESGOS'!$AF278),"")</f>
        <v/>
      </c>
      <c r="AM20" s="357" t="str">
        <f>IF(AND('MAPA DE RIESGOS'!$AP279="Muy Alta",'MAPA DE RIESGOS'!$AR279="Menor"),CONCATENATE("R",'MAPA DE RIESGOS'!$H279,"C",'MAPA DE RIESGOS'!$AF279),"")</f>
        <v/>
      </c>
      <c r="AN20" s="357" t="str">
        <f>IF(AND('MAPA DE RIESGOS'!$AP280="Muy Alta",'MAPA DE RIESGOS'!$AR280="Menor"),CONCATENATE("R",'MAPA DE RIESGOS'!$H280,"C",'MAPA DE RIESGOS'!$AF280),"")</f>
        <v/>
      </c>
      <c r="AO20" s="357" t="str">
        <f>IF(AND('MAPA DE RIESGOS'!$AP281="Muy Alta",'MAPA DE RIESGOS'!$AR281="Menor"),CONCATENATE("R",'MAPA DE RIESGOS'!$H281,"C",'MAPA DE RIESGOS'!$AF281),"")</f>
        <v/>
      </c>
      <c r="AP20" s="357" t="str">
        <f>IF(AND('MAPA DE RIESGOS'!$AP282="Muy Alta",'MAPA DE RIESGOS'!$AR282="Menor"),CONCATENATE("R",'MAPA DE RIESGOS'!$H282,"C",'MAPA DE RIESGOS'!$AF282),"")</f>
        <v/>
      </c>
      <c r="AQ20" s="357" t="str">
        <f>IF(AND('MAPA DE RIESGOS'!$AP283="Muy Alta",'MAPA DE RIESGOS'!$AR283="Menor"),CONCATENATE("R",'MAPA DE RIESGOS'!$H283,"C",'MAPA DE RIESGOS'!$AF283),"")</f>
        <v/>
      </c>
      <c r="AR20" s="357" t="str">
        <f>IF(AND('MAPA DE RIESGOS'!$AP284="Muy Alta",'MAPA DE RIESGOS'!$AR284="Menor"),CONCATENATE("R",'MAPA DE RIESGOS'!$H284,"C",'MAPA DE RIESGOS'!$AF284),"")</f>
        <v/>
      </c>
      <c r="AS20" s="358" t="str">
        <f>IF(AND('MAPA DE RIESGOS'!$AP285="Muy Alta",'MAPA DE RIESGOS'!$AR285="Menor"),CONCATENATE("R",'MAPA DE RIESGOS'!$H285,"C",'MAPA DE RIESGOS'!$AF285),"")</f>
        <v/>
      </c>
      <c r="AT20" s="356" t="str">
        <f>IF(AND('MAPA DE RIESGOS'!$AP268="Muy Alta",'MAPA DE RIESGOS'!$AR268="Moderado"),CONCATENATE("R",'MAPA DE RIESGOS'!$H268,"C",'MAPA DE RIESGOS'!$AF268),"")</f>
        <v/>
      </c>
      <c r="AU20" s="357" t="str">
        <f>IF(AND('MAPA DE RIESGOS'!$AP269="Muy Alta",'MAPA DE RIESGOS'!$AR269="Moderado"),CONCATENATE("R",'MAPA DE RIESGOS'!$H269,"C",'MAPA DE RIESGOS'!$AF269),"")</f>
        <v/>
      </c>
      <c r="AV20" s="357" t="str">
        <f>IF(AND('MAPA DE RIESGOS'!$AP270="Muy Alta",'MAPA DE RIESGOS'!$AR270="Moderado"),CONCATENATE("R",'MAPA DE RIESGOS'!$H270,"C",'MAPA DE RIESGOS'!$AF270),"")</f>
        <v/>
      </c>
      <c r="AW20" s="357" t="str">
        <f>IF(AND('MAPA DE RIESGOS'!$AP271="Muy Alta",'MAPA DE RIESGOS'!$AR271="Moderado"),CONCATENATE("R",'MAPA DE RIESGOS'!$H271,"C",'MAPA DE RIESGOS'!$AF271),"")</f>
        <v/>
      </c>
      <c r="AX20" s="357" t="str">
        <f>IF(AND('MAPA DE RIESGOS'!$AP272="Muy Alta",'MAPA DE RIESGOS'!$AR272="Moderado"),CONCATENATE("R",'MAPA DE RIESGOS'!$H272,"C",'MAPA DE RIESGOS'!$AF272),"")</f>
        <v/>
      </c>
      <c r="AY20" s="357" t="str">
        <f>IF(AND('MAPA DE RIESGOS'!$AP273="Muy Alta",'MAPA DE RIESGOS'!$AR273="Moderado"),CONCATENATE("R",'MAPA DE RIESGOS'!$H273,"C",'MAPA DE RIESGOS'!$AF273),"")</f>
        <v/>
      </c>
      <c r="AZ20" s="357" t="str">
        <f>IF(AND('MAPA DE RIESGOS'!$AP274="Muy Alta",'MAPA DE RIESGOS'!$AR274="Moderado"),CONCATENATE("R",'MAPA DE RIESGOS'!$H274,"C",'MAPA DE RIESGOS'!$AF274),"")</f>
        <v/>
      </c>
      <c r="BA20" s="357" t="str">
        <f>IF(AND('MAPA DE RIESGOS'!$AP275="Muy Alta",'MAPA DE RIESGOS'!$AR275="Moderado"),CONCATENATE("R",'MAPA DE RIESGOS'!$H275,"C",'MAPA DE RIESGOS'!$AF275),"")</f>
        <v/>
      </c>
      <c r="BB20" s="357" t="str">
        <f>IF(AND('MAPA DE RIESGOS'!$AP276="Muy Alta",'MAPA DE RIESGOS'!$AR276="Moderado"),CONCATENATE("R",'MAPA DE RIESGOS'!$H276,"C",'MAPA DE RIESGOS'!$AF276),"")</f>
        <v/>
      </c>
      <c r="BC20" s="357" t="str">
        <f>IF(AND('MAPA DE RIESGOS'!$AP277="Muy Alta",'MAPA DE RIESGOS'!$AR277="Moderado"),CONCATENATE("R",'MAPA DE RIESGOS'!$H277,"C",'MAPA DE RIESGOS'!$AF277),"")</f>
        <v/>
      </c>
      <c r="BD20" s="357" t="str">
        <f>IF(AND('MAPA DE RIESGOS'!$AP278="Muy Alta",'MAPA DE RIESGOS'!$AR278="Moderado"),CONCATENATE("R",'MAPA DE RIESGOS'!$H278,"C",'MAPA DE RIESGOS'!$AF278),"")</f>
        <v/>
      </c>
      <c r="BE20" s="357" t="str">
        <f>IF(AND('MAPA DE RIESGOS'!$AP279="Muy Alta",'MAPA DE RIESGOS'!$AR279="Moderado"),CONCATENATE("R",'MAPA DE RIESGOS'!$H279,"C",'MAPA DE RIESGOS'!$AF279),"")</f>
        <v/>
      </c>
      <c r="BF20" s="357" t="str">
        <f>IF(AND('MAPA DE RIESGOS'!$AP280="Muy Alta",'MAPA DE RIESGOS'!$AR280="Moderado"),CONCATENATE("R",'MAPA DE RIESGOS'!$H280,"C",'MAPA DE RIESGOS'!$AF280),"")</f>
        <v/>
      </c>
      <c r="BG20" s="357" t="str">
        <f>IF(AND('MAPA DE RIESGOS'!$AP281="Muy Alta",'MAPA DE RIESGOS'!$AR281="Moderado"),CONCATENATE("R",'MAPA DE RIESGOS'!$H281,"C",'MAPA DE RIESGOS'!$AF281),"")</f>
        <v/>
      </c>
      <c r="BH20" s="357" t="str">
        <f>IF(AND('MAPA DE RIESGOS'!$AP282="Muy Alta",'MAPA DE RIESGOS'!$AR282="Moderado"),CONCATENATE("R",'MAPA DE RIESGOS'!$H282,"C",'MAPA DE RIESGOS'!$AF282),"")</f>
        <v/>
      </c>
      <c r="BI20" s="357" t="str">
        <f>IF(AND('MAPA DE RIESGOS'!$AP283="Muy Alta",'MAPA DE RIESGOS'!$AR283="Moderado"),CONCATENATE("R",'MAPA DE RIESGOS'!$H283,"C",'MAPA DE RIESGOS'!$AF283),"")</f>
        <v/>
      </c>
      <c r="BJ20" s="357" t="str">
        <f>IF(AND('MAPA DE RIESGOS'!$AP284="Muy Alta",'MAPA DE RIESGOS'!$AR284="Moderado"),CONCATENATE("R",'MAPA DE RIESGOS'!$H284,"C",'MAPA DE RIESGOS'!$AF284),"")</f>
        <v/>
      </c>
      <c r="BK20" s="358" t="str">
        <f>IF(AND('MAPA DE RIESGOS'!$AP285="Muy Alta",'MAPA DE RIESGOS'!$AR285="Moderado"),CONCATENATE("R",'MAPA DE RIESGOS'!$H285,"C",'MAPA DE RIESGOS'!$AF285),"")</f>
        <v/>
      </c>
      <c r="BL20" s="356" t="str">
        <f>IF(AND('MAPA DE RIESGOS'!$AP268="Muy Alta",'MAPA DE RIESGOS'!$AR268="Mayor"),CONCATENATE("R",'MAPA DE RIESGOS'!$H268,"C",'MAPA DE RIESGOS'!$AF268),"")</f>
        <v/>
      </c>
      <c r="BM20" s="357" t="str">
        <f>IF(AND('MAPA DE RIESGOS'!$AP269="Muy Alta",'MAPA DE RIESGOS'!$AR269="Mayor"),CONCATENATE("R",'MAPA DE RIESGOS'!$H269,"C",'MAPA DE RIESGOS'!$AF269),"")</f>
        <v/>
      </c>
      <c r="BN20" s="357" t="str">
        <f>IF(AND('MAPA DE RIESGOS'!$AP270="Muy Alta",'MAPA DE RIESGOS'!$AR270="Mayor"),CONCATENATE("R",'MAPA DE RIESGOS'!$H270,"C",'MAPA DE RIESGOS'!$AF270),"")</f>
        <v/>
      </c>
      <c r="BO20" s="357" t="str">
        <f>IF(AND('MAPA DE RIESGOS'!$AP271="Muy Alta",'MAPA DE RIESGOS'!$AR271="Mayor"),CONCATENATE("R",'MAPA DE RIESGOS'!$H271,"C",'MAPA DE RIESGOS'!$AF271),"")</f>
        <v/>
      </c>
      <c r="BP20" s="357" t="str">
        <f>IF(AND('MAPA DE RIESGOS'!$AP272="Muy Alta",'MAPA DE RIESGOS'!$AR272="Mayor"),CONCATENATE("R",'MAPA DE RIESGOS'!$H272,"C",'MAPA DE RIESGOS'!$AF272),"")</f>
        <v/>
      </c>
      <c r="BQ20" s="357" t="str">
        <f>IF(AND('MAPA DE RIESGOS'!$AP273="Muy Alta",'MAPA DE RIESGOS'!$AR273="Mayor"),CONCATENATE("R",'MAPA DE RIESGOS'!$H273,"C",'MAPA DE RIESGOS'!$AF273),"")</f>
        <v/>
      </c>
      <c r="BR20" s="357" t="str">
        <f>IF(AND('MAPA DE RIESGOS'!$AP274="Muy Alta",'MAPA DE RIESGOS'!$AR274="Mayor"),CONCATENATE("R",'MAPA DE RIESGOS'!$H274,"C",'MAPA DE RIESGOS'!$AF274),"")</f>
        <v/>
      </c>
      <c r="BS20" s="357" t="str">
        <f>IF(AND('MAPA DE RIESGOS'!$AP275="Muy Alta",'MAPA DE RIESGOS'!$AR275="Mayor"),CONCATENATE("R",'MAPA DE RIESGOS'!$H275,"C",'MAPA DE RIESGOS'!$AF275),"")</f>
        <v/>
      </c>
      <c r="BT20" s="357" t="str">
        <f>IF(AND('MAPA DE RIESGOS'!$AP276="Muy Alta",'MAPA DE RIESGOS'!$AR276="Mayor"),CONCATENATE("R",'MAPA DE RIESGOS'!$H276,"C",'MAPA DE RIESGOS'!$AF276),"")</f>
        <v/>
      </c>
      <c r="BU20" s="357" t="str">
        <f>IF(AND('MAPA DE RIESGOS'!$AP277="Muy Alta",'MAPA DE RIESGOS'!$AR277="Mayor"),CONCATENATE("R",'MAPA DE RIESGOS'!$H277,"C",'MAPA DE RIESGOS'!$AF277),"")</f>
        <v/>
      </c>
      <c r="BV20" s="357" t="str">
        <f>IF(AND('MAPA DE RIESGOS'!$AP278="Muy Alta",'MAPA DE RIESGOS'!$AR278="Mayor"),CONCATENATE("R",'MAPA DE RIESGOS'!$H278,"C",'MAPA DE RIESGOS'!$AF278),"")</f>
        <v/>
      </c>
      <c r="BW20" s="357" t="str">
        <f>IF(AND('MAPA DE RIESGOS'!$AP279="Muy Alta",'MAPA DE RIESGOS'!$AR279="Mayor"),CONCATENATE("R",'MAPA DE RIESGOS'!$H279,"C",'MAPA DE RIESGOS'!$AF279),"")</f>
        <v/>
      </c>
      <c r="BX20" s="357" t="str">
        <f>IF(AND('MAPA DE RIESGOS'!$AP280="Muy Alta",'MAPA DE RIESGOS'!$AR280="Mayor"),CONCATENATE("R",'MAPA DE RIESGOS'!$H280,"C",'MAPA DE RIESGOS'!$AF280),"")</f>
        <v/>
      </c>
      <c r="BY20" s="357" t="str">
        <f>IF(AND('MAPA DE RIESGOS'!$AP281="Muy Alta",'MAPA DE RIESGOS'!$AR281="Mayor"),CONCATENATE("R",'MAPA DE RIESGOS'!$H281,"C",'MAPA DE RIESGOS'!$AF281),"")</f>
        <v/>
      </c>
      <c r="BZ20" s="357" t="str">
        <f>IF(AND('MAPA DE RIESGOS'!$AP282="Muy Alta",'MAPA DE RIESGOS'!$AR282="Mayor"),CONCATENATE("R",'MAPA DE RIESGOS'!$H282,"C",'MAPA DE RIESGOS'!$AF282),"")</f>
        <v/>
      </c>
      <c r="CA20" s="357" t="str">
        <f>IF(AND('MAPA DE RIESGOS'!$AP283="Muy Alta",'MAPA DE RIESGOS'!$AR283="Mayor"),CONCATENATE("R",'MAPA DE RIESGOS'!$H283,"C",'MAPA DE RIESGOS'!$AF283),"")</f>
        <v/>
      </c>
      <c r="CB20" s="357" t="str">
        <f>IF(AND('MAPA DE RIESGOS'!$AP284="Muy Alta",'MAPA DE RIESGOS'!$AR284="Mayor"),CONCATENATE("R",'MAPA DE RIESGOS'!$H284,"C",'MAPA DE RIESGOS'!$AF284),"")</f>
        <v/>
      </c>
      <c r="CC20" s="358" t="str">
        <f>IF(AND('MAPA DE RIESGOS'!$AP285="Muy Alta",'MAPA DE RIESGOS'!$AR285="Mayor"),CONCATENATE("R",'MAPA DE RIESGOS'!$H285,"C",'MAPA DE RIESGOS'!$AF285),"")</f>
        <v/>
      </c>
      <c r="CD20" s="359" t="str">
        <f>IF(AND('MAPA DE RIESGOS'!$AP268="Muy Alta",'MAPA DE RIESGOS'!$AR268="Catastrófico"),CONCATENATE("R",'MAPA DE RIESGOS'!$H268,"C",'MAPA DE RIESGOS'!$AF268),"")</f>
        <v/>
      </c>
      <c r="CE20" s="359" t="str">
        <f>IF(AND('MAPA DE RIESGOS'!$AP269="Muy Alta",'MAPA DE RIESGOS'!$AR269="Catastrófico"),CONCATENATE("R",'MAPA DE RIESGOS'!$H269,"C",'MAPA DE RIESGOS'!$AF269),"")</f>
        <v/>
      </c>
      <c r="CF20" s="359" t="str">
        <f>IF(AND('MAPA DE RIESGOS'!$AP270="Muy Alta",'MAPA DE RIESGOS'!$AR270="Catastrófico"),CONCATENATE("R",'MAPA DE RIESGOS'!$H270,"C",'MAPA DE RIESGOS'!$AF270),"")</f>
        <v/>
      </c>
      <c r="CG20" s="359" t="str">
        <f>IF(AND('MAPA DE RIESGOS'!$AP271="Muy Alta",'MAPA DE RIESGOS'!$AR271="Catastrófico"),CONCATENATE("R",'MAPA DE RIESGOS'!$H271,"C",'MAPA DE RIESGOS'!$AF271),"")</f>
        <v/>
      </c>
      <c r="CH20" s="359" t="str">
        <f>IF(AND('MAPA DE RIESGOS'!$AP272="Muy Alta",'MAPA DE RIESGOS'!$AR272="Catastrófico"),CONCATENATE("R",'MAPA DE RIESGOS'!$H272,"C",'MAPA DE RIESGOS'!$AF272),"")</f>
        <v/>
      </c>
      <c r="CI20" s="359" t="str">
        <f>IF(AND('MAPA DE RIESGOS'!$AP273="Muy Alta",'MAPA DE RIESGOS'!$AR273="Catastrófico"),CONCATENATE("R",'MAPA DE RIESGOS'!$H273,"C",'MAPA DE RIESGOS'!$AF273),"")</f>
        <v/>
      </c>
      <c r="CJ20" s="359" t="str">
        <f>IF(AND('MAPA DE RIESGOS'!$AP274="Muy Alta",'MAPA DE RIESGOS'!$AR274="Catastrófico"),CONCATENATE("R",'MAPA DE RIESGOS'!$H274,"C",'MAPA DE RIESGOS'!$AF274),"")</f>
        <v/>
      </c>
      <c r="CK20" s="359" t="str">
        <f>IF(AND('MAPA DE RIESGOS'!$AP275="Muy Alta",'MAPA DE RIESGOS'!$AR275="Catastrófico"),CONCATENATE("R",'MAPA DE RIESGOS'!$H275,"C",'MAPA DE RIESGOS'!$AF275),"")</f>
        <v/>
      </c>
      <c r="CL20" s="359" t="str">
        <f>IF(AND('MAPA DE RIESGOS'!$AP276="Muy Alta",'MAPA DE RIESGOS'!$AR276="Catastrófico"),CONCATENATE("R",'MAPA DE RIESGOS'!$H276,"C",'MAPA DE RIESGOS'!$AF276),"")</f>
        <v/>
      </c>
      <c r="CM20" s="359" t="str">
        <f>IF(AND('MAPA DE RIESGOS'!$AP277="Muy Alta",'MAPA DE RIESGOS'!$AR277="Catastrófico"),CONCATENATE("R",'MAPA DE RIESGOS'!$H277,"C",'MAPA DE RIESGOS'!$AF277),"")</f>
        <v/>
      </c>
      <c r="CN20" s="359" t="str">
        <f>IF(AND('MAPA DE RIESGOS'!$AP278="Muy Alta",'MAPA DE RIESGOS'!$AR278="Catastrófico"),CONCATENATE("R",'MAPA DE RIESGOS'!$H278,"C",'MAPA DE RIESGOS'!$AF278),"")</f>
        <v/>
      </c>
      <c r="CO20" s="359" t="str">
        <f>IF(AND('MAPA DE RIESGOS'!$AP279="Muy Alta",'MAPA DE RIESGOS'!$AR279="Catastrófico"),CONCATENATE("R",'MAPA DE RIESGOS'!$H279,"C",'MAPA DE RIESGOS'!$AF279),"")</f>
        <v/>
      </c>
      <c r="CP20" s="359" t="str">
        <f>IF(AND('MAPA DE RIESGOS'!$AP280="Muy Alta",'MAPA DE RIESGOS'!$AR280="Catastrófico"),CONCATENATE("R",'MAPA DE RIESGOS'!$H280,"C",'MAPA DE RIESGOS'!$AF280),"")</f>
        <v/>
      </c>
      <c r="CQ20" s="359" t="str">
        <f>IF(AND('MAPA DE RIESGOS'!$AP281="Muy Alta",'MAPA DE RIESGOS'!$AR281="Catastrófico"),CONCATENATE("R",'MAPA DE RIESGOS'!$H281,"C",'MAPA DE RIESGOS'!$AF281),"")</f>
        <v/>
      </c>
      <c r="CR20" s="359" t="str">
        <f>IF(AND('MAPA DE RIESGOS'!$AP282="Muy Alta",'MAPA DE RIESGOS'!$AR282="Catastrófico"),CONCATENATE("R",'MAPA DE RIESGOS'!$H282,"C",'MAPA DE RIESGOS'!$AF282),"")</f>
        <v/>
      </c>
      <c r="CS20" s="359" t="str">
        <f>IF(AND('MAPA DE RIESGOS'!$AP283="Muy Alta",'MAPA DE RIESGOS'!$AR283="Catastrófico"),CONCATENATE("R",'MAPA DE RIESGOS'!$H283,"C",'MAPA DE RIESGOS'!$AF283),"")</f>
        <v/>
      </c>
      <c r="CT20" s="359" t="str">
        <f>IF(AND('MAPA DE RIESGOS'!$AP284="Muy Alta",'MAPA DE RIESGOS'!$AR284="Catastrófico"),CONCATENATE("R",'MAPA DE RIESGOS'!$H284,"C",'MAPA DE RIESGOS'!$AF284),"")</f>
        <v/>
      </c>
      <c r="CU20" s="360" t="str">
        <f>IF(AND('MAPA DE RIESGOS'!$AP285="Muy Alta",'MAPA DE RIESGOS'!$AR285="Catastrófico"),CONCATENATE("R",'MAPA DE RIESGOS'!$H285,"C",'MAPA DE RIESGOS'!$AF285),"")</f>
        <v/>
      </c>
      <c r="CV20" s="67"/>
      <c r="CW20" s="735"/>
      <c r="CX20" s="736"/>
      <c r="CY20" s="736"/>
      <c r="CZ20" s="736"/>
      <c r="DA20" s="736"/>
      <c r="DB20" s="737"/>
    </row>
    <row r="21" spans="2:106" ht="32.5" customHeight="1">
      <c r="B21" s="755"/>
      <c r="C21" s="755"/>
      <c r="D21" s="756"/>
      <c r="E21" s="726"/>
      <c r="F21" s="727"/>
      <c r="G21" s="727"/>
      <c r="H21" s="727"/>
      <c r="I21" s="728"/>
      <c r="J21" s="356" t="str">
        <f>IF(AND('MAPA DE RIESGOS'!$AP286="Muy Alta",'MAPA DE RIESGOS'!$AR286="Leve"),CONCATENATE("R",'MAPA DE RIESGOS'!$H286,"C",'MAPA DE RIESGOS'!$AF286),"")</f>
        <v/>
      </c>
      <c r="K21" s="357" t="str">
        <f>IF(AND('MAPA DE RIESGOS'!$AP287="Muy Alta",'MAPA DE RIESGOS'!$AR287="Leve"),CONCATENATE("R",'MAPA DE RIESGOS'!$H287,"C",'MAPA DE RIESGOS'!$AF287),"")</f>
        <v/>
      </c>
      <c r="L21" s="357" t="str">
        <f>IF(AND('MAPA DE RIESGOS'!$AP288="Muy Alta",'MAPA DE RIESGOS'!$AR288="Leve"),CONCATENATE("R",'MAPA DE RIESGOS'!$H288,"C",'MAPA DE RIESGOS'!$AF288),"")</f>
        <v/>
      </c>
      <c r="M21" s="357" t="str">
        <f>IF(AND('MAPA DE RIESGOS'!$AP289="Muy Alta",'MAPA DE RIESGOS'!$AR289="Leve"),CONCATENATE("R",'MAPA DE RIESGOS'!$H289,"C",'MAPA DE RIESGOS'!$AF289),"")</f>
        <v/>
      </c>
      <c r="N21" s="357" t="str">
        <f>IF(AND('MAPA DE RIESGOS'!$AP290="Muy Alta",'MAPA DE RIESGOS'!$AR290="Leve"),CONCATENATE("R",'MAPA DE RIESGOS'!$H290,"C",'MAPA DE RIESGOS'!$AF290),"")</f>
        <v/>
      </c>
      <c r="O21" s="357" t="str">
        <f>IF(AND('MAPA DE RIESGOS'!$AP291="Muy Alta",'MAPA DE RIESGOS'!$AR291="Leve"),CONCATENATE("R",'MAPA DE RIESGOS'!$H291,"C",'MAPA DE RIESGOS'!$AF291),"")</f>
        <v/>
      </c>
      <c r="P21" s="357" t="str">
        <f>IF(AND('MAPA DE RIESGOS'!$AP292="Muy Alta",'MAPA DE RIESGOS'!$AR292="Leve"),CONCATENATE("R",'MAPA DE RIESGOS'!$H292,"C",'MAPA DE RIESGOS'!$AF292),"")</f>
        <v/>
      </c>
      <c r="Q21" s="357" t="str">
        <f>IF(AND('MAPA DE RIESGOS'!$AP293="Muy Alta",'MAPA DE RIESGOS'!$AR293="Leve"),CONCATENATE("R",'MAPA DE RIESGOS'!$H293,"C",'MAPA DE RIESGOS'!$AF293),"")</f>
        <v/>
      </c>
      <c r="R21" s="357" t="str">
        <f>IF(AND('MAPA DE RIESGOS'!$AP294="Muy Alta",'MAPA DE RIESGOS'!$AR294="Leve"),CONCATENATE("R",'MAPA DE RIESGOS'!$H294,"C",'MAPA DE RIESGOS'!$AF294),"")</f>
        <v/>
      </c>
      <c r="S21" s="357" t="str">
        <f>IF(AND('MAPA DE RIESGOS'!$AP295="Muy Alta",'MAPA DE RIESGOS'!$AR295="Leve"),CONCATENATE("R",'MAPA DE RIESGOS'!$H295,"C",'MAPA DE RIESGOS'!$AF295),"")</f>
        <v/>
      </c>
      <c r="T21" s="357" t="str">
        <f>IF(AND('MAPA DE RIESGOS'!$AP296="Muy Alta",'MAPA DE RIESGOS'!$AR296="Leve"),CONCATENATE("R",'MAPA DE RIESGOS'!$H296,"C",'MAPA DE RIESGOS'!$AF296),"")</f>
        <v/>
      </c>
      <c r="U21" s="357" t="str">
        <f>IF(AND('MAPA DE RIESGOS'!$AP297="Muy Alta",'MAPA DE RIESGOS'!$AR297="Leve"),CONCATENATE("R",'MAPA DE RIESGOS'!$H297,"C",'MAPA DE RIESGOS'!$AF297),"")</f>
        <v/>
      </c>
      <c r="V21" s="357" t="str">
        <f>IF(AND('MAPA DE RIESGOS'!$AP298="Muy Alta",'MAPA DE RIESGOS'!$AR298="Leve"),CONCATENATE("R",'MAPA DE RIESGOS'!$H298,"C",'MAPA DE RIESGOS'!$AF298),"")</f>
        <v/>
      </c>
      <c r="W21" s="357" t="str">
        <f>IF(AND('MAPA DE RIESGOS'!$AP299="Muy Alta",'MAPA DE RIESGOS'!$AR299="Leve"),CONCATENATE("R",'MAPA DE RIESGOS'!$H299,"C",'MAPA DE RIESGOS'!$AF299),"")</f>
        <v/>
      </c>
      <c r="X21" s="357" t="str">
        <f>IF(AND('MAPA DE RIESGOS'!$AP300="Muy Alta",'MAPA DE RIESGOS'!$AR300="Leve"),CONCATENATE("R",'MAPA DE RIESGOS'!$H300,"C",'MAPA DE RIESGOS'!$AF300),"")</f>
        <v/>
      </c>
      <c r="Y21" s="357" t="str">
        <f>IF(AND('MAPA DE RIESGOS'!$AP301="Muy Alta",'MAPA DE RIESGOS'!$AR301="Leve"),CONCATENATE("R",'MAPA DE RIESGOS'!$H301,"C",'MAPA DE RIESGOS'!$AF301),"")</f>
        <v/>
      </c>
      <c r="Z21" s="357" t="str">
        <f>IF(AND('MAPA DE RIESGOS'!$AP302="Muy Alta",'MAPA DE RIESGOS'!$AR302="Leve"),CONCATENATE("R",'MAPA DE RIESGOS'!$H302,"C",'MAPA DE RIESGOS'!$AF302),"")</f>
        <v/>
      </c>
      <c r="AA21" s="358" t="str">
        <f>IF(AND('MAPA DE RIESGOS'!$AP303="Muy Alta",'MAPA DE RIESGOS'!$AR303="Leve"),CONCATENATE("R",'MAPA DE RIESGOS'!$H303,"C",'MAPA DE RIESGOS'!$AF303),"")</f>
        <v/>
      </c>
      <c r="AB21" s="356" t="str">
        <f>IF(AND('MAPA DE RIESGOS'!$AP286="Muy Alta",'MAPA DE RIESGOS'!$AR286="Menor"),CONCATENATE("R",'MAPA DE RIESGOS'!$H286,"C",'MAPA DE RIESGOS'!$AF286),"")</f>
        <v/>
      </c>
      <c r="AC21" s="357" t="str">
        <f>IF(AND('MAPA DE RIESGOS'!$AP287="Muy Alta",'MAPA DE RIESGOS'!$AR287="Menor"),CONCATENATE("R",'MAPA DE RIESGOS'!$H287,"C",'MAPA DE RIESGOS'!$AF287),"")</f>
        <v/>
      </c>
      <c r="AD21" s="357" t="str">
        <f>IF(AND('MAPA DE RIESGOS'!$AP288="Muy Alta",'MAPA DE RIESGOS'!$AR288="Menor"),CONCATENATE("R",'MAPA DE RIESGOS'!$H288,"C",'MAPA DE RIESGOS'!$AF288),"")</f>
        <v/>
      </c>
      <c r="AE21" s="357" t="str">
        <f>IF(AND('MAPA DE RIESGOS'!$AP289="Muy Alta",'MAPA DE RIESGOS'!$AR289="Menor"),CONCATENATE("R",'MAPA DE RIESGOS'!$H289,"C",'MAPA DE RIESGOS'!$AF289),"")</f>
        <v/>
      </c>
      <c r="AF21" s="357" t="str">
        <f>IF(AND('MAPA DE RIESGOS'!$AP290="Muy Alta",'MAPA DE RIESGOS'!$AR290="Menor"),CONCATENATE("R",'MAPA DE RIESGOS'!$H290,"C",'MAPA DE RIESGOS'!$AF290),"")</f>
        <v/>
      </c>
      <c r="AG21" s="357" t="str">
        <f>IF(AND('MAPA DE RIESGOS'!$AP291="Muy Alta",'MAPA DE RIESGOS'!$AR291="Menor"),CONCATENATE("R",'MAPA DE RIESGOS'!$H291,"C",'MAPA DE RIESGOS'!$AF291),"")</f>
        <v/>
      </c>
      <c r="AH21" s="357" t="str">
        <f>IF(AND('MAPA DE RIESGOS'!$AP292="Muy Alta",'MAPA DE RIESGOS'!$AR292="Menor"),CONCATENATE("R",'MAPA DE RIESGOS'!$H292,"C",'MAPA DE RIESGOS'!$AF292),"")</f>
        <v/>
      </c>
      <c r="AI21" s="357" t="str">
        <f>IF(AND('MAPA DE RIESGOS'!$AP293="Muy Alta",'MAPA DE RIESGOS'!$AR293="Menor"),CONCATENATE("R",'MAPA DE RIESGOS'!$H293,"C",'MAPA DE RIESGOS'!$AF293),"")</f>
        <v/>
      </c>
      <c r="AJ21" s="357" t="str">
        <f>IF(AND('MAPA DE RIESGOS'!$AP294="Muy Alta",'MAPA DE RIESGOS'!$AR294="Menor"),CONCATENATE("R",'MAPA DE RIESGOS'!$H294,"C",'MAPA DE RIESGOS'!$AF294),"")</f>
        <v/>
      </c>
      <c r="AK21" s="357" t="str">
        <f>IF(AND('MAPA DE RIESGOS'!$AP295="Muy Alta",'MAPA DE RIESGOS'!$AR295="Menor"),CONCATENATE("R",'MAPA DE RIESGOS'!$H295,"C",'MAPA DE RIESGOS'!$AF295),"")</f>
        <v/>
      </c>
      <c r="AL21" s="357" t="str">
        <f>IF(AND('MAPA DE RIESGOS'!$AP296="Muy Alta",'MAPA DE RIESGOS'!$AR296="Menor"),CONCATENATE("R",'MAPA DE RIESGOS'!$H296,"C",'MAPA DE RIESGOS'!$AF296),"")</f>
        <v/>
      </c>
      <c r="AM21" s="357" t="str">
        <f>IF(AND('MAPA DE RIESGOS'!$AP297="Muy Alta",'MAPA DE RIESGOS'!$AR297="Menor"),CONCATENATE("R",'MAPA DE RIESGOS'!$H297,"C",'MAPA DE RIESGOS'!$AF297),"")</f>
        <v/>
      </c>
      <c r="AN21" s="357" t="str">
        <f>IF(AND('MAPA DE RIESGOS'!$AP298="Muy Alta",'MAPA DE RIESGOS'!$AR298="Menor"),CONCATENATE("R",'MAPA DE RIESGOS'!$H298,"C",'MAPA DE RIESGOS'!$AF298),"")</f>
        <v/>
      </c>
      <c r="AO21" s="357" t="str">
        <f>IF(AND('MAPA DE RIESGOS'!$AP299="Muy Alta",'MAPA DE RIESGOS'!$AR299="Menor"),CONCATENATE("R",'MAPA DE RIESGOS'!$H299,"C",'MAPA DE RIESGOS'!$AF299),"")</f>
        <v/>
      </c>
      <c r="AP21" s="357" t="str">
        <f>IF(AND('MAPA DE RIESGOS'!$AP300="Muy Alta",'MAPA DE RIESGOS'!$AR300="Menor"),CONCATENATE("R",'MAPA DE RIESGOS'!$H300,"C",'MAPA DE RIESGOS'!$AF300),"")</f>
        <v/>
      </c>
      <c r="AQ21" s="357" t="str">
        <f>IF(AND('MAPA DE RIESGOS'!$AP301="Muy Alta",'MAPA DE RIESGOS'!$AR301="Menor"),CONCATENATE("R",'MAPA DE RIESGOS'!$H301,"C",'MAPA DE RIESGOS'!$AF301),"")</f>
        <v/>
      </c>
      <c r="AR21" s="357" t="str">
        <f>IF(AND('MAPA DE RIESGOS'!$AP302="Muy Alta",'MAPA DE RIESGOS'!$AR302="Menor"),CONCATENATE("R",'MAPA DE RIESGOS'!$H302,"C",'MAPA DE RIESGOS'!$AF302),"")</f>
        <v/>
      </c>
      <c r="AS21" s="358" t="str">
        <f>IF(AND('MAPA DE RIESGOS'!$AP303="Muy Alta",'MAPA DE RIESGOS'!$AR303="Menor"),CONCATENATE("R",'MAPA DE RIESGOS'!$H303,"C",'MAPA DE RIESGOS'!$AF303),"")</f>
        <v/>
      </c>
      <c r="AT21" s="356" t="str">
        <f>IF(AND('MAPA DE RIESGOS'!$AP286="Muy Alta",'MAPA DE RIESGOS'!$AR286="Moderado"),CONCATENATE("R",'MAPA DE RIESGOS'!$H286,"C",'MAPA DE RIESGOS'!$AF286),"")</f>
        <v/>
      </c>
      <c r="AU21" s="357" t="str">
        <f>IF(AND('MAPA DE RIESGOS'!$AP287="Muy Alta",'MAPA DE RIESGOS'!$AR287="Moderado"),CONCATENATE("R",'MAPA DE RIESGOS'!$H287,"C",'MAPA DE RIESGOS'!$AF287),"")</f>
        <v/>
      </c>
      <c r="AV21" s="357" t="str">
        <f>IF(AND('MAPA DE RIESGOS'!$AP288="Muy Alta",'MAPA DE RIESGOS'!$AR288="Moderado"),CONCATENATE("R",'MAPA DE RIESGOS'!$H288,"C",'MAPA DE RIESGOS'!$AF288),"")</f>
        <v/>
      </c>
      <c r="AW21" s="357" t="str">
        <f>IF(AND('MAPA DE RIESGOS'!$AP289="Muy Alta",'MAPA DE RIESGOS'!$AR289="Moderado"),CONCATENATE("R",'MAPA DE RIESGOS'!$H289,"C",'MAPA DE RIESGOS'!$AF289),"")</f>
        <v/>
      </c>
      <c r="AX21" s="357" t="str">
        <f>IF(AND('MAPA DE RIESGOS'!$AP290="Muy Alta",'MAPA DE RIESGOS'!$AR290="Moderado"),CONCATENATE("R",'MAPA DE RIESGOS'!$H290,"C",'MAPA DE RIESGOS'!$AF290),"")</f>
        <v/>
      </c>
      <c r="AY21" s="357" t="str">
        <f>IF(AND('MAPA DE RIESGOS'!$AP291="Muy Alta",'MAPA DE RIESGOS'!$AR291="Moderado"),CONCATENATE("R",'MAPA DE RIESGOS'!$H291,"C",'MAPA DE RIESGOS'!$AF291),"")</f>
        <v/>
      </c>
      <c r="AZ21" s="357" t="str">
        <f>IF(AND('MAPA DE RIESGOS'!$AP292="Muy Alta",'MAPA DE RIESGOS'!$AR292="Moderado"),CONCATENATE("R",'MAPA DE RIESGOS'!$H292,"C",'MAPA DE RIESGOS'!$AF292),"")</f>
        <v/>
      </c>
      <c r="BA21" s="357" t="str">
        <f>IF(AND('MAPA DE RIESGOS'!$AP293="Muy Alta",'MAPA DE RIESGOS'!$AR293="Moderado"),CONCATENATE("R",'MAPA DE RIESGOS'!$H293,"C",'MAPA DE RIESGOS'!$AF293),"")</f>
        <v/>
      </c>
      <c r="BB21" s="357" t="str">
        <f>IF(AND('MAPA DE RIESGOS'!$AP294="Muy Alta",'MAPA DE RIESGOS'!$AR294="Moderado"),CONCATENATE("R",'MAPA DE RIESGOS'!$H294,"C",'MAPA DE RIESGOS'!$AF294),"")</f>
        <v/>
      </c>
      <c r="BC21" s="357" t="str">
        <f>IF(AND('MAPA DE RIESGOS'!$AP295="Muy Alta",'MAPA DE RIESGOS'!$AR295="Moderado"),CONCATENATE("R",'MAPA DE RIESGOS'!$H295,"C",'MAPA DE RIESGOS'!$AF295),"")</f>
        <v/>
      </c>
      <c r="BD21" s="357" t="str">
        <f>IF(AND('MAPA DE RIESGOS'!$AP296="Muy Alta",'MAPA DE RIESGOS'!$AR296="Moderado"),CONCATENATE("R",'MAPA DE RIESGOS'!$H296,"C",'MAPA DE RIESGOS'!$AF296),"")</f>
        <v/>
      </c>
      <c r="BE21" s="357" t="str">
        <f>IF(AND('MAPA DE RIESGOS'!$AP297="Muy Alta",'MAPA DE RIESGOS'!$AR297="Moderado"),CONCATENATE("R",'MAPA DE RIESGOS'!$H297,"C",'MAPA DE RIESGOS'!$AF297),"")</f>
        <v/>
      </c>
      <c r="BF21" s="357" t="str">
        <f>IF(AND('MAPA DE RIESGOS'!$AP298="Muy Alta",'MAPA DE RIESGOS'!$AR298="Moderado"),CONCATENATE("R",'MAPA DE RIESGOS'!$H298,"C",'MAPA DE RIESGOS'!$AF298),"")</f>
        <v/>
      </c>
      <c r="BG21" s="357" t="str">
        <f>IF(AND('MAPA DE RIESGOS'!$AP299="Muy Alta",'MAPA DE RIESGOS'!$AR299="Moderado"),CONCATENATE("R",'MAPA DE RIESGOS'!$H299,"C",'MAPA DE RIESGOS'!$AF299),"")</f>
        <v/>
      </c>
      <c r="BH21" s="357" t="str">
        <f>IF(AND('MAPA DE RIESGOS'!$AP300="Muy Alta",'MAPA DE RIESGOS'!$AR300="Moderado"),CONCATENATE("R",'MAPA DE RIESGOS'!$H300,"C",'MAPA DE RIESGOS'!$AF300),"")</f>
        <v/>
      </c>
      <c r="BI21" s="357" t="str">
        <f>IF(AND('MAPA DE RIESGOS'!$AP301="Muy Alta",'MAPA DE RIESGOS'!$AR301="Moderado"),CONCATENATE("R",'MAPA DE RIESGOS'!$H301,"C",'MAPA DE RIESGOS'!$AF301),"")</f>
        <v/>
      </c>
      <c r="BJ21" s="357" t="str">
        <f>IF(AND('MAPA DE RIESGOS'!$AP302="Muy Alta",'MAPA DE RIESGOS'!$AR302="Moderado"),CONCATENATE("R",'MAPA DE RIESGOS'!$H302,"C",'MAPA DE RIESGOS'!$AF302),"")</f>
        <v/>
      </c>
      <c r="BK21" s="358" t="str">
        <f>IF(AND('MAPA DE RIESGOS'!$AP303="Muy Alta",'MAPA DE RIESGOS'!$AR303="Moderado"),CONCATENATE("R",'MAPA DE RIESGOS'!$H303,"C",'MAPA DE RIESGOS'!$AF303),"")</f>
        <v/>
      </c>
      <c r="BL21" s="356" t="str">
        <f>IF(AND('MAPA DE RIESGOS'!$AP286="Muy Alta",'MAPA DE RIESGOS'!$AR286="Mayor"),CONCATENATE("R",'MAPA DE RIESGOS'!$H286,"C",'MAPA DE RIESGOS'!$AF286),"")</f>
        <v/>
      </c>
      <c r="BM21" s="357" t="str">
        <f>IF(AND('MAPA DE RIESGOS'!$AP287="Muy Alta",'MAPA DE RIESGOS'!$AR287="Mayor"),CONCATENATE("R",'MAPA DE RIESGOS'!$H287,"C",'MAPA DE RIESGOS'!$AF287),"")</f>
        <v/>
      </c>
      <c r="BN21" s="357" t="str">
        <f>IF(AND('MAPA DE RIESGOS'!$AP288="Muy Alta",'MAPA DE RIESGOS'!$AR288="Mayor"),CONCATENATE("R",'MAPA DE RIESGOS'!$H288,"C",'MAPA DE RIESGOS'!$AF288),"")</f>
        <v/>
      </c>
      <c r="BO21" s="357" t="str">
        <f>IF(AND('MAPA DE RIESGOS'!$AP289="Muy Alta",'MAPA DE RIESGOS'!$AR289="Mayor"),CONCATENATE("R",'MAPA DE RIESGOS'!$H289,"C",'MAPA DE RIESGOS'!$AF289),"")</f>
        <v/>
      </c>
      <c r="BP21" s="357" t="str">
        <f>IF(AND('MAPA DE RIESGOS'!$AP290="Muy Alta",'MAPA DE RIESGOS'!$AR290="Mayor"),CONCATENATE("R",'MAPA DE RIESGOS'!$H290,"C",'MAPA DE RIESGOS'!$AF290),"")</f>
        <v/>
      </c>
      <c r="BQ21" s="357" t="str">
        <f>IF(AND('MAPA DE RIESGOS'!$AP291="Muy Alta",'MAPA DE RIESGOS'!$AR291="Mayor"),CONCATENATE("R",'MAPA DE RIESGOS'!$H291,"C",'MAPA DE RIESGOS'!$AF291),"")</f>
        <v/>
      </c>
      <c r="BR21" s="357" t="str">
        <f>IF(AND('MAPA DE RIESGOS'!$AP292="Muy Alta",'MAPA DE RIESGOS'!$AR292="Mayor"),CONCATENATE("R",'MAPA DE RIESGOS'!$H292,"C",'MAPA DE RIESGOS'!$AF292),"")</f>
        <v/>
      </c>
      <c r="BS21" s="357" t="str">
        <f>IF(AND('MAPA DE RIESGOS'!$AP293="Muy Alta",'MAPA DE RIESGOS'!$AR293="Mayor"),CONCATENATE("R",'MAPA DE RIESGOS'!$H293,"C",'MAPA DE RIESGOS'!$AF293),"")</f>
        <v/>
      </c>
      <c r="BT21" s="357" t="str">
        <f>IF(AND('MAPA DE RIESGOS'!$AP294="Muy Alta",'MAPA DE RIESGOS'!$AR294="Mayor"),CONCATENATE("R",'MAPA DE RIESGOS'!$H294,"C",'MAPA DE RIESGOS'!$AF294),"")</f>
        <v/>
      </c>
      <c r="BU21" s="357" t="str">
        <f>IF(AND('MAPA DE RIESGOS'!$AP295="Muy Alta",'MAPA DE RIESGOS'!$AR295="Mayor"),CONCATENATE("R",'MAPA DE RIESGOS'!$H295,"C",'MAPA DE RIESGOS'!$AF295),"")</f>
        <v/>
      </c>
      <c r="BV21" s="357" t="str">
        <f>IF(AND('MAPA DE RIESGOS'!$AP296="Muy Alta",'MAPA DE RIESGOS'!$AR296="Mayor"),CONCATENATE("R",'MAPA DE RIESGOS'!$H296,"C",'MAPA DE RIESGOS'!$AF296),"")</f>
        <v/>
      </c>
      <c r="BW21" s="357" t="str">
        <f>IF(AND('MAPA DE RIESGOS'!$AP297="Muy Alta",'MAPA DE RIESGOS'!$AR297="Mayor"),CONCATENATE("R",'MAPA DE RIESGOS'!$H297,"C",'MAPA DE RIESGOS'!$AF297),"")</f>
        <v/>
      </c>
      <c r="BX21" s="357" t="str">
        <f>IF(AND('MAPA DE RIESGOS'!$AP298="Muy Alta",'MAPA DE RIESGOS'!$AR298="Mayor"),CONCATENATE("R",'MAPA DE RIESGOS'!$H298,"C",'MAPA DE RIESGOS'!$AF298),"")</f>
        <v/>
      </c>
      <c r="BY21" s="357" t="str">
        <f>IF(AND('MAPA DE RIESGOS'!$AP299="Muy Alta",'MAPA DE RIESGOS'!$AR299="Mayor"),CONCATENATE("R",'MAPA DE RIESGOS'!$H299,"C",'MAPA DE RIESGOS'!$AF299),"")</f>
        <v/>
      </c>
      <c r="BZ21" s="357" t="str">
        <f>IF(AND('MAPA DE RIESGOS'!$AP300="Muy Alta",'MAPA DE RIESGOS'!$AR300="Mayor"),CONCATENATE("R",'MAPA DE RIESGOS'!$H300,"C",'MAPA DE RIESGOS'!$AF300),"")</f>
        <v/>
      </c>
      <c r="CA21" s="357" t="str">
        <f>IF(AND('MAPA DE RIESGOS'!$AP301="Muy Alta",'MAPA DE RIESGOS'!$AR301="Mayor"),CONCATENATE("R",'MAPA DE RIESGOS'!$H301,"C",'MAPA DE RIESGOS'!$AF301),"")</f>
        <v/>
      </c>
      <c r="CB21" s="357" t="str">
        <f>IF(AND('MAPA DE RIESGOS'!$AP302="Muy Alta",'MAPA DE RIESGOS'!$AR302="Mayor"),CONCATENATE("R",'MAPA DE RIESGOS'!$H302,"C",'MAPA DE RIESGOS'!$AF302),"")</f>
        <v/>
      </c>
      <c r="CC21" s="358" t="str">
        <f>IF(AND('MAPA DE RIESGOS'!$AP303="Muy Alta",'MAPA DE RIESGOS'!$AR303="Mayor"),CONCATENATE("R",'MAPA DE RIESGOS'!$H303,"C",'MAPA DE RIESGOS'!$AF303),"")</f>
        <v/>
      </c>
      <c r="CD21" s="359" t="str">
        <f>IF(AND('MAPA DE RIESGOS'!$AP286="Muy Alta",'MAPA DE RIESGOS'!$AR286="Catastrófico"),CONCATENATE("R",'MAPA DE RIESGOS'!$H286,"C",'MAPA DE RIESGOS'!$AF286),"")</f>
        <v/>
      </c>
      <c r="CE21" s="359" t="str">
        <f>IF(AND('MAPA DE RIESGOS'!$AP287="Muy Alta",'MAPA DE RIESGOS'!$AR287="Catastrófico"),CONCATENATE("R",'MAPA DE RIESGOS'!$H287,"C",'MAPA DE RIESGOS'!$AF287),"")</f>
        <v/>
      </c>
      <c r="CF21" s="359" t="str">
        <f>IF(AND('MAPA DE RIESGOS'!$AP288="Muy Alta",'MAPA DE RIESGOS'!$AR288="Catastrófico"),CONCATENATE("R",'MAPA DE RIESGOS'!$H288,"C",'MAPA DE RIESGOS'!$AF288),"")</f>
        <v/>
      </c>
      <c r="CG21" s="359" t="str">
        <f>IF(AND('MAPA DE RIESGOS'!$AP289="Muy Alta",'MAPA DE RIESGOS'!$AR289="Catastrófico"),CONCATENATE("R",'MAPA DE RIESGOS'!$H289,"C",'MAPA DE RIESGOS'!$AF289),"")</f>
        <v/>
      </c>
      <c r="CH21" s="359" t="str">
        <f>IF(AND('MAPA DE RIESGOS'!$AP290="Muy Alta",'MAPA DE RIESGOS'!$AR290="Catastrófico"),CONCATENATE("R",'MAPA DE RIESGOS'!$H290,"C",'MAPA DE RIESGOS'!$AF290),"")</f>
        <v/>
      </c>
      <c r="CI21" s="359" t="str">
        <f>IF(AND('MAPA DE RIESGOS'!$AP291="Muy Alta",'MAPA DE RIESGOS'!$AR291="Catastrófico"),CONCATENATE("R",'MAPA DE RIESGOS'!$H291,"C",'MAPA DE RIESGOS'!$AF291),"")</f>
        <v/>
      </c>
      <c r="CJ21" s="359" t="str">
        <f>IF(AND('MAPA DE RIESGOS'!$AP292="Muy Alta",'MAPA DE RIESGOS'!$AR292="Catastrófico"),CONCATENATE("R",'MAPA DE RIESGOS'!$H292,"C",'MAPA DE RIESGOS'!$AF292),"")</f>
        <v/>
      </c>
      <c r="CK21" s="359" t="str">
        <f>IF(AND('MAPA DE RIESGOS'!$AP293="Muy Alta",'MAPA DE RIESGOS'!$AR293="Catastrófico"),CONCATENATE("R",'MAPA DE RIESGOS'!$H293,"C",'MAPA DE RIESGOS'!$AF293),"")</f>
        <v/>
      </c>
      <c r="CL21" s="359" t="str">
        <f>IF(AND('MAPA DE RIESGOS'!$AP294="Muy Alta",'MAPA DE RIESGOS'!$AR294="Catastrófico"),CONCATENATE("R",'MAPA DE RIESGOS'!$H294,"C",'MAPA DE RIESGOS'!$AF294),"")</f>
        <v/>
      </c>
      <c r="CM21" s="359" t="str">
        <f>IF(AND('MAPA DE RIESGOS'!$AP295="Muy Alta",'MAPA DE RIESGOS'!$AR295="Catastrófico"),CONCATENATE("R",'MAPA DE RIESGOS'!$H295,"C",'MAPA DE RIESGOS'!$AF295),"")</f>
        <v/>
      </c>
      <c r="CN21" s="359" t="str">
        <f>IF(AND('MAPA DE RIESGOS'!$AP296="Muy Alta",'MAPA DE RIESGOS'!$AR296="Catastrófico"),CONCATENATE("R",'MAPA DE RIESGOS'!$H296,"C",'MAPA DE RIESGOS'!$AF296),"")</f>
        <v/>
      </c>
      <c r="CO21" s="359" t="str">
        <f>IF(AND('MAPA DE RIESGOS'!$AP297="Muy Alta",'MAPA DE RIESGOS'!$AR297="Catastrófico"),CONCATENATE("R",'MAPA DE RIESGOS'!$H297,"C",'MAPA DE RIESGOS'!$AF297),"")</f>
        <v/>
      </c>
      <c r="CP21" s="359" t="str">
        <f>IF(AND('MAPA DE RIESGOS'!$AP298="Muy Alta",'MAPA DE RIESGOS'!$AR298="Catastrófico"),CONCATENATE("R",'MAPA DE RIESGOS'!$H298,"C",'MAPA DE RIESGOS'!$AF298),"")</f>
        <v/>
      </c>
      <c r="CQ21" s="359" t="str">
        <f>IF(AND('MAPA DE RIESGOS'!$AP299="Muy Alta",'MAPA DE RIESGOS'!$AR299="Catastrófico"),CONCATENATE("R",'MAPA DE RIESGOS'!$H299,"C",'MAPA DE RIESGOS'!$AF299),"")</f>
        <v/>
      </c>
      <c r="CR21" s="359" t="str">
        <f>IF(AND('MAPA DE RIESGOS'!$AP300="Muy Alta",'MAPA DE RIESGOS'!$AR300="Catastrófico"),CONCATENATE("R",'MAPA DE RIESGOS'!$H300,"C",'MAPA DE RIESGOS'!$AF300),"")</f>
        <v/>
      </c>
      <c r="CS21" s="359" t="str">
        <f>IF(AND('MAPA DE RIESGOS'!$AP301="Muy Alta",'MAPA DE RIESGOS'!$AR301="Catastrófico"),CONCATENATE("R",'MAPA DE RIESGOS'!$H301,"C",'MAPA DE RIESGOS'!$AF301),"")</f>
        <v/>
      </c>
      <c r="CT21" s="359" t="str">
        <f>IF(AND('MAPA DE RIESGOS'!$AP302="Muy Alta",'MAPA DE RIESGOS'!$AR302="Catastrófico"),CONCATENATE("R",'MAPA DE RIESGOS'!$H302,"C",'MAPA DE RIESGOS'!$AF302),"")</f>
        <v/>
      </c>
      <c r="CU21" s="360" t="str">
        <f>IF(AND('MAPA DE RIESGOS'!$AP303="Muy Alta",'MAPA DE RIESGOS'!$AR303="Catastrófico"),CONCATENATE("R",'MAPA DE RIESGOS'!$H303,"C",'MAPA DE RIESGOS'!$AF303),"")</f>
        <v/>
      </c>
      <c r="CV21" s="67"/>
      <c r="CW21" s="735"/>
      <c r="CX21" s="736"/>
      <c r="CY21" s="736"/>
      <c r="CZ21" s="736"/>
      <c r="DA21" s="736"/>
      <c r="DB21" s="737"/>
    </row>
    <row r="22" spans="2:106" ht="32.5" customHeight="1">
      <c r="B22" s="755"/>
      <c r="C22" s="755"/>
      <c r="D22" s="756"/>
      <c r="E22" s="726"/>
      <c r="F22" s="727"/>
      <c r="G22" s="727"/>
      <c r="H22" s="727"/>
      <c r="I22" s="728"/>
      <c r="J22" s="356" t="str">
        <f>IF(AND('MAPA DE RIESGOS'!$AP304="Muy Alta",'MAPA DE RIESGOS'!$AR304="Leve"),CONCATENATE("R",'MAPA DE RIESGOS'!$H304,"C",'MAPA DE RIESGOS'!$AF304),"")</f>
        <v/>
      </c>
      <c r="K22" s="357" t="str">
        <f>IF(AND('MAPA DE RIESGOS'!$AP305="Muy Alta",'MAPA DE RIESGOS'!$AR305="Leve"),CONCATENATE("R",'MAPA DE RIESGOS'!$H305,"C",'MAPA DE RIESGOS'!$AF305),"")</f>
        <v/>
      </c>
      <c r="L22" s="357" t="str">
        <f>IF(AND('MAPA DE RIESGOS'!$AP306="Muy Alta",'MAPA DE RIESGOS'!$AR306="Leve"),CONCATENATE("R",'MAPA DE RIESGOS'!$H306,"C",'MAPA DE RIESGOS'!$AF306),"")</f>
        <v/>
      </c>
      <c r="M22" s="357" t="str">
        <f>IF(AND('MAPA DE RIESGOS'!$AP307="Muy Alta",'MAPA DE RIESGOS'!$AR307="Leve"),CONCATENATE("R",'MAPA DE RIESGOS'!$H307,"C",'MAPA DE RIESGOS'!$AF307),"")</f>
        <v/>
      </c>
      <c r="N22" s="357" t="str">
        <f>IF(AND('MAPA DE RIESGOS'!$AP308="Muy Alta",'MAPA DE RIESGOS'!$AR308="Leve"),CONCATENATE("R",'MAPA DE RIESGOS'!$H308,"C",'MAPA DE RIESGOS'!$AF308),"")</f>
        <v/>
      </c>
      <c r="O22" s="357" t="str">
        <f>IF(AND('MAPA DE RIESGOS'!$AP309="Muy Alta",'MAPA DE RIESGOS'!$AR309="Leve"),CONCATENATE("R",'MAPA DE RIESGOS'!$H309,"C",'MAPA DE RIESGOS'!$AF309),"")</f>
        <v/>
      </c>
      <c r="P22" s="357" t="str">
        <f>IF(AND('MAPA DE RIESGOS'!$AP310="Muy Alta",'MAPA DE RIESGOS'!$AR310="Leve"),CONCATENATE("R",'MAPA DE RIESGOS'!$H310,"C",'MAPA DE RIESGOS'!$AF310),"")</f>
        <v/>
      </c>
      <c r="Q22" s="357" t="str">
        <f>IF(AND('MAPA DE RIESGOS'!$AP311="Muy Alta",'MAPA DE RIESGOS'!$AR311="Leve"),CONCATENATE("R",'MAPA DE RIESGOS'!$H311,"C",'MAPA DE RIESGOS'!$AF311),"")</f>
        <v/>
      </c>
      <c r="R22" s="357" t="str">
        <f>IF(AND('MAPA DE RIESGOS'!$AP312="Muy Alta",'MAPA DE RIESGOS'!$AR312="Leve"),CONCATENATE("R",'MAPA DE RIESGOS'!$H312,"C",'MAPA DE RIESGOS'!$AF312),"")</f>
        <v/>
      </c>
      <c r="S22" s="357" t="str">
        <f>IF(AND('MAPA DE RIESGOS'!$AP313="Muy Alta",'MAPA DE RIESGOS'!$AR313="Leve"),CONCATENATE("R",'MAPA DE RIESGOS'!$H313,"C",'MAPA DE RIESGOS'!$AF313),"")</f>
        <v/>
      </c>
      <c r="T22" s="357" t="str">
        <f>IF(AND('MAPA DE RIESGOS'!$AP314="Muy Alta",'MAPA DE RIESGOS'!$AR314="Leve"),CONCATENATE("R",'MAPA DE RIESGOS'!$H314,"C",'MAPA DE RIESGOS'!$AF314),"")</f>
        <v/>
      </c>
      <c r="U22" s="357" t="str">
        <f>IF(AND('MAPA DE RIESGOS'!$AP315="Muy Alta",'MAPA DE RIESGOS'!$AR315="Leve"),CONCATENATE("R",'MAPA DE RIESGOS'!$H315,"C",'MAPA DE RIESGOS'!$AF315),"")</f>
        <v/>
      </c>
      <c r="V22" s="357" t="str">
        <f>IF(AND('MAPA DE RIESGOS'!$AP316="Muy Alta",'MAPA DE RIESGOS'!$AR316="Leve"),CONCATENATE("R",'MAPA DE RIESGOS'!$H316,"C",'MAPA DE RIESGOS'!$AF316),"")</f>
        <v/>
      </c>
      <c r="W22" s="357" t="str">
        <f>IF(AND('MAPA DE RIESGOS'!$AP317="Muy Alta",'MAPA DE RIESGOS'!$AR317="Leve"),CONCATENATE("R",'MAPA DE RIESGOS'!$H317,"C",'MAPA DE RIESGOS'!$AF317),"")</f>
        <v/>
      </c>
      <c r="X22" s="357" t="str">
        <f>IF(AND('MAPA DE RIESGOS'!$AP318="Muy Alta",'MAPA DE RIESGOS'!$AR318="Leve"),CONCATENATE("R",'MAPA DE RIESGOS'!$H318,"C",'MAPA DE RIESGOS'!$AF318),"")</f>
        <v/>
      </c>
      <c r="Y22" s="357" t="str">
        <f>IF(AND('MAPA DE RIESGOS'!$AP319="Muy Alta",'MAPA DE RIESGOS'!$AR319="Leve"),CONCATENATE("R",'MAPA DE RIESGOS'!$H319,"C",'MAPA DE RIESGOS'!$AF319),"")</f>
        <v/>
      </c>
      <c r="Z22" s="357" t="str">
        <f>IF(AND('MAPA DE RIESGOS'!$AP320="Muy Alta",'MAPA DE RIESGOS'!$AR320="Leve"),CONCATENATE("R",'MAPA DE RIESGOS'!$H320,"C",'MAPA DE RIESGOS'!$AF320),"")</f>
        <v/>
      </c>
      <c r="AA22" s="358" t="str">
        <f>IF(AND('MAPA DE RIESGOS'!$AP321="Muy Alta",'MAPA DE RIESGOS'!$AR321="Leve"),CONCATENATE("R",'MAPA DE RIESGOS'!$H321,"C",'MAPA DE RIESGOS'!$AF321),"")</f>
        <v/>
      </c>
      <c r="AB22" s="356" t="str">
        <f>IF(AND('MAPA DE RIESGOS'!$AP304="Muy Alta",'MAPA DE RIESGOS'!$AR304="Menor"),CONCATENATE("R",'MAPA DE RIESGOS'!$H304,"C",'MAPA DE RIESGOS'!$AF304),"")</f>
        <v/>
      </c>
      <c r="AC22" s="357" t="str">
        <f>IF(AND('MAPA DE RIESGOS'!$AP305="Muy Alta",'MAPA DE RIESGOS'!$AR305="Menor"),CONCATENATE("R",'MAPA DE RIESGOS'!$H305,"C",'MAPA DE RIESGOS'!$AF305),"")</f>
        <v/>
      </c>
      <c r="AD22" s="357" t="str">
        <f>IF(AND('MAPA DE RIESGOS'!$AP306="Muy Alta",'MAPA DE RIESGOS'!$AR306="Menor"),CONCATENATE("R",'MAPA DE RIESGOS'!$H306,"C",'MAPA DE RIESGOS'!$AF306),"")</f>
        <v/>
      </c>
      <c r="AE22" s="357" t="str">
        <f>IF(AND('MAPA DE RIESGOS'!$AP307="Muy Alta",'MAPA DE RIESGOS'!$AR307="Menor"),CONCATENATE("R",'MAPA DE RIESGOS'!$H307,"C",'MAPA DE RIESGOS'!$AF307),"")</f>
        <v/>
      </c>
      <c r="AF22" s="357" t="str">
        <f>IF(AND('MAPA DE RIESGOS'!$AP308="Muy Alta",'MAPA DE RIESGOS'!$AR308="Menor"),CONCATENATE("R",'MAPA DE RIESGOS'!$H308,"C",'MAPA DE RIESGOS'!$AF308),"")</f>
        <v/>
      </c>
      <c r="AG22" s="357" t="str">
        <f>IF(AND('MAPA DE RIESGOS'!$AP309="Muy Alta",'MAPA DE RIESGOS'!$AR309="Menor"),CONCATENATE("R",'MAPA DE RIESGOS'!$H309,"C",'MAPA DE RIESGOS'!$AF309),"")</f>
        <v/>
      </c>
      <c r="AH22" s="357" t="str">
        <f>IF(AND('MAPA DE RIESGOS'!$AP310="Muy Alta",'MAPA DE RIESGOS'!$AR310="Menor"),CONCATENATE("R",'MAPA DE RIESGOS'!$H310,"C",'MAPA DE RIESGOS'!$AF310),"")</f>
        <v/>
      </c>
      <c r="AI22" s="357" t="str">
        <f>IF(AND('MAPA DE RIESGOS'!$AP311="Muy Alta",'MAPA DE RIESGOS'!$AR311="Menor"),CONCATENATE("R",'MAPA DE RIESGOS'!$H311,"C",'MAPA DE RIESGOS'!$AF311),"")</f>
        <v/>
      </c>
      <c r="AJ22" s="357" t="str">
        <f>IF(AND('MAPA DE RIESGOS'!$AP312="Muy Alta",'MAPA DE RIESGOS'!$AR312="Menor"),CONCATENATE("R",'MAPA DE RIESGOS'!$H312,"C",'MAPA DE RIESGOS'!$AF312),"")</f>
        <v/>
      </c>
      <c r="AK22" s="357" t="str">
        <f>IF(AND('MAPA DE RIESGOS'!$AP313="Muy Alta",'MAPA DE RIESGOS'!$AR313="Menor"),CONCATENATE("R",'MAPA DE RIESGOS'!$H313,"C",'MAPA DE RIESGOS'!$AF313),"")</f>
        <v/>
      </c>
      <c r="AL22" s="357" t="str">
        <f>IF(AND('MAPA DE RIESGOS'!$AP314="Muy Alta",'MAPA DE RIESGOS'!$AR314="Menor"),CONCATENATE("R",'MAPA DE RIESGOS'!$H314,"C",'MAPA DE RIESGOS'!$AF314),"")</f>
        <v/>
      </c>
      <c r="AM22" s="357" t="str">
        <f>IF(AND('MAPA DE RIESGOS'!$AP315="Muy Alta",'MAPA DE RIESGOS'!$AR315="Menor"),CONCATENATE("R",'MAPA DE RIESGOS'!$H315,"C",'MAPA DE RIESGOS'!$AF315),"")</f>
        <v/>
      </c>
      <c r="AN22" s="357" t="str">
        <f>IF(AND('MAPA DE RIESGOS'!$AP316="Muy Alta",'MAPA DE RIESGOS'!$AR316="Menor"),CONCATENATE("R",'MAPA DE RIESGOS'!$H316,"C",'MAPA DE RIESGOS'!$AF316),"")</f>
        <v/>
      </c>
      <c r="AO22" s="357" t="str">
        <f>IF(AND('MAPA DE RIESGOS'!$AP317="Muy Alta",'MAPA DE RIESGOS'!$AR317="Menor"),CONCATENATE("R",'MAPA DE RIESGOS'!$H317,"C",'MAPA DE RIESGOS'!$AF317),"")</f>
        <v/>
      </c>
      <c r="AP22" s="357" t="str">
        <f>IF(AND('MAPA DE RIESGOS'!$AP318="Muy Alta",'MAPA DE RIESGOS'!$AR318="Menor"),CONCATENATE("R",'MAPA DE RIESGOS'!$H318,"C",'MAPA DE RIESGOS'!$AF318),"")</f>
        <v/>
      </c>
      <c r="AQ22" s="357" t="str">
        <f>IF(AND('MAPA DE RIESGOS'!$AP319="Muy Alta",'MAPA DE RIESGOS'!$AR319="Menor"),CONCATENATE("R",'MAPA DE RIESGOS'!$H319,"C",'MAPA DE RIESGOS'!$AF319),"")</f>
        <v/>
      </c>
      <c r="AR22" s="357" t="str">
        <f>IF(AND('MAPA DE RIESGOS'!$AP320="Muy Alta",'MAPA DE RIESGOS'!$AR320="Menor"),CONCATENATE("R",'MAPA DE RIESGOS'!$H320,"C",'MAPA DE RIESGOS'!$AF320),"")</f>
        <v/>
      </c>
      <c r="AS22" s="358" t="str">
        <f>IF(AND('MAPA DE RIESGOS'!$AP321="Muy Alta",'MAPA DE RIESGOS'!$AR321="Menor"),CONCATENATE("R",'MAPA DE RIESGOS'!$H321,"C",'MAPA DE RIESGOS'!$AF321),"")</f>
        <v/>
      </c>
      <c r="AT22" s="356" t="str">
        <f>IF(AND('MAPA DE RIESGOS'!$AP304="Muy Alta",'MAPA DE RIESGOS'!$AR304="Moderado"),CONCATENATE("R",'MAPA DE RIESGOS'!$H304,"C",'MAPA DE RIESGOS'!$AF304),"")</f>
        <v/>
      </c>
      <c r="AU22" s="357" t="str">
        <f>IF(AND('MAPA DE RIESGOS'!$AP305="Muy Alta",'MAPA DE RIESGOS'!$AR305="Moderado"),CONCATENATE("R",'MAPA DE RIESGOS'!$H305,"C",'MAPA DE RIESGOS'!$AF305),"")</f>
        <v/>
      </c>
      <c r="AV22" s="357" t="str">
        <f>IF(AND('MAPA DE RIESGOS'!$AP306="Muy Alta",'MAPA DE RIESGOS'!$AR306="Moderado"),CONCATENATE("R",'MAPA DE RIESGOS'!$H306,"C",'MAPA DE RIESGOS'!$AF306),"")</f>
        <v/>
      </c>
      <c r="AW22" s="357" t="str">
        <f>IF(AND('MAPA DE RIESGOS'!$AP307="Muy Alta",'MAPA DE RIESGOS'!$AR307="Moderado"),CONCATENATE("R",'MAPA DE RIESGOS'!$H307,"C",'MAPA DE RIESGOS'!$AF307),"")</f>
        <v/>
      </c>
      <c r="AX22" s="357" t="str">
        <f>IF(AND('MAPA DE RIESGOS'!$AP308="Muy Alta",'MAPA DE RIESGOS'!$AR308="Moderado"),CONCATENATE("R",'MAPA DE RIESGOS'!$H308,"C",'MAPA DE RIESGOS'!$AF308),"")</f>
        <v/>
      </c>
      <c r="AY22" s="357" t="str">
        <f>IF(AND('MAPA DE RIESGOS'!$AP309="Muy Alta",'MAPA DE RIESGOS'!$AR309="Moderado"),CONCATENATE("R",'MAPA DE RIESGOS'!$H309,"C",'MAPA DE RIESGOS'!$AF309),"")</f>
        <v/>
      </c>
      <c r="AZ22" s="357" t="str">
        <f>IF(AND('MAPA DE RIESGOS'!$AP310="Muy Alta",'MAPA DE RIESGOS'!$AR310="Moderado"),CONCATENATE("R",'MAPA DE RIESGOS'!$H310,"C",'MAPA DE RIESGOS'!$AF310),"")</f>
        <v/>
      </c>
      <c r="BA22" s="357" t="str">
        <f>IF(AND('MAPA DE RIESGOS'!$AP311="Muy Alta",'MAPA DE RIESGOS'!$AR311="Moderado"),CONCATENATE("R",'MAPA DE RIESGOS'!$H311,"C",'MAPA DE RIESGOS'!$AF311),"")</f>
        <v/>
      </c>
      <c r="BB22" s="357" t="str">
        <f>IF(AND('MAPA DE RIESGOS'!$AP312="Muy Alta",'MAPA DE RIESGOS'!$AR312="Moderado"),CONCATENATE("R",'MAPA DE RIESGOS'!$H312,"C",'MAPA DE RIESGOS'!$AF312),"")</f>
        <v/>
      </c>
      <c r="BC22" s="357" t="str">
        <f>IF(AND('MAPA DE RIESGOS'!$AP313="Muy Alta",'MAPA DE RIESGOS'!$AR313="Moderado"),CONCATENATE("R",'MAPA DE RIESGOS'!$H313,"C",'MAPA DE RIESGOS'!$AF313),"")</f>
        <v/>
      </c>
      <c r="BD22" s="357" t="str">
        <f>IF(AND('MAPA DE RIESGOS'!$AP314="Muy Alta",'MAPA DE RIESGOS'!$AR314="Moderado"),CONCATENATE("R",'MAPA DE RIESGOS'!$H314,"C",'MAPA DE RIESGOS'!$AF314),"")</f>
        <v/>
      </c>
      <c r="BE22" s="357" t="str">
        <f>IF(AND('MAPA DE RIESGOS'!$AP315="Muy Alta",'MAPA DE RIESGOS'!$AR315="Moderado"),CONCATENATE("R",'MAPA DE RIESGOS'!$H315,"C",'MAPA DE RIESGOS'!$AF315),"")</f>
        <v/>
      </c>
      <c r="BF22" s="357" t="str">
        <f>IF(AND('MAPA DE RIESGOS'!$AP316="Muy Alta",'MAPA DE RIESGOS'!$AR316="Moderado"),CONCATENATE("R",'MAPA DE RIESGOS'!$H316,"C",'MAPA DE RIESGOS'!$AF316),"")</f>
        <v/>
      </c>
      <c r="BG22" s="357" t="str">
        <f>IF(AND('MAPA DE RIESGOS'!$AP317="Muy Alta",'MAPA DE RIESGOS'!$AR317="Moderado"),CONCATENATE("R",'MAPA DE RIESGOS'!$H317,"C",'MAPA DE RIESGOS'!$AF317),"")</f>
        <v/>
      </c>
      <c r="BH22" s="357" t="str">
        <f>IF(AND('MAPA DE RIESGOS'!$AP318="Muy Alta",'MAPA DE RIESGOS'!$AR318="Moderado"),CONCATENATE("R",'MAPA DE RIESGOS'!$H318,"C",'MAPA DE RIESGOS'!$AF318),"")</f>
        <v/>
      </c>
      <c r="BI22" s="357" t="str">
        <f>IF(AND('MAPA DE RIESGOS'!$AP319="Muy Alta",'MAPA DE RIESGOS'!$AR319="Moderado"),CONCATENATE("R",'MAPA DE RIESGOS'!$H319,"C",'MAPA DE RIESGOS'!$AF319),"")</f>
        <v/>
      </c>
      <c r="BJ22" s="357" t="str">
        <f>IF(AND('MAPA DE RIESGOS'!$AP320="Muy Alta",'MAPA DE RIESGOS'!$AR320="Moderado"),CONCATENATE("R",'MAPA DE RIESGOS'!$H320,"C",'MAPA DE RIESGOS'!$AF320),"")</f>
        <v/>
      </c>
      <c r="BK22" s="358" t="str">
        <f>IF(AND('MAPA DE RIESGOS'!$AP321="Muy Alta",'MAPA DE RIESGOS'!$AR321="Moderado"),CONCATENATE("R",'MAPA DE RIESGOS'!$H321,"C",'MAPA DE RIESGOS'!$AF321),"")</f>
        <v/>
      </c>
      <c r="BL22" s="356" t="str">
        <f>IF(AND('MAPA DE RIESGOS'!$AP304="Muy Alta",'MAPA DE RIESGOS'!$AR304="Mayor"),CONCATENATE("R",'MAPA DE RIESGOS'!$H304,"C",'MAPA DE RIESGOS'!$AF304),"")</f>
        <v/>
      </c>
      <c r="BM22" s="357" t="str">
        <f>IF(AND('MAPA DE RIESGOS'!$AP305="Muy Alta",'MAPA DE RIESGOS'!$AR305="Mayor"),CONCATENATE("R",'MAPA DE RIESGOS'!$H305,"C",'MAPA DE RIESGOS'!$AF305),"")</f>
        <v/>
      </c>
      <c r="BN22" s="357" t="str">
        <f>IF(AND('MAPA DE RIESGOS'!$AP306="Muy Alta",'MAPA DE RIESGOS'!$AR306="Mayor"),CONCATENATE("R",'MAPA DE RIESGOS'!$H306,"C",'MAPA DE RIESGOS'!$AF306),"")</f>
        <v/>
      </c>
      <c r="BO22" s="357" t="str">
        <f>IF(AND('MAPA DE RIESGOS'!$AP307="Muy Alta",'MAPA DE RIESGOS'!$AR307="Mayor"),CONCATENATE("R",'MAPA DE RIESGOS'!$H307,"C",'MAPA DE RIESGOS'!$AF307),"")</f>
        <v/>
      </c>
      <c r="BP22" s="357" t="str">
        <f>IF(AND('MAPA DE RIESGOS'!$AP308="Muy Alta",'MAPA DE RIESGOS'!$AR308="Mayor"),CONCATENATE("R",'MAPA DE RIESGOS'!$H308,"C",'MAPA DE RIESGOS'!$AF308),"")</f>
        <v/>
      </c>
      <c r="BQ22" s="357" t="str">
        <f>IF(AND('MAPA DE RIESGOS'!$AP309="Muy Alta",'MAPA DE RIESGOS'!$AR309="Mayor"),CONCATENATE("R",'MAPA DE RIESGOS'!$H309,"C",'MAPA DE RIESGOS'!$AF309),"")</f>
        <v/>
      </c>
      <c r="BR22" s="357" t="str">
        <f>IF(AND('MAPA DE RIESGOS'!$AP310="Muy Alta",'MAPA DE RIESGOS'!$AR310="Mayor"),CONCATENATE("R",'MAPA DE RIESGOS'!$H310,"C",'MAPA DE RIESGOS'!$AF310),"")</f>
        <v/>
      </c>
      <c r="BS22" s="357" t="str">
        <f>IF(AND('MAPA DE RIESGOS'!$AP311="Muy Alta",'MAPA DE RIESGOS'!$AR311="Mayor"),CONCATENATE("R",'MAPA DE RIESGOS'!$H311,"C",'MAPA DE RIESGOS'!$AF311),"")</f>
        <v/>
      </c>
      <c r="BT22" s="357" t="str">
        <f>IF(AND('MAPA DE RIESGOS'!$AP312="Muy Alta",'MAPA DE RIESGOS'!$AR312="Mayor"),CONCATENATE("R",'MAPA DE RIESGOS'!$H312,"C",'MAPA DE RIESGOS'!$AF312),"")</f>
        <v/>
      </c>
      <c r="BU22" s="357" t="str">
        <f>IF(AND('MAPA DE RIESGOS'!$AP313="Muy Alta",'MAPA DE RIESGOS'!$AR313="Mayor"),CONCATENATE("R",'MAPA DE RIESGOS'!$H313,"C",'MAPA DE RIESGOS'!$AF313),"")</f>
        <v/>
      </c>
      <c r="BV22" s="357" t="str">
        <f>IF(AND('MAPA DE RIESGOS'!$AP314="Muy Alta",'MAPA DE RIESGOS'!$AR314="Mayor"),CONCATENATE("R",'MAPA DE RIESGOS'!$H314,"C",'MAPA DE RIESGOS'!$AF314),"")</f>
        <v/>
      </c>
      <c r="BW22" s="357" t="str">
        <f>IF(AND('MAPA DE RIESGOS'!$AP315="Muy Alta",'MAPA DE RIESGOS'!$AR315="Mayor"),CONCATENATE("R",'MAPA DE RIESGOS'!$H315,"C",'MAPA DE RIESGOS'!$AF315),"")</f>
        <v/>
      </c>
      <c r="BX22" s="357" t="str">
        <f>IF(AND('MAPA DE RIESGOS'!$AP316="Muy Alta",'MAPA DE RIESGOS'!$AR316="Mayor"),CONCATENATE("R",'MAPA DE RIESGOS'!$H316,"C",'MAPA DE RIESGOS'!$AF316),"")</f>
        <v/>
      </c>
      <c r="BY22" s="357" t="str">
        <f>IF(AND('MAPA DE RIESGOS'!$AP317="Muy Alta",'MAPA DE RIESGOS'!$AR317="Mayor"),CONCATENATE("R",'MAPA DE RIESGOS'!$H317,"C",'MAPA DE RIESGOS'!$AF317),"")</f>
        <v/>
      </c>
      <c r="BZ22" s="357" t="str">
        <f>IF(AND('MAPA DE RIESGOS'!$AP318="Muy Alta",'MAPA DE RIESGOS'!$AR318="Mayor"),CONCATENATE("R",'MAPA DE RIESGOS'!$H318,"C",'MAPA DE RIESGOS'!$AF318),"")</f>
        <v/>
      </c>
      <c r="CA22" s="357" t="str">
        <f>IF(AND('MAPA DE RIESGOS'!$AP319="Muy Alta",'MAPA DE RIESGOS'!$AR319="Mayor"),CONCATENATE("R",'MAPA DE RIESGOS'!$H319,"C",'MAPA DE RIESGOS'!$AF319),"")</f>
        <v/>
      </c>
      <c r="CB22" s="357" t="str">
        <f>IF(AND('MAPA DE RIESGOS'!$AP320="Muy Alta",'MAPA DE RIESGOS'!$AR320="Mayor"),CONCATENATE("R",'MAPA DE RIESGOS'!$H320,"C",'MAPA DE RIESGOS'!$AF320),"")</f>
        <v/>
      </c>
      <c r="CC22" s="358" t="str">
        <f>IF(AND('MAPA DE RIESGOS'!$AP321="Muy Alta",'MAPA DE RIESGOS'!$AR321="Mayor"),CONCATENATE("R",'MAPA DE RIESGOS'!$H321,"C",'MAPA DE RIESGOS'!$AF321),"")</f>
        <v/>
      </c>
      <c r="CD22" s="359" t="str">
        <f>IF(AND('MAPA DE RIESGOS'!$AP304="Muy Alta",'MAPA DE RIESGOS'!$AR304="Catastrófico"),CONCATENATE("R",'MAPA DE RIESGOS'!$H304,"C",'MAPA DE RIESGOS'!$AF304),"")</f>
        <v/>
      </c>
      <c r="CE22" s="359" t="str">
        <f>IF(AND('MAPA DE RIESGOS'!$AP305="Muy Alta",'MAPA DE RIESGOS'!$AR305="Catastrófico"),CONCATENATE("R",'MAPA DE RIESGOS'!$H305,"C",'MAPA DE RIESGOS'!$AF305),"")</f>
        <v/>
      </c>
      <c r="CF22" s="359" t="str">
        <f>IF(AND('MAPA DE RIESGOS'!$AP306="Muy Alta",'MAPA DE RIESGOS'!$AR306="Catastrófico"),CONCATENATE("R",'MAPA DE RIESGOS'!$H306,"C",'MAPA DE RIESGOS'!$AF306),"")</f>
        <v/>
      </c>
      <c r="CG22" s="359" t="str">
        <f>IF(AND('MAPA DE RIESGOS'!$AP307="Muy Alta",'MAPA DE RIESGOS'!$AR307="Catastrófico"),CONCATENATE("R",'MAPA DE RIESGOS'!$H307,"C",'MAPA DE RIESGOS'!$AF307),"")</f>
        <v/>
      </c>
      <c r="CH22" s="359" t="str">
        <f>IF(AND('MAPA DE RIESGOS'!$AP308="Muy Alta",'MAPA DE RIESGOS'!$AR308="Catastrófico"),CONCATENATE("R",'MAPA DE RIESGOS'!$H308,"C",'MAPA DE RIESGOS'!$AF308),"")</f>
        <v/>
      </c>
      <c r="CI22" s="359" t="str">
        <f>IF(AND('MAPA DE RIESGOS'!$AP309="Muy Alta",'MAPA DE RIESGOS'!$AR309="Catastrófico"),CONCATENATE("R",'MAPA DE RIESGOS'!$H309,"C",'MAPA DE RIESGOS'!$AF309),"")</f>
        <v/>
      </c>
      <c r="CJ22" s="359" t="str">
        <f>IF(AND('MAPA DE RIESGOS'!$AP310="Muy Alta",'MAPA DE RIESGOS'!$AR310="Catastrófico"),CONCATENATE("R",'MAPA DE RIESGOS'!$H310,"C",'MAPA DE RIESGOS'!$AF310),"")</f>
        <v/>
      </c>
      <c r="CK22" s="359" t="str">
        <f>IF(AND('MAPA DE RIESGOS'!$AP311="Muy Alta",'MAPA DE RIESGOS'!$AR311="Catastrófico"),CONCATENATE("R",'MAPA DE RIESGOS'!$H311,"C",'MAPA DE RIESGOS'!$AF311),"")</f>
        <v/>
      </c>
      <c r="CL22" s="359" t="str">
        <f>IF(AND('MAPA DE RIESGOS'!$AP312="Muy Alta",'MAPA DE RIESGOS'!$AR312="Catastrófico"),CONCATENATE("R",'MAPA DE RIESGOS'!$H312,"C",'MAPA DE RIESGOS'!$AF312),"")</f>
        <v/>
      </c>
      <c r="CM22" s="359" t="str">
        <f>IF(AND('MAPA DE RIESGOS'!$AP313="Muy Alta",'MAPA DE RIESGOS'!$AR313="Catastrófico"),CONCATENATE("R",'MAPA DE RIESGOS'!$H313,"C",'MAPA DE RIESGOS'!$AF313),"")</f>
        <v/>
      </c>
      <c r="CN22" s="359" t="str">
        <f>IF(AND('MAPA DE RIESGOS'!$AP314="Muy Alta",'MAPA DE RIESGOS'!$AR314="Catastrófico"),CONCATENATE("R",'MAPA DE RIESGOS'!$H314,"C",'MAPA DE RIESGOS'!$AF314),"")</f>
        <v/>
      </c>
      <c r="CO22" s="359" t="str">
        <f>IF(AND('MAPA DE RIESGOS'!$AP315="Muy Alta",'MAPA DE RIESGOS'!$AR315="Catastrófico"),CONCATENATE("R",'MAPA DE RIESGOS'!$H315,"C",'MAPA DE RIESGOS'!$AF315),"")</f>
        <v/>
      </c>
      <c r="CP22" s="359" t="str">
        <f>IF(AND('MAPA DE RIESGOS'!$AP316="Muy Alta",'MAPA DE RIESGOS'!$AR316="Catastrófico"),CONCATENATE("R",'MAPA DE RIESGOS'!$H316,"C",'MAPA DE RIESGOS'!$AF316),"")</f>
        <v/>
      </c>
      <c r="CQ22" s="359" t="str">
        <f>IF(AND('MAPA DE RIESGOS'!$AP317="Muy Alta",'MAPA DE RIESGOS'!$AR317="Catastrófico"),CONCATENATE("R",'MAPA DE RIESGOS'!$H317,"C",'MAPA DE RIESGOS'!$AF317),"")</f>
        <v/>
      </c>
      <c r="CR22" s="359" t="str">
        <f>IF(AND('MAPA DE RIESGOS'!$AP318="Muy Alta",'MAPA DE RIESGOS'!$AR318="Catastrófico"),CONCATENATE("R",'MAPA DE RIESGOS'!$H318,"C",'MAPA DE RIESGOS'!$AF318),"")</f>
        <v/>
      </c>
      <c r="CS22" s="359" t="str">
        <f>IF(AND('MAPA DE RIESGOS'!$AP319="Muy Alta",'MAPA DE RIESGOS'!$AR319="Catastrófico"),CONCATENATE("R",'MAPA DE RIESGOS'!$H319,"C",'MAPA DE RIESGOS'!$AF319),"")</f>
        <v/>
      </c>
      <c r="CT22" s="359" t="str">
        <f>IF(AND('MAPA DE RIESGOS'!$AP320="Muy Alta",'MAPA DE RIESGOS'!$AR320="Catastrófico"),CONCATENATE("R",'MAPA DE RIESGOS'!$H320,"C",'MAPA DE RIESGOS'!$AF320),"")</f>
        <v/>
      </c>
      <c r="CU22" s="360" t="str">
        <f>IF(AND('MAPA DE RIESGOS'!$AP321="Muy Alta",'MAPA DE RIESGOS'!$AR321="Catastrófico"),CONCATENATE("R",'MAPA DE RIESGOS'!$H321,"C",'MAPA DE RIESGOS'!$AF321),"")</f>
        <v/>
      </c>
      <c r="CV22" s="67"/>
      <c r="CW22" s="735"/>
      <c r="CX22" s="736"/>
      <c r="CY22" s="736"/>
      <c r="CZ22" s="736"/>
      <c r="DA22" s="736"/>
      <c r="DB22" s="737"/>
    </row>
    <row r="23" spans="2:106" ht="32.5" customHeight="1">
      <c r="B23" s="755"/>
      <c r="C23" s="755"/>
      <c r="D23" s="756"/>
      <c r="E23" s="726"/>
      <c r="F23" s="727"/>
      <c r="G23" s="727"/>
      <c r="H23" s="727"/>
      <c r="I23" s="728"/>
      <c r="J23" s="356" t="str">
        <f>IF(AND('MAPA DE RIESGOS'!$AP322="Muy Alta",'MAPA DE RIESGOS'!$AR322="Leve"),CONCATENATE("R",'MAPA DE RIESGOS'!$H322,"C",'MAPA DE RIESGOS'!$AF322),"")</f>
        <v/>
      </c>
      <c r="K23" s="357" t="str">
        <f>IF(AND('MAPA DE RIESGOS'!$AP323="Muy Alta",'MAPA DE RIESGOS'!$AR323="Leve"),CONCATENATE("R",'MAPA DE RIESGOS'!$H323,"C",'MAPA DE RIESGOS'!$AF323),"")</f>
        <v/>
      </c>
      <c r="L23" s="357" t="str">
        <f>IF(AND('MAPA DE RIESGOS'!$AP324="Muy Alta",'MAPA DE RIESGOS'!$AR324="Leve"),CONCATENATE("R",'MAPA DE RIESGOS'!$H324,"C",'MAPA DE RIESGOS'!$AF324),"")</f>
        <v/>
      </c>
      <c r="M23" s="357" t="str">
        <f>IF(AND('MAPA DE RIESGOS'!$AP325="Muy Alta",'MAPA DE RIESGOS'!$AR325="Leve"),CONCATENATE("R",'MAPA DE RIESGOS'!$H325,"C",'MAPA DE RIESGOS'!$AF325),"")</f>
        <v/>
      </c>
      <c r="N23" s="357" t="str">
        <f>IF(AND('MAPA DE RIESGOS'!$AP326="Muy Alta",'MAPA DE RIESGOS'!$AR326="Leve"),CONCATENATE("R",'MAPA DE RIESGOS'!$H326,"C",'MAPA DE RIESGOS'!$AF326),"")</f>
        <v/>
      </c>
      <c r="O23" s="357" t="str">
        <f>IF(AND('MAPA DE RIESGOS'!$AP327="Muy Alta",'MAPA DE RIESGOS'!$AR327="Leve"),CONCATENATE("R",'MAPA DE RIESGOS'!$H327,"C",'MAPA DE RIESGOS'!$AF327),"")</f>
        <v/>
      </c>
      <c r="P23" s="357" t="str">
        <f>IF(AND('MAPA DE RIESGOS'!$AP328="Muy Alta",'MAPA DE RIESGOS'!$AR328="Leve"),CONCATENATE("R",'MAPA DE RIESGOS'!$H328,"C",'MAPA DE RIESGOS'!$AF328),"")</f>
        <v/>
      </c>
      <c r="Q23" s="357" t="str">
        <f>IF(AND('MAPA DE RIESGOS'!$AP329="Muy Alta",'MAPA DE RIESGOS'!$AR329="Leve"),CONCATENATE("R",'MAPA DE RIESGOS'!$H329,"C",'MAPA DE RIESGOS'!$AF329),"")</f>
        <v/>
      </c>
      <c r="R23" s="357" t="str">
        <f>IF(AND('MAPA DE RIESGOS'!$AP330="Muy Alta",'MAPA DE RIESGOS'!$AR330="Leve"),CONCATENATE("R",'MAPA DE RIESGOS'!$H330,"C",'MAPA DE RIESGOS'!$AF330),"")</f>
        <v/>
      </c>
      <c r="S23" s="357" t="str">
        <f>IF(AND('MAPA DE RIESGOS'!$AP331="Muy Alta",'MAPA DE RIESGOS'!$AR331="Leve"),CONCATENATE("R",'MAPA DE RIESGOS'!$H331,"C",'MAPA DE RIESGOS'!$AF331),"")</f>
        <v/>
      </c>
      <c r="T23" s="357" t="str">
        <f>IF(AND('MAPA DE RIESGOS'!$AP332="Muy Alta",'MAPA DE RIESGOS'!$AR332="Leve"),CONCATENATE("R",'MAPA DE RIESGOS'!$H332,"C",'MAPA DE RIESGOS'!$AF332),"")</f>
        <v/>
      </c>
      <c r="U23" s="357" t="str">
        <f>IF(AND('MAPA DE RIESGOS'!$AP333="Muy Alta",'MAPA DE RIESGOS'!$AR333="Leve"),CONCATENATE("R",'MAPA DE RIESGOS'!$H333,"C",'MAPA DE RIESGOS'!$AF333),"")</f>
        <v/>
      </c>
      <c r="V23" s="357" t="str">
        <f>IF(AND('MAPA DE RIESGOS'!$AP334="Muy Alta",'MAPA DE RIESGOS'!$AR334="Leve"),CONCATENATE("R",'MAPA DE RIESGOS'!$H334,"C",'MAPA DE RIESGOS'!$AF334),"")</f>
        <v/>
      </c>
      <c r="W23" s="357" t="str">
        <f>IF(AND('MAPA DE RIESGOS'!$AP335="Muy Alta",'MAPA DE RIESGOS'!$AR335="Leve"),CONCATENATE("R",'MAPA DE RIESGOS'!$H335,"C",'MAPA DE RIESGOS'!$AF335),"")</f>
        <v/>
      </c>
      <c r="X23" s="357" t="str">
        <f>IF(AND('MAPA DE RIESGOS'!$AP336="Muy Alta",'MAPA DE RIESGOS'!$AR336="Leve"),CONCATENATE("R",'MAPA DE RIESGOS'!$H336,"C",'MAPA DE RIESGOS'!$AF336),"")</f>
        <v/>
      </c>
      <c r="Y23" s="357" t="str">
        <f>IF(AND('MAPA DE RIESGOS'!$AP337="Muy Alta",'MAPA DE RIESGOS'!$AR337="Leve"),CONCATENATE("R",'MAPA DE RIESGOS'!$H337,"C",'MAPA DE RIESGOS'!$AF337),"")</f>
        <v/>
      </c>
      <c r="Z23" s="357" t="str">
        <f>IF(AND('MAPA DE RIESGOS'!$AP338="Muy Alta",'MAPA DE RIESGOS'!$AR338="Leve"),CONCATENATE("R",'MAPA DE RIESGOS'!$H338,"C",'MAPA DE RIESGOS'!$AF338),"")</f>
        <v/>
      </c>
      <c r="AA23" s="358" t="str">
        <f>IF(AND('MAPA DE RIESGOS'!$AP339="Muy Alta",'MAPA DE RIESGOS'!$AR339="Leve"),CONCATENATE("R",'MAPA DE RIESGOS'!$H339,"C",'MAPA DE RIESGOS'!$AF339),"")</f>
        <v/>
      </c>
      <c r="AB23" s="356" t="str">
        <f>IF(AND('MAPA DE RIESGOS'!$AP322="Muy Alta",'MAPA DE RIESGOS'!$AR322="Menor"),CONCATENATE("R",'MAPA DE RIESGOS'!$H322,"C",'MAPA DE RIESGOS'!$AF322),"")</f>
        <v/>
      </c>
      <c r="AC23" s="357" t="str">
        <f>IF(AND('MAPA DE RIESGOS'!$AP323="Muy Alta",'MAPA DE RIESGOS'!$AR323="Menor"),CONCATENATE("R",'MAPA DE RIESGOS'!$H323,"C",'MAPA DE RIESGOS'!$AF323),"")</f>
        <v/>
      </c>
      <c r="AD23" s="357" t="str">
        <f>IF(AND('MAPA DE RIESGOS'!$AP324="Muy Alta",'MAPA DE RIESGOS'!$AR324="Menor"),CONCATENATE("R",'MAPA DE RIESGOS'!$H324,"C",'MAPA DE RIESGOS'!$AF324),"")</f>
        <v/>
      </c>
      <c r="AE23" s="357" t="str">
        <f>IF(AND('MAPA DE RIESGOS'!$AP325="Muy Alta",'MAPA DE RIESGOS'!$AR325="Menor"),CONCATENATE("R",'MAPA DE RIESGOS'!$H325,"C",'MAPA DE RIESGOS'!$AF325),"")</f>
        <v/>
      </c>
      <c r="AF23" s="357" t="str">
        <f>IF(AND('MAPA DE RIESGOS'!$AP326="Muy Alta",'MAPA DE RIESGOS'!$AR326="Menor"),CONCATENATE("R",'MAPA DE RIESGOS'!$H326,"C",'MAPA DE RIESGOS'!$AF326),"")</f>
        <v/>
      </c>
      <c r="AG23" s="357" t="str">
        <f>IF(AND('MAPA DE RIESGOS'!$AP327="Muy Alta",'MAPA DE RIESGOS'!$AR327="Menor"),CONCATENATE("R",'MAPA DE RIESGOS'!$H327,"C",'MAPA DE RIESGOS'!$AF327),"")</f>
        <v/>
      </c>
      <c r="AH23" s="357" t="str">
        <f>IF(AND('MAPA DE RIESGOS'!$AP328="Muy Alta",'MAPA DE RIESGOS'!$AR328="Menor"),CONCATENATE("R",'MAPA DE RIESGOS'!$H328,"C",'MAPA DE RIESGOS'!$AF328),"")</f>
        <v/>
      </c>
      <c r="AI23" s="357" t="str">
        <f>IF(AND('MAPA DE RIESGOS'!$AP329="Muy Alta",'MAPA DE RIESGOS'!$AR329="Menor"),CONCATENATE("R",'MAPA DE RIESGOS'!$H329,"C",'MAPA DE RIESGOS'!$AF329),"")</f>
        <v/>
      </c>
      <c r="AJ23" s="357" t="str">
        <f>IF(AND('MAPA DE RIESGOS'!$AP330="Muy Alta",'MAPA DE RIESGOS'!$AR330="Menor"),CONCATENATE("R",'MAPA DE RIESGOS'!$H330,"C",'MAPA DE RIESGOS'!$AF330),"")</f>
        <v/>
      </c>
      <c r="AK23" s="357" t="str">
        <f>IF(AND('MAPA DE RIESGOS'!$AP331="Muy Alta",'MAPA DE RIESGOS'!$AR331="Menor"),CONCATENATE("R",'MAPA DE RIESGOS'!$H331,"C",'MAPA DE RIESGOS'!$AF331),"")</f>
        <v/>
      </c>
      <c r="AL23" s="357" t="str">
        <f>IF(AND('MAPA DE RIESGOS'!$AP332="Muy Alta",'MAPA DE RIESGOS'!$AR332="Menor"),CONCATENATE("R",'MAPA DE RIESGOS'!$H332,"C",'MAPA DE RIESGOS'!$AF332),"")</f>
        <v/>
      </c>
      <c r="AM23" s="357" t="str">
        <f>IF(AND('MAPA DE RIESGOS'!$AP333="Muy Alta",'MAPA DE RIESGOS'!$AR333="Menor"),CONCATENATE("R",'MAPA DE RIESGOS'!$H333,"C",'MAPA DE RIESGOS'!$AF333),"")</f>
        <v/>
      </c>
      <c r="AN23" s="357" t="str">
        <f>IF(AND('MAPA DE RIESGOS'!$AP334="Muy Alta",'MAPA DE RIESGOS'!$AR334="Menor"),CONCATENATE("R",'MAPA DE RIESGOS'!$H334,"C",'MAPA DE RIESGOS'!$AF334),"")</f>
        <v/>
      </c>
      <c r="AO23" s="357" t="str">
        <f>IF(AND('MAPA DE RIESGOS'!$AP335="Muy Alta",'MAPA DE RIESGOS'!$AR335="Menor"),CONCATENATE("R",'MAPA DE RIESGOS'!$H335,"C",'MAPA DE RIESGOS'!$AF335),"")</f>
        <v/>
      </c>
      <c r="AP23" s="357" t="str">
        <f>IF(AND('MAPA DE RIESGOS'!$AP336="Muy Alta",'MAPA DE RIESGOS'!$AR336="Menor"),CONCATENATE("R",'MAPA DE RIESGOS'!$H336,"C",'MAPA DE RIESGOS'!$AF336),"")</f>
        <v/>
      </c>
      <c r="AQ23" s="357" t="str">
        <f>IF(AND('MAPA DE RIESGOS'!$AP337="Muy Alta",'MAPA DE RIESGOS'!$AR337="Menor"),CONCATENATE("R",'MAPA DE RIESGOS'!$H337,"C",'MAPA DE RIESGOS'!$AF337),"")</f>
        <v/>
      </c>
      <c r="AR23" s="357" t="str">
        <f>IF(AND('MAPA DE RIESGOS'!$AP338="Muy Alta",'MAPA DE RIESGOS'!$AR338="Menor"),CONCATENATE("R",'MAPA DE RIESGOS'!$H338,"C",'MAPA DE RIESGOS'!$AF338),"")</f>
        <v/>
      </c>
      <c r="AS23" s="358" t="str">
        <f>IF(AND('MAPA DE RIESGOS'!$AP339="Muy Alta",'MAPA DE RIESGOS'!$AR339="Menor"),CONCATENATE("R",'MAPA DE RIESGOS'!$H339,"C",'MAPA DE RIESGOS'!$AF339),"")</f>
        <v/>
      </c>
      <c r="AT23" s="356" t="str">
        <f>IF(AND('MAPA DE RIESGOS'!$AP322="Muy Alta",'MAPA DE RIESGOS'!$AR322="Moderado"),CONCATENATE("R",'MAPA DE RIESGOS'!$H322,"C",'MAPA DE RIESGOS'!$AF322),"")</f>
        <v/>
      </c>
      <c r="AU23" s="357" t="str">
        <f>IF(AND('MAPA DE RIESGOS'!$AP323="Muy Alta",'MAPA DE RIESGOS'!$AR323="Moderado"),CONCATENATE("R",'MAPA DE RIESGOS'!$H323,"C",'MAPA DE RIESGOS'!$AF323),"")</f>
        <v/>
      </c>
      <c r="AV23" s="357" t="str">
        <f>IF(AND('MAPA DE RIESGOS'!$AP324="Muy Alta",'MAPA DE RIESGOS'!$AR324="Moderado"),CONCATENATE("R",'MAPA DE RIESGOS'!$H324,"C",'MAPA DE RIESGOS'!$AF324),"")</f>
        <v/>
      </c>
      <c r="AW23" s="357" t="str">
        <f>IF(AND('MAPA DE RIESGOS'!$AP325="Muy Alta",'MAPA DE RIESGOS'!$AR325="Moderado"),CONCATENATE("R",'MAPA DE RIESGOS'!$H325,"C",'MAPA DE RIESGOS'!$AF325),"")</f>
        <v/>
      </c>
      <c r="AX23" s="357" t="str">
        <f>IF(AND('MAPA DE RIESGOS'!$AP326="Muy Alta",'MAPA DE RIESGOS'!$AR326="Moderado"),CONCATENATE("R",'MAPA DE RIESGOS'!$H326,"C",'MAPA DE RIESGOS'!$AF326),"")</f>
        <v/>
      </c>
      <c r="AY23" s="357" t="str">
        <f>IF(AND('MAPA DE RIESGOS'!$AP327="Muy Alta",'MAPA DE RIESGOS'!$AR327="Moderado"),CONCATENATE("R",'MAPA DE RIESGOS'!$H327,"C",'MAPA DE RIESGOS'!$AF327),"")</f>
        <v/>
      </c>
      <c r="AZ23" s="357" t="str">
        <f>IF(AND('MAPA DE RIESGOS'!$AP328="Muy Alta",'MAPA DE RIESGOS'!$AR328="Moderado"),CONCATENATE("R",'MAPA DE RIESGOS'!$H328,"C",'MAPA DE RIESGOS'!$AF328),"")</f>
        <v/>
      </c>
      <c r="BA23" s="357" t="str">
        <f>IF(AND('MAPA DE RIESGOS'!$AP329="Muy Alta",'MAPA DE RIESGOS'!$AR329="Moderado"),CONCATENATE("R",'MAPA DE RIESGOS'!$H329,"C",'MAPA DE RIESGOS'!$AF329),"")</f>
        <v/>
      </c>
      <c r="BB23" s="357" t="str">
        <f>IF(AND('MAPA DE RIESGOS'!$AP330="Muy Alta",'MAPA DE RIESGOS'!$AR330="Moderado"),CONCATENATE("R",'MAPA DE RIESGOS'!$H330,"C",'MAPA DE RIESGOS'!$AF330),"")</f>
        <v/>
      </c>
      <c r="BC23" s="357" t="str">
        <f>IF(AND('MAPA DE RIESGOS'!$AP331="Muy Alta",'MAPA DE RIESGOS'!$AR331="Moderado"),CONCATENATE("R",'MAPA DE RIESGOS'!$H331,"C",'MAPA DE RIESGOS'!$AF331),"")</f>
        <v/>
      </c>
      <c r="BD23" s="357" t="str">
        <f>IF(AND('MAPA DE RIESGOS'!$AP332="Muy Alta",'MAPA DE RIESGOS'!$AR332="Moderado"),CONCATENATE("R",'MAPA DE RIESGOS'!$H332,"C",'MAPA DE RIESGOS'!$AF332),"")</f>
        <v/>
      </c>
      <c r="BE23" s="357" t="str">
        <f>IF(AND('MAPA DE RIESGOS'!$AP333="Muy Alta",'MAPA DE RIESGOS'!$AR333="Moderado"),CONCATENATE("R",'MAPA DE RIESGOS'!$H333,"C",'MAPA DE RIESGOS'!$AF333),"")</f>
        <v/>
      </c>
      <c r="BF23" s="357" t="str">
        <f>IF(AND('MAPA DE RIESGOS'!$AP334="Muy Alta",'MAPA DE RIESGOS'!$AR334="Moderado"),CONCATENATE("R",'MAPA DE RIESGOS'!$H334,"C",'MAPA DE RIESGOS'!$AF334),"")</f>
        <v/>
      </c>
      <c r="BG23" s="357" t="str">
        <f>IF(AND('MAPA DE RIESGOS'!$AP335="Muy Alta",'MAPA DE RIESGOS'!$AR335="Moderado"),CONCATENATE("R",'MAPA DE RIESGOS'!$H335,"C",'MAPA DE RIESGOS'!$AF335),"")</f>
        <v/>
      </c>
      <c r="BH23" s="357" t="str">
        <f>IF(AND('MAPA DE RIESGOS'!$AP336="Muy Alta",'MAPA DE RIESGOS'!$AR336="Moderado"),CONCATENATE("R",'MAPA DE RIESGOS'!$H336,"C",'MAPA DE RIESGOS'!$AF336),"")</f>
        <v/>
      </c>
      <c r="BI23" s="357" t="str">
        <f>IF(AND('MAPA DE RIESGOS'!$AP337="Muy Alta",'MAPA DE RIESGOS'!$AR337="Moderado"),CONCATENATE("R",'MAPA DE RIESGOS'!$H337,"C",'MAPA DE RIESGOS'!$AF337),"")</f>
        <v/>
      </c>
      <c r="BJ23" s="357" t="str">
        <f>IF(AND('MAPA DE RIESGOS'!$AP338="Muy Alta",'MAPA DE RIESGOS'!$AR338="Moderado"),CONCATENATE("R",'MAPA DE RIESGOS'!$H338,"C",'MAPA DE RIESGOS'!$AF338),"")</f>
        <v/>
      </c>
      <c r="BK23" s="358" t="str">
        <f>IF(AND('MAPA DE RIESGOS'!$AP339="Muy Alta",'MAPA DE RIESGOS'!$AR339="Moderado"),CONCATENATE("R",'MAPA DE RIESGOS'!$H339,"C",'MAPA DE RIESGOS'!$AF339),"")</f>
        <v/>
      </c>
      <c r="BL23" s="356" t="str">
        <f>IF(AND('MAPA DE RIESGOS'!$AP322="Muy Alta",'MAPA DE RIESGOS'!$AR322="Mayor"),CONCATENATE("R",'MAPA DE RIESGOS'!$H322,"C",'MAPA DE RIESGOS'!$AF322),"")</f>
        <v/>
      </c>
      <c r="BM23" s="357" t="str">
        <f>IF(AND('MAPA DE RIESGOS'!$AP323="Muy Alta",'MAPA DE RIESGOS'!$AR323="Mayor"),CONCATENATE("R",'MAPA DE RIESGOS'!$H323,"C",'MAPA DE RIESGOS'!$AF323),"")</f>
        <v/>
      </c>
      <c r="BN23" s="357" t="str">
        <f>IF(AND('MAPA DE RIESGOS'!$AP324="Muy Alta",'MAPA DE RIESGOS'!$AR324="Mayor"),CONCATENATE("R",'MAPA DE RIESGOS'!$H324,"C",'MAPA DE RIESGOS'!$AF324),"")</f>
        <v/>
      </c>
      <c r="BO23" s="357" t="str">
        <f>IF(AND('MAPA DE RIESGOS'!$AP325="Muy Alta",'MAPA DE RIESGOS'!$AR325="Mayor"),CONCATENATE("R",'MAPA DE RIESGOS'!$H325,"C",'MAPA DE RIESGOS'!$AF325),"")</f>
        <v/>
      </c>
      <c r="BP23" s="357" t="str">
        <f>IF(AND('MAPA DE RIESGOS'!$AP326="Muy Alta",'MAPA DE RIESGOS'!$AR326="Mayor"),CONCATENATE("R",'MAPA DE RIESGOS'!$H326,"C",'MAPA DE RIESGOS'!$AF326),"")</f>
        <v/>
      </c>
      <c r="BQ23" s="357" t="str">
        <f>IF(AND('MAPA DE RIESGOS'!$AP327="Muy Alta",'MAPA DE RIESGOS'!$AR327="Mayor"),CONCATENATE("R",'MAPA DE RIESGOS'!$H327,"C",'MAPA DE RIESGOS'!$AF327),"")</f>
        <v/>
      </c>
      <c r="BR23" s="357" t="str">
        <f>IF(AND('MAPA DE RIESGOS'!$AP328="Muy Alta",'MAPA DE RIESGOS'!$AR328="Mayor"),CONCATENATE("R",'MAPA DE RIESGOS'!$H328,"C",'MAPA DE RIESGOS'!$AF328),"")</f>
        <v/>
      </c>
      <c r="BS23" s="357" t="str">
        <f>IF(AND('MAPA DE RIESGOS'!$AP329="Muy Alta",'MAPA DE RIESGOS'!$AR329="Mayor"),CONCATENATE("R",'MAPA DE RIESGOS'!$H329,"C",'MAPA DE RIESGOS'!$AF329),"")</f>
        <v/>
      </c>
      <c r="BT23" s="357" t="str">
        <f>IF(AND('MAPA DE RIESGOS'!$AP330="Muy Alta",'MAPA DE RIESGOS'!$AR330="Mayor"),CONCATENATE("R",'MAPA DE RIESGOS'!$H330,"C",'MAPA DE RIESGOS'!$AF330),"")</f>
        <v/>
      </c>
      <c r="BU23" s="357" t="str">
        <f>IF(AND('MAPA DE RIESGOS'!$AP331="Muy Alta",'MAPA DE RIESGOS'!$AR331="Mayor"),CONCATENATE("R",'MAPA DE RIESGOS'!$H331,"C",'MAPA DE RIESGOS'!$AF331),"")</f>
        <v/>
      </c>
      <c r="BV23" s="357" t="str">
        <f>IF(AND('MAPA DE RIESGOS'!$AP332="Muy Alta",'MAPA DE RIESGOS'!$AR332="Mayor"),CONCATENATE("R",'MAPA DE RIESGOS'!$H332,"C",'MAPA DE RIESGOS'!$AF332),"")</f>
        <v/>
      </c>
      <c r="BW23" s="357" t="str">
        <f>IF(AND('MAPA DE RIESGOS'!$AP333="Muy Alta",'MAPA DE RIESGOS'!$AR333="Mayor"),CONCATENATE("R",'MAPA DE RIESGOS'!$H333,"C",'MAPA DE RIESGOS'!$AF333),"")</f>
        <v/>
      </c>
      <c r="BX23" s="357" t="str">
        <f>IF(AND('MAPA DE RIESGOS'!$AP334="Muy Alta",'MAPA DE RIESGOS'!$AR334="Mayor"),CONCATENATE("R",'MAPA DE RIESGOS'!$H334,"C",'MAPA DE RIESGOS'!$AF334),"")</f>
        <v/>
      </c>
      <c r="BY23" s="357" t="str">
        <f>IF(AND('MAPA DE RIESGOS'!$AP335="Muy Alta",'MAPA DE RIESGOS'!$AR335="Mayor"),CONCATENATE("R",'MAPA DE RIESGOS'!$H335,"C",'MAPA DE RIESGOS'!$AF335),"")</f>
        <v/>
      </c>
      <c r="BZ23" s="357" t="str">
        <f>IF(AND('MAPA DE RIESGOS'!$AP336="Muy Alta",'MAPA DE RIESGOS'!$AR336="Mayor"),CONCATENATE("R",'MAPA DE RIESGOS'!$H336,"C",'MAPA DE RIESGOS'!$AF336),"")</f>
        <v/>
      </c>
      <c r="CA23" s="357" t="str">
        <f>IF(AND('MAPA DE RIESGOS'!$AP337="Muy Alta",'MAPA DE RIESGOS'!$AR337="Mayor"),CONCATENATE("R",'MAPA DE RIESGOS'!$H337,"C",'MAPA DE RIESGOS'!$AF337),"")</f>
        <v/>
      </c>
      <c r="CB23" s="357" t="str">
        <f>IF(AND('MAPA DE RIESGOS'!$AP338="Muy Alta",'MAPA DE RIESGOS'!$AR338="Mayor"),CONCATENATE("R",'MAPA DE RIESGOS'!$H338,"C",'MAPA DE RIESGOS'!$AF338),"")</f>
        <v/>
      </c>
      <c r="CC23" s="358" t="str">
        <f>IF(AND('MAPA DE RIESGOS'!$AP339="Muy Alta",'MAPA DE RIESGOS'!$AR339="Mayor"),CONCATENATE("R",'MAPA DE RIESGOS'!$H339,"C",'MAPA DE RIESGOS'!$AF339),"")</f>
        <v/>
      </c>
      <c r="CD23" s="359" t="str">
        <f>IF(AND('MAPA DE RIESGOS'!$AP322="Muy Alta",'MAPA DE RIESGOS'!$AR322="Catastrófico"),CONCATENATE("R",'MAPA DE RIESGOS'!$H322,"C",'MAPA DE RIESGOS'!$AF322),"")</f>
        <v/>
      </c>
      <c r="CE23" s="359" t="str">
        <f>IF(AND('MAPA DE RIESGOS'!$AP323="Muy Alta",'MAPA DE RIESGOS'!$AR323="Catastrófico"),CONCATENATE("R",'MAPA DE RIESGOS'!$H323,"C",'MAPA DE RIESGOS'!$AF323),"")</f>
        <v/>
      </c>
      <c r="CF23" s="359" t="str">
        <f>IF(AND('MAPA DE RIESGOS'!$AP324="Muy Alta",'MAPA DE RIESGOS'!$AR324="Catastrófico"),CONCATENATE("R",'MAPA DE RIESGOS'!$H324,"C",'MAPA DE RIESGOS'!$AF324),"")</f>
        <v/>
      </c>
      <c r="CG23" s="359" t="str">
        <f>IF(AND('MAPA DE RIESGOS'!$AP325="Muy Alta",'MAPA DE RIESGOS'!$AR325="Catastrófico"),CONCATENATE("R",'MAPA DE RIESGOS'!$H325,"C",'MAPA DE RIESGOS'!$AF325),"")</f>
        <v/>
      </c>
      <c r="CH23" s="359" t="str">
        <f>IF(AND('MAPA DE RIESGOS'!$AP326="Muy Alta",'MAPA DE RIESGOS'!$AR326="Catastrófico"),CONCATENATE("R",'MAPA DE RIESGOS'!$H326,"C",'MAPA DE RIESGOS'!$AF326),"")</f>
        <v/>
      </c>
      <c r="CI23" s="359" t="str">
        <f>IF(AND('MAPA DE RIESGOS'!$AP327="Muy Alta",'MAPA DE RIESGOS'!$AR327="Catastrófico"),CONCATENATE("R",'MAPA DE RIESGOS'!$H327,"C",'MAPA DE RIESGOS'!$AF327),"")</f>
        <v/>
      </c>
      <c r="CJ23" s="359" t="str">
        <f>IF(AND('MAPA DE RIESGOS'!$AP328="Muy Alta",'MAPA DE RIESGOS'!$AR328="Catastrófico"),CONCATENATE("R",'MAPA DE RIESGOS'!$H328,"C",'MAPA DE RIESGOS'!$AF328),"")</f>
        <v/>
      </c>
      <c r="CK23" s="359" t="str">
        <f>IF(AND('MAPA DE RIESGOS'!$AP329="Muy Alta",'MAPA DE RIESGOS'!$AR329="Catastrófico"),CONCATENATE("R",'MAPA DE RIESGOS'!$H329,"C",'MAPA DE RIESGOS'!$AF329),"")</f>
        <v/>
      </c>
      <c r="CL23" s="359" t="str">
        <f>IF(AND('MAPA DE RIESGOS'!$AP330="Muy Alta",'MAPA DE RIESGOS'!$AR330="Catastrófico"),CONCATENATE("R",'MAPA DE RIESGOS'!$H330,"C",'MAPA DE RIESGOS'!$AF330),"")</f>
        <v/>
      </c>
      <c r="CM23" s="359" t="str">
        <f>IF(AND('MAPA DE RIESGOS'!$AP331="Muy Alta",'MAPA DE RIESGOS'!$AR331="Catastrófico"),CONCATENATE("R",'MAPA DE RIESGOS'!$H331,"C",'MAPA DE RIESGOS'!$AF331),"")</f>
        <v/>
      </c>
      <c r="CN23" s="359" t="str">
        <f>IF(AND('MAPA DE RIESGOS'!$AP332="Muy Alta",'MAPA DE RIESGOS'!$AR332="Catastrófico"),CONCATENATE("R",'MAPA DE RIESGOS'!$H332,"C",'MAPA DE RIESGOS'!$AF332),"")</f>
        <v/>
      </c>
      <c r="CO23" s="359" t="str">
        <f>IF(AND('MAPA DE RIESGOS'!$AP333="Muy Alta",'MAPA DE RIESGOS'!$AR333="Catastrófico"),CONCATENATE("R",'MAPA DE RIESGOS'!$H333,"C",'MAPA DE RIESGOS'!$AF333),"")</f>
        <v/>
      </c>
      <c r="CP23" s="359" t="str">
        <f>IF(AND('MAPA DE RIESGOS'!$AP334="Muy Alta",'MAPA DE RIESGOS'!$AR334="Catastrófico"),CONCATENATE("R",'MAPA DE RIESGOS'!$H334,"C",'MAPA DE RIESGOS'!$AF334),"")</f>
        <v/>
      </c>
      <c r="CQ23" s="359" t="str">
        <f>IF(AND('MAPA DE RIESGOS'!$AP335="Muy Alta",'MAPA DE RIESGOS'!$AR335="Catastrófico"),CONCATENATE("R",'MAPA DE RIESGOS'!$H335,"C",'MAPA DE RIESGOS'!$AF335),"")</f>
        <v/>
      </c>
      <c r="CR23" s="359" t="str">
        <f>IF(AND('MAPA DE RIESGOS'!$AP336="Muy Alta",'MAPA DE RIESGOS'!$AR336="Catastrófico"),CONCATENATE("R",'MAPA DE RIESGOS'!$H336,"C",'MAPA DE RIESGOS'!$AF336),"")</f>
        <v/>
      </c>
      <c r="CS23" s="359" t="str">
        <f>IF(AND('MAPA DE RIESGOS'!$AP337="Muy Alta",'MAPA DE RIESGOS'!$AR337="Catastrófico"),CONCATENATE("R",'MAPA DE RIESGOS'!$H337,"C",'MAPA DE RIESGOS'!$AF337),"")</f>
        <v/>
      </c>
      <c r="CT23" s="359" t="str">
        <f>IF(AND('MAPA DE RIESGOS'!$AP338="Muy Alta",'MAPA DE RIESGOS'!$AR338="Catastrófico"),CONCATENATE("R",'MAPA DE RIESGOS'!$H338,"C",'MAPA DE RIESGOS'!$AF338),"")</f>
        <v/>
      </c>
      <c r="CU23" s="360" t="str">
        <f>IF(AND('MAPA DE RIESGOS'!$AP339="Muy Alta",'MAPA DE RIESGOS'!$AR339="Catastrófico"),CONCATENATE("R",'MAPA DE RIESGOS'!$H339,"C",'MAPA DE RIESGOS'!$AF339),"")</f>
        <v/>
      </c>
      <c r="CV23" s="67"/>
      <c r="CW23" s="735"/>
      <c r="CX23" s="736"/>
      <c r="CY23" s="736"/>
      <c r="CZ23" s="736"/>
      <c r="DA23" s="736"/>
      <c r="DB23" s="737"/>
    </row>
    <row r="24" spans="2:106" ht="32.5" customHeight="1">
      <c r="B24" s="755"/>
      <c r="C24" s="755"/>
      <c r="D24" s="756"/>
      <c r="E24" s="726"/>
      <c r="F24" s="727"/>
      <c r="G24" s="727"/>
      <c r="H24" s="727"/>
      <c r="I24" s="728"/>
      <c r="J24" s="356" t="str">
        <f>IF(AND('MAPA DE RIESGOS'!$AP340="Muy Alta",'MAPA DE RIESGOS'!$AR340="Leve"),CONCATENATE("R",'MAPA DE RIESGOS'!$H340,"C",'MAPA DE RIESGOS'!$AF340),"")</f>
        <v/>
      </c>
      <c r="K24" s="357" t="str">
        <f>IF(AND('MAPA DE RIESGOS'!$AP341="Muy Alta",'MAPA DE RIESGOS'!$AR341="Leve"),CONCATENATE("R",'MAPA DE RIESGOS'!$H341,"C",'MAPA DE RIESGOS'!$AF341),"")</f>
        <v/>
      </c>
      <c r="L24" s="357" t="str">
        <f>IF(AND('MAPA DE RIESGOS'!$AP342="Muy Alta",'MAPA DE RIESGOS'!$AR342="Leve"),CONCATENATE("R",'MAPA DE RIESGOS'!$H342,"C",'MAPA DE RIESGOS'!$AF342),"")</f>
        <v/>
      </c>
      <c r="M24" s="357" t="str">
        <f>IF(AND('MAPA DE RIESGOS'!$AP343="Muy Alta",'MAPA DE RIESGOS'!$AR343="Leve"),CONCATENATE("R",'MAPA DE RIESGOS'!$H343,"C",'MAPA DE RIESGOS'!$AF343),"")</f>
        <v/>
      </c>
      <c r="N24" s="357" t="str">
        <f>IF(AND('MAPA DE RIESGOS'!$AP344="Muy Alta",'MAPA DE RIESGOS'!$AR344="Leve"),CONCATENATE("R",'MAPA DE RIESGOS'!$H344,"C",'MAPA DE RIESGOS'!$AF344),"")</f>
        <v/>
      </c>
      <c r="O24" s="357" t="str">
        <f>IF(AND('MAPA DE RIESGOS'!$AP345="Muy Alta",'MAPA DE RIESGOS'!$AR345="Leve"),CONCATENATE("R",'MAPA DE RIESGOS'!$H345,"C",'MAPA DE RIESGOS'!$AF345),"")</f>
        <v/>
      </c>
      <c r="P24" s="357" t="str">
        <f>IF(AND('MAPA DE RIESGOS'!$AP346="Muy Alta",'MAPA DE RIESGOS'!$AR346="Leve"),CONCATENATE("R",'MAPA DE RIESGOS'!$H346,"C",'MAPA DE RIESGOS'!$AF346),"")</f>
        <v/>
      </c>
      <c r="Q24" s="357" t="str">
        <f>IF(AND('MAPA DE RIESGOS'!$AP347="Muy Alta",'MAPA DE RIESGOS'!$AR347="Leve"),CONCATENATE("R",'MAPA DE RIESGOS'!$H347,"C",'MAPA DE RIESGOS'!$AF347),"")</f>
        <v/>
      </c>
      <c r="R24" s="357" t="str">
        <f>IF(AND('MAPA DE RIESGOS'!$AP348="Muy Alta",'MAPA DE RIESGOS'!$AR348="Leve"),CONCATENATE("R",'MAPA DE RIESGOS'!$H348,"C",'MAPA DE RIESGOS'!$AF348),"")</f>
        <v/>
      </c>
      <c r="S24" s="357" t="str">
        <f>IF(AND('MAPA DE RIESGOS'!$AP349="Muy Alta",'MAPA DE RIESGOS'!$AR349="Leve"),CONCATENATE("R",'MAPA DE RIESGOS'!$H349,"C",'MAPA DE RIESGOS'!$AF349),"")</f>
        <v/>
      </c>
      <c r="T24" s="357" t="str">
        <f>IF(AND('MAPA DE RIESGOS'!$AP350="Muy Alta",'MAPA DE RIESGOS'!$AR350="Leve"),CONCATENATE("R",'MAPA DE RIESGOS'!$H350,"C",'MAPA DE RIESGOS'!$AF350),"")</f>
        <v/>
      </c>
      <c r="U24" s="357" t="str">
        <f>IF(AND('MAPA DE RIESGOS'!$AP351="Muy Alta",'MAPA DE RIESGOS'!$AR351="Leve"),CONCATENATE("R",'MAPA DE RIESGOS'!$H351,"C",'MAPA DE RIESGOS'!$AF351),"")</f>
        <v/>
      </c>
      <c r="V24" s="357" t="str">
        <f>IF(AND('MAPA DE RIESGOS'!$AP352="Muy Alta",'MAPA DE RIESGOS'!$AR352="Leve"),CONCATENATE("R",'MAPA DE RIESGOS'!$H352,"C",'MAPA DE RIESGOS'!$AF352),"")</f>
        <v/>
      </c>
      <c r="W24" s="357" t="str">
        <f>IF(AND('MAPA DE RIESGOS'!$AP353="Muy Alta",'MAPA DE RIESGOS'!$AR353="Leve"),CONCATENATE("R",'MAPA DE RIESGOS'!$H353,"C",'MAPA DE RIESGOS'!$AF353),"")</f>
        <v/>
      </c>
      <c r="X24" s="357" t="str">
        <f>IF(AND('MAPA DE RIESGOS'!$AP354="Muy Alta",'MAPA DE RIESGOS'!$AR354="Leve"),CONCATENATE("R",'MAPA DE RIESGOS'!$H354,"C",'MAPA DE RIESGOS'!$AF354),"")</f>
        <v/>
      </c>
      <c r="Y24" s="357" t="str">
        <f>IF(AND('MAPA DE RIESGOS'!$AP355="Muy Alta",'MAPA DE RIESGOS'!$AR355="Leve"),CONCATENATE("R",'MAPA DE RIESGOS'!$H355,"C",'MAPA DE RIESGOS'!$AF355),"")</f>
        <v/>
      </c>
      <c r="Z24" s="357" t="str">
        <f>IF(AND('MAPA DE RIESGOS'!$AP356="Muy Alta",'MAPA DE RIESGOS'!$AR356="Leve"),CONCATENATE("R",'MAPA DE RIESGOS'!$H356,"C",'MAPA DE RIESGOS'!$AF356),"")</f>
        <v/>
      </c>
      <c r="AA24" s="358" t="str">
        <f>IF(AND('MAPA DE RIESGOS'!$AP357="Muy Alta",'MAPA DE RIESGOS'!$AR357="Leve"),CONCATENATE("R",'MAPA DE RIESGOS'!$H357,"C",'MAPA DE RIESGOS'!$AF357),"")</f>
        <v/>
      </c>
      <c r="AB24" s="356" t="str">
        <f>IF(AND('MAPA DE RIESGOS'!$AP340="Muy Alta",'MAPA DE RIESGOS'!$AR340="Menor"),CONCATENATE("R",'MAPA DE RIESGOS'!$H340,"C",'MAPA DE RIESGOS'!$AF340),"")</f>
        <v/>
      </c>
      <c r="AC24" s="357" t="str">
        <f>IF(AND('MAPA DE RIESGOS'!$AP341="Muy Alta",'MAPA DE RIESGOS'!$AR341="Menor"),CONCATENATE("R",'MAPA DE RIESGOS'!$H341,"C",'MAPA DE RIESGOS'!$AF341),"")</f>
        <v/>
      </c>
      <c r="AD24" s="357" t="str">
        <f>IF(AND('MAPA DE RIESGOS'!$AP342="Muy Alta",'MAPA DE RIESGOS'!$AR342="Menor"),CONCATENATE("R",'MAPA DE RIESGOS'!$H342,"C",'MAPA DE RIESGOS'!$AF342),"")</f>
        <v/>
      </c>
      <c r="AE24" s="357" t="str">
        <f>IF(AND('MAPA DE RIESGOS'!$AP343="Muy Alta",'MAPA DE RIESGOS'!$AR343="Menor"),CONCATENATE("R",'MAPA DE RIESGOS'!$H343,"C",'MAPA DE RIESGOS'!$AF343),"")</f>
        <v/>
      </c>
      <c r="AF24" s="357" t="str">
        <f>IF(AND('MAPA DE RIESGOS'!$AP344="Muy Alta",'MAPA DE RIESGOS'!$AR344="Menor"),CONCATENATE("R",'MAPA DE RIESGOS'!$H344,"C",'MAPA DE RIESGOS'!$AF344),"")</f>
        <v/>
      </c>
      <c r="AG24" s="357" t="str">
        <f>IF(AND('MAPA DE RIESGOS'!$AP345="Muy Alta",'MAPA DE RIESGOS'!$AR345="Menor"),CONCATENATE("R",'MAPA DE RIESGOS'!$H345,"C",'MAPA DE RIESGOS'!$AF345),"")</f>
        <v/>
      </c>
      <c r="AH24" s="357" t="str">
        <f>IF(AND('MAPA DE RIESGOS'!$AP346="Muy Alta",'MAPA DE RIESGOS'!$AR346="Menor"),CONCATENATE("R",'MAPA DE RIESGOS'!$H346,"C",'MAPA DE RIESGOS'!$AF346),"")</f>
        <v/>
      </c>
      <c r="AI24" s="357" t="str">
        <f>IF(AND('MAPA DE RIESGOS'!$AP347="Muy Alta",'MAPA DE RIESGOS'!$AR347="Menor"),CONCATENATE("R",'MAPA DE RIESGOS'!$H347,"C",'MAPA DE RIESGOS'!$AF347),"")</f>
        <v/>
      </c>
      <c r="AJ24" s="357" t="str">
        <f>IF(AND('MAPA DE RIESGOS'!$AP348="Muy Alta",'MAPA DE RIESGOS'!$AR348="Menor"),CONCATENATE("R",'MAPA DE RIESGOS'!$H348,"C",'MAPA DE RIESGOS'!$AF348),"")</f>
        <v/>
      </c>
      <c r="AK24" s="357" t="str">
        <f>IF(AND('MAPA DE RIESGOS'!$AP349="Muy Alta",'MAPA DE RIESGOS'!$AR349="Menor"),CONCATENATE("R",'MAPA DE RIESGOS'!$H349,"C",'MAPA DE RIESGOS'!$AF349),"")</f>
        <v/>
      </c>
      <c r="AL24" s="357" t="str">
        <f>IF(AND('MAPA DE RIESGOS'!$AP350="Muy Alta",'MAPA DE RIESGOS'!$AR350="Menor"),CONCATENATE("R",'MAPA DE RIESGOS'!$H350,"C",'MAPA DE RIESGOS'!$AF350),"")</f>
        <v/>
      </c>
      <c r="AM24" s="357" t="str">
        <f>IF(AND('MAPA DE RIESGOS'!$AP351="Muy Alta",'MAPA DE RIESGOS'!$AR351="Menor"),CONCATENATE("R",'MAPA DE RIESGOS'!$H351,"C",'MAPA DE RIESGOS'!$AF351),"")</f>
        <v/>
      </c>
      <c r="AN24" s="357" t="str">
        <f>IF(AND('MAPA DE RIESGOS'!$AP352="Muy Alta",'MAPA DE RIESGOS'!$AR352="Menor"),CONCATENATE("R",'MAPA DE RIESGOS'!$H352,"C",'MAPA DE RIESGOS'!$AF352),"")</f>
        <v/>
      </c>
      <c r="AO24" s="357" t="str">
        <f>IF(AND('MAPA DE RIESGOS'!$AP353="Muy Alta",'MAPA DE RIESGOS'!$AR353="Menor"),CONCATENATE("R",'MAPA DE RIESGOS'!$H353,"C",'MAPA DE RIESGOS'!$AF353),"")</f>
        <v/>
      </c>
      <c r="AP24" s="357" t="str">
        <f>IF(AND('MAPA DE RIESGOS'!$AP354="Muy Alta",'MAPA DE RIESGOS'!$AR354="Menor"),CONCATENATE("R",'MAPA DE RIESGOS'!$H354,"C",'MAPA DE RIESGOS'!$AF354),"")</f>
        <v/>
      </c>
      <c r="AQ24" s="357" t="str">
        <f>IF(AND('MAPA DE RIESGOS'!$AP355="Muy Alta",'MAPA DE RIESGOS'!$AR355="Menor"),CONCATENATE("R",'MAPA DE RIESGOS'!$H355,"C",'MAPA DE RIESGOS'!$AF355),"")</f>
        <v/>
      </c>
      <c r="AR24" s="357" t="str">
        <f>IF(AND('MAPA DE RIESGOS'!$AP356="Muy Alta",'MAPA DE RIESGOS'!$AR356="Menor"),CONCATENATE("R",'MAPA DE RIESGOS'!$H356,"C",'MAPA DE RIESGOS'!$AF356),"")</f>
        <v/>
      </c>
      <c r="AS24" s="358" t="str">
        <f>IF(AND('MAPA DE RIESGOS'!$AP357="Muy Alta",'MAPA DE RIESGOS'!$AR357="Menor"),CONCATENATE("R",'MAPA DE RIESGOS'!$H357,"C",'MAPA DE RIESGOS'!$AF357),"")</f>
        <v/>
      </c>
      <c r="AT24" s="356" t="str">
        <f>IF(AND('MAPA DE RIESGOS'!$AP340="Muy Alta",'MAPA DE RIESGOS'!$AR340="Moderado"),CONCATENATE("R",'MAPA DE RIESGOS'!$H340,"C",'MAPA DE RIESGOS'!$AF340),"")</f>
        <v/>
      </c>
      <c r="AU24" s="357" t="str">
        <f>IF(AND('MAPA DE RIESGOS'!$AP341="Muy Alta",'MAPA DE RIESGOS'!$AR341="Moderado"),CONCATENATE("R",'MAPA DE RIESGOS'!$H341,"C",'MAPA DE RIESGOS'!$AF341),"")</f>
        <v/>
      </c>
      <c r="AV24" s="357" t="str">
        <f>IF(AND('MAPA DE RIESGOS'!$AP342="Muy Alta",'MAPA DE RIESGOS'!$AR342="Moderado"),CONCATENATE("R",'MAPA DE RIESGOS'!$H342,"C",'MAPA DE RIESGOS'!$AF342),"")</f>
        <v/>
      </c>
      <c r="AW24" s="357" t="str">
        <f>IF(AND('MAPA DE RIESGOS'!$AP343="Muy Alta",'MAPA DE RIESGOS'!$AR343="Moderado"),CONCATENATE("R",'MAPA DE RIESGOS'!$H343,"C",'MAPA DE RIESGOS'!$AF343),"")</f>
        <v/>
      </c>
      <c r="AX24" s="357" t="str">
        <f>IF(AND('MAPA DE RIESGOS'!$AP344="Muy Alta",'MAPA DE RIESGOS'!$AR344="Moderado"),CONCATENATE("R",'MAPA DE RIESGOS'!$H344,"C",'MAPA DE RIESGOS'!$AF344),"")</f>
        <v/>
      </c>
      <c r="AY24" s="357" t="str">
        <f>IF(AND('MAPA DE RIESGOS'!$AP345="Muy Alta",'MAPA DE RIESGOS'!$AR345="Moderado"),CONCATENATE("R",'MAPA DE RIESGOS'!$H345,"C",'MAPA DE RIESGOS'!$AF345),"")</f>
        <v/>
      </c>
      <c r="AZ24" s="357" t="str">
        <f>IF(AND('MAPA DE RIESGOS'!$AP346="Muy Alta",'MAPA DE RIESGOS'!$AR346="Moderado"),CONCATENATE("R",'MAPA DE RIESGOS'!$H346,"C",'MAPA DE RIESGOS'!$AF346),"")</f>
        <v/>
      </c>
      <c r="BA24" s="357" t="str">
        <f>IF(AND('MAPA DE RIESGOS'!$AP347="Muy Alta",'MAPA DE RIESGOS'!$AR347="Moderado"),CONCATENATE("R",'MAPA DE RIESGOS'!$H347,"C",'MAPA DE RIESGOS'!$AF347),"")</f>
        <v/>
      </c>
      <c r="BB24" s="357" t="str">
        <f>IF(AND('MAPA DE RIESGOS'!$AP348="Muy Alta",'MAPA DE RIESGOS'!$AR348="Moderado"),CONCATENATE("R",'MAPA DE RIESGOS'!$H348,"C",'MAPA DE RIESGOS'!$AF348),"")</f>
        <v/>
      </c>
      <c r="BC24" s="357" t="str">
        <f>IF(AND('MAPA DE RIESGOS'!$AP349="Muy Alta",'MAPA DE RIESGOS'!$AR349="Moderado"),CONCATENATE("R",'MAPA DE RIESGOS'!$H349,"C",'MAPA DE RIESGOS'!$AF349),"")</f>
        <v/>
      </c>
      <c r="BD24" s="357" t="str">
        <f>IF(AND('MAPA DE RIESGOS'!$AP350="Muy Alta",'MAPA DE RIESGOS'!$AR350="Moderado"),CONCATENATE("R",'MAPA DE RIESGOS'!$H350,"C",'MAPA DE RIESGOS'!$AF350),"")</f>
        <v/>
      </c>
      <c r="BE24" s="357" t="str">
        <f>IF(AND('MAPA DE RIESGOS'!$AP351="Muy Alta",'MAPA DE RIESGOS'!$AR351="Moderado"),CONCATENATE("R",'MAPA DE RIESGOS'!$H351,"C",'MAPA DE RIESGOS'!$AF351),"")</f>
        <v/>
      </c>
      <c r="BF24" s="357" t="str">
        <f>IF(AND('MAPA DE RIESGOS'!$AP352="Muy Alta",'MAPA DE RIESGOS'!$AR352="Moderado"),CONCATENATE("R",'MAPA DE RIESGOS'!$H352,"C",'MAPA DE RIESGOS'!$AF352),"")</f>
        <v/>
      </c>
      <c r="BG24" s="357" t="str">
        <f>IF(AND('MAPA DE RIESGOS'!$AP353="Muy Alta",'MAPA DE RIESGOS'!$AR353="Moderado"),CONCATENATE("R",'MAPA DE RIESGOS'!$H353,"C",'MAPA DE RIESGOS'!$AF353),"")</f>
        <v/>
      </c>
      <c r="BH24" s="357" t="str">
        <f>IF(AND('MAPA DE RIESGOS'!$AP354="Muy Alta",'MAPA DE RIESGOS'!$AR354="Moderado"),CONCATENATE("R",'MAPA DE RIESGOS'!$H354,"C",'MAPA DE RIESGOS'!$AF354),"")</f>
        <v/>
      </c>
      <c r="BI24" s="357" t="str">
        <f>IF(AND('MAPA DE RIESGOS'!$AP355="Muy Alta",'MAPA DE RIESGOS'!$AR355="Moderado"),CONCATENATE("R",'MAPA DE RIESGOS'!$H355,"C",'MAPA DE RIESGOS'!$AF355),"")</f>
        <v/>
      </c>
      <c r="BJ24" s="357" t="str">
        <f>IF(AND('MAPA DE RIESGOS'!$AP356="Muy Alta",'MAPA DE RIESGOS'!$AR356="Moderado"),CONCATENATE("R",'MAPA DE RIESGOS'!$H356,"C",'MAPA DE RIESGOS'!$AF356),"")</f>
        <v/>
      </c>
      <c r="BK24" s="358" t="str">
        <f>IF(AND('MAPA DE RIESGOS'!$AP357="Muy Alta",'MAPA DE RIESGOS'!$AR357="Moderado"),CONCATENATE("R",'MAPA DE RIESGOS'!$H357,"C",'MAPA DE RIESGOS'!$AF357),"")</f>
        <v/>
      </c>
      <c r="BL24" s="356" t="str">
        <f>IF(AND('MAPA DE RIESGOS'!$AP340="Muy Alta",'MAPA DE RIESGOS'!$AR340="Mayor"),CONCATENATE("R",'MAPA DE RIESGOS'!$H340,"C",'MAPA DE RIESGOS'!$AF340),"")</f>
        <v/>
      </c>
      <c r="BM24" s="357" t="str">
        <f>IF(AND('MAPA DE RIESGOS'!$AP341="Muy Alta",'MAPA DE RIESGOS'!$AR341="Mayor"),CONCATENATE("R",'MAPA DE RIESGOS'!$H341,"C",'MAPA DE RIESGOS'!$AF341),"")</f>
        <v/>
      </c>
      <c r="BN24" s="357" t="str">
        <f>IF(AND('MAPA DE RIESGOS'!$AP342="Muy Alta",'MAPA DE RIESGOS'!$AR342="Mayor"),CONCATENATE("R",'MAPA DE RIESGOS'!$H342,"C",'MAPA DE RIESGOS'!$AF342),"")</f>
        <v/>
      </c>
      <c r="BO24" s="357" t="str">
        <f>IF(AND('MAPA DE RIESGOS'!$AP343="Muy Alta",'MAPA DE RIESGOS'!$AR343="Mayor"),CONCATENATE("R",'MAPA DE RIESGOS'!$H343,"C",'MAPA DE RIESGOS'!$AF343),"")</f>
        <v/>
      </c>
      <c r="BP24" s="357" t="str">
        <f>IF(AND('MAPA DE RIESGOS'!$AP344="Muy Alta",'MAPA DE RIESGOS'!$AR344="Mayor"),CONCATENATE("R",'MAPA DE RIESGOS'!$H344,"C",'MAPA DE RIESGOS'!$AF344),"")</f>
        <v/>
      </c>
      <c r="BQ24" s="357" t="str">
        <f>IF(AND('MAPA DE RIESGOS'!$AP345="Muy Alta",'MAPA DE RIESGOS'!$AR345="Mayor"),CONCATENATE("R",'MAPA DE RIESGOS'!$H345,"C",'MAPA DE RIESGOS'!$AF345),"")</f>
        <v/>
      </c>
      <c r="BR24" s="357" t="str">
        <f>IF(AND('MAPA DE RIESGOS'!$AP346="Muy Alta",'MAPA DE RIESGOS'!$AR346="Mayor"),CONCATENATE("R",'MAPA DE RIESGOS'!$H346,"C",'MAPA DE RIESGOS'!$AF346),"")</f>
        <v/>
      </c>
      <c r="BS24" s="357" t="str">
        <f>IF(AND('MAPA DE RIESGOS'!$AP347="Muy Alta",'MAPA DE RIESGOS'!$AR347="Mayor"),CONCATENATE("R",'MAPA DE RIESGOS'!$H347,"C",'MAPA DE RIESGOS'!$AF347),"")</f>
        <v/>
      </c>
      <c r="BT24" s="357" t="str">
        <f>IF(AND('MAPA DE RIESGOS'!$AP348="Muy Alta",'MAPA DE RIESGOS'!$AR348="Mayor"),CONCATENATE("R",'MAPA DE RIESGOS'!$H348,"C",'MAPA DE RIESGOS'!$AF348),"")</f>
        <v/>
      </c>
      <c r="BU24" s="357" t="str">
        <f>IF(AND('MAPA DE RIESGOS'!$AP349="Muy Alta",'MAPA DE RIESGOS'!$AR349="Mayor"),CONCATENATE("R",'MAPA DE RIESGOS'!$H349,"C",'MAPA DE RIESGOS'!$AF349),"")</f>
        <v/>
      </c>
      <c r="BV24" s="357" t="str">
        <f>IF(AND('MAPA DE RIESGOS'!$AP350="Muy Alta",'MAPA DE RIESGOS'!$AR350="Mayor"),CONCATENATE("R",'MAPA DE RIESGOS'!$H350,"C",'MAPA DE RIESGOS'!$AF350),"")</f>
        <v/>
      </c>
      <c r="BW24" s="357" t="str">
        <f>IF(AND('MAPA DE RIESGOS'!$AP351="Muy Alta",'MAPA DE RIESGOS'!$AR351="Mayor"),CONCATENATE("R",'MAPA DE RIESGOS'!$H351,"C",'MAPA DE RIESGOS'!$AF351),"")</f>
        <v/>
      </c>
      <c r="BX24" s="357" t="str">
        <f>IF(AND('MAPA DE RIESGOS'!$AP352="Muy Alta",'MAPA DE RIESGOS'!$AR352="Mayor"),CONCATENATE("R",'MAPA DE RIESGOS'!$H352,"C",'MAPA DE RIESGOS'!$AF352),"")</f>
        <v/>
      </c>
      <c r="BY24" s="357" t="str">
        <f>IF(AND('MAPA DE RIESGOS'!$AP353="Muy Alta",'MAPA DE RIESGOS'!$AR353="Mayor"),CONCATENATE("R",'MAPA DE RIESGOS'!$H353,"C",'MAPA DE RIESGOS'!$AF353),"")</f>
        <v/>
      </c>
      <c r="BZ24" s="357" t="str">
        <f>IF(AND('MAPA DE RIESGOS'!$AP354="Muy Alta",'MAPA DE RIESGOS'!$AR354="Mayor"),CONCATENATE("R",'MAPA DE RIESGOS'!$H354,"C",'MAPA DE RIESGOS'!$AF354),"")</f>
        <v/>
      </c>
      <c r="CA24" s="357" t="str">
        <f>IF(AND('MAPA DE RIESGOS'!$AP355="Muy Alta",'MAPA DE RIESGOS'!$AR355="Mayor"),CONCATENATE("R",'MAPA DE RIESGOS'!$H355,"C",'MAPA DE RIESGOS'!$AF355),"")</f>
        <v/>
      </c>
      <c r="CB24" s="357" t="str">
        <f>IF(AND('MAPA DE RIESGOS'!$AP356="Muy Alta",'MAPA DE RIESGOS'!$AR356="Mayor"),CONCATENATE("R",'MAPA DE RIESGOS'!$H356,"C",'MAPA DE RIESGOS'!$AF356),"")</f>
        <v/>
      </c>
      <c r="CC24" s="358" t="str">
        <f>IF(AND('MAPA DE RIESGOS'!$AP357="Muy Alta",'MAPA DE RIESGOS'!$AR357="Mayor"),CONCATENATE("R",'MAPA DE RIESGOS'!$H357,"C",'MAPA DE RIESGOS'!$AF357),"")</f>
        <v/>
      </c>
      <c r="CD24" s="359" t="str">
        <f>IF(AND('MAPA DE RIESGOS'!$AP340="Muy Alta",'MAPA DE RIESGOS'!$AR340="Catastrófico"),CONCATENATE("R",'MAPA DE RIESGOS'!$H340,"C",'MAPA DE RIESGOS'!$AF340),"")</f>
        <v/>
      </c>
      <c r="CE24" s="359" t="str">
        <f>IF(AND('MAPA DE RIESGOS'!$AP341="Muy Alta",'MAPA DE RIESGOS'!$AR341="Catastrófico"),CONCATENATE("R",'MAPA DE RIESGOS'!$H341,"C",'MAPA DE RIESGOS'!$AF341),"")</f>
        <v/>
      </c>
      <c r="CF24" s="359" t="str">
        <f>IF(AND('MAPA DE RIESGOS'!$AP342="Muy Alta",'MAPA DE RIESGOS'!$AR342="Catastrófico"),CONCATENATE("R",'MAPA DE RIESGOS'!$H342,"C",'MAPA DE RIESGOS'!$AF342),"")</f>
        <v/>
      </c>
      <c r="CG24" s="359" t="str">
        <f>IF(AND('MAPA DE RIESGOS'!$AP343="Muy Alta",'MAPA DE RIESGOS'!$AR343="Catastrófico"),CONCATENATE("R",'MAPA DE RIESGOS'!$H343,"C",'MAPA DE RIESGOS'!$AF343),"")</f>
        <v/>
      </c>
      <c r="CH24" s="359" t="str">
        <f>IF(AND('MAPA DE RIESGOS'!$AP344="Muy Alta",'MAPA DE RIESGOS'!$AR344="Catastrófico"),CONCATENATE("R",'MAPA DE RIESGOS'!$H344,"C",'MAPA DE RIESGOS'!$AF344),"")</f>
        <v/>
      </c>
      <c r="CI24" s="359" t="str">
        <f>IF(AND('MAPA DE RIESGOS'!$AP345="Muy Alta",'MAPA DE RIESGOS'!$AR345="Catastrófico"),CONCATENATE("R",'MAPA DE RIESGOS'!$H345,"C",'MAPA DE RIESGOS'!$AF345),"")</f>
        <v/>
      </c>
      <c r="CJ24" s="359" t="str">
        <f>IF(AND('MAPA DE RIESGOS'!$AP346="Muy Alta",'MAPA DE RIESGOS'!$AR346="Catastrófico"),CONCATENATE("R",'MAPA DE RIESGOS'!$H346,"C",'MAPA DE RIESGOS'!$AF346),"")</f>
        <v/>
      </c>
      <c r="CK24" s="359" t="str">
        <f>IF(AND('MAPA DE RIESGOS'!$AP347="Muy Alta",'MAPA DE RIESGOS'!$AR347="Catastrófico"),CONCATENATE("R",'MAPA DE RIESGOS'!$H347,"C",'MAPA DE RIESGOS'!$AF347),"")</f>
        <v/>
      </c>
      <c r="CL24" s="359" t="str">
        <f>IF(AND('MAPA DE RIESGOS'!$AP348="Muy Alta",'MAPA DE RIESGOS'!$AR348="Catastrófico"),CONCATENATE("R",'MAPA DE RIESGOS'!$H348,"C",'MAPA DE RIESGOS'!$AF348),"")</f>
        <v/>
      </c>
      <c r="CM24" s="359" t="str">
        <f>IF(AND('MAPA DE RIESGOS'!$AP349="Muy Alta",'MAPA DE RIESGOS'!$AR349="Catastrófico"),CONCATENATE("R",'MAPA DE RIESGOS'!$H349,"C",'MAPA DE RIESGOS'!$AF349),"")</f>
        <v/>
      </c>
      <c r="CN24" s="359" t="str">
        <f>IF(AND('MAPA DE RIESGOS'!$AP350="Muy Alta",'MAPA DE RIESGOS'!$AR350="Catastrófico"),CONCATENATE("R",'MAPA DE RIESGOS'!$H350,"C",'MAPA DE RIESGOS'!$AF350),"")</f>
        <v/>
      </c>
      <c r="CO24" s="359" t="str">
        <f>IF(AND('MAPA DE RIESGOS'!$AP351="Muy Alta",'MAPA DE RIESGOS'!$AR351="Catastrófico"),CONCATENATE("R",'MAPA DE RIESGOS'!$H351,"C",'MAPA DE RIESGOS'!$AF351),"")</f>
        <v/>
      </c>
      <c r="CP24" s="359" t="str">
        <f>IF(AND('MAPA DE RIESGOS'!$AP352="Muy Alta",'MAPA DE RIESGOS'!$AR352="Catastrófico"),CONCATENATE("R",'MAPA DE RIESGOS'!$H352,"C",'MAPA DE RIESGOS'!$AF352),"")</f>
        <v/>
      </c>
      <c r="CQ24" s="359" t="str">
        <f>IF(AND('MAPA DE RIESGOS'!$AP353="Muy Alta",'MAPA DE RIESGOS'!$AR353="Catastrófico"),CONCATENATE("R",'MAPA DE RIESGOS'!$H353,"C",'MAPA DE RIESGOS'!$AF353),"")</f>
        <v/>
      </c>
      <c r="CR24" s="359" t="str">
        <f>IF(AND('MAPA DE RIESGOS'!$AP354="Muy Alta",'MAPA DE RIESGOS'!$AR354="Catastrófico"),CONCATENATE("R",'MAPA DE RIESGOS'!$H354,"C",'MAPA DE RIESGOS'!$AF354),"")</f>
        <v/>
      </c>
      <c r="CS24" s="359" t="str">
        <f>IF(AND('MAPA DE RIESGOS'!$AP355="Muy Alta",'MAPA DE RIESGOS'!$AR355="Catastrófico"),CONCATENATE("R",'MAPA DE RIESGOS'!$H355,"C",'MAPA DE RIESGOS'!$AF355),"")</f>
        <v/>
      </c>
      <c r="CT24" s="359" t="str">
        <f>IF(AND('MAPA DE RIESGOS'!$AP356="Muy Alta",'MAPA DE RIESGOS'!$AR356="Catastrófico"),CONCATENATE("R",'MAPA DE RIESGOS'!$H356,"C",'MAPA DE RIESGOS'!$AF356),"")</f>
        <v/>
      </c>
      <c r="CU24" s="360" t="str">
        <f>IF(AND('MAPA DE RIESGOS'!$AP357="Muy Alta",'MAPA DE RIESGOS'!$AR357="Catastrófico"),CONCATENATE("R",'MAPA DE RIESGOS'!$H357,"C",'MAPA DE RIESGOS'!$AF357),"")</f>
        <v/>
      </c>
      <c r="CV24" s="67"/>
      <c r="CW24" s="735"/>
      <c r="CX24" s="736"/>
      <c r="CY24" s="736"/>
      <c r="CZ24" s="736"/>
      <c r="DA24" s="736"/>
      <c r="DB24" s="737"/>
    </row>
    <row r="25" spans="2:106" ht="32.5" customHeight="1">
      <c r="B25" s="755"/>
      <c r="C25" s="755"/>
      <c r="D25" s="756"/>
      <c r="E25" s="726"/>
      <c r="F25" s="727"/>
      <c r="G25" s="727"/>
      <c r="H25" s="727"/>
      <c r="I25" s="728"/>
      <c r="J25" s="356" t="str">
        <f>IF(AND('MAPA DE RIESGOS'!$AP358="Muy Alta",'MAPA DE RIESGOS'!$AR358="Leve"),CONCATENATE("R",'MAPA DE RIESGOS'!$H358,"C",'MAPA DE RIESGOS'!$AF358),"")</f>
        <v/>
      </c>
      <c r="K25" s="357" t="str">
        <f>IF(AND('MAPA DE RIESGOS'!$AP359="Muy Alta",'MAPA DE RIESGOS'!$AR359="Leve"),CONCATENATE("R",'MAPA DE RIESGOS'!$H359,"C",'MAPA DE RIESGOS'!$AF359),"")</f>
        <v/>
      </c>
      <c r="L25" s="357" t="str">
        <f>IF(AND('MAPA DE RIESGOS'!$AP360="Muy Alta",'MAPA DE RIESGOS'!$AR360="Leve"),CONCATENATE("R",'MAPA DE RIESGOS'!$H360,"C",'MAPA DE RIESGOS'!$AF360),"")</f>
        <v/>
      </c>
      <c r="M25" s="357" t="str">
        <f>IF(AND('MAPA DE RIESGOS'!$AP361="Muy Alta",'MAPA DE RIESGOS'!$AR361="Leve"),CONCATENATE("R",'MAPA DE RIESGOS'!$H361,"C",'MAPA DE RIESGOS'!$AF361),"")</f>
        <v/>
      </c>
      <c r="N25" s="357" t="str">
        <f>IF(AND('MAPA DE RIESGOS'!$AP362="Muy Alta",'MAPA DE RIESGOS'!$AR362="Leve"),CONCATENATE("R",'MAPA DE RIESGOS'!$H362,"C",'MAPA DE RIESGOS'!$AF362),"")</f>
        <v/>
      </c>
      <c r="O25" s="357" t="str">
        <f>IF(AND('MAPA DE RIESGOS'!$AP363="Muy Alta",'MAPA DE RIESGOS'!$AR363="Leve"),CONCATENATE("R",'MAPA DE RIESGOS'!$H363,"C",'MAPA DE RIESGOS'!$AF363),"")</f>
        <v/>
      </c>
      <c r="P25" s="357" t="str">
        <f>IF(AND('MAPA DE RIESGOS'!$AP364="Muy Alta",'MAPA DE RIESGOS'!$AR364="Leve"),CONCATENATE("R",'MAPA DE RIESGOS'!$H364,"C",'MAPA DE RIESGOS'!$AF364),"")</f>
        <v/>
      </c>
      <c r="Q25" s="357" t="str">
        <f>IF(AND('MAPA DE RIESGOS'!$AP365="Muy Alta",'MAPA DE RIESGOS'!$AR365="Leve"),CONCATENATE("R",'MAPA DE RIESGOS'!$H365,"C",'MAPA DE RIESGOS'!$AF365),"")</f>
        <v/>
      </c>
      <c r="R25" s="357" t="str">
        <f>IF(AND('MAPA DE RIESGOS'!$AP366="Muy Alta",'MAPA DE RIESGOS'!$AR366="Leve"),CONCATENATE("R",'MAPA DE RIESGOS'!$H366,"C",'MAPA DE RIESGOS'!$AF366),"")</f>
        <v/>
      </c>
      <c r="S25" s="357" t="str">
        <f>IF(AND('MAPA DE RIESGOS'!$AP367="Muy Alta",'MAPA DE RIESGOS'!$AR367="Leve"),CONCATENATE("R",'MAPA DE RIESGOS'!$H367,"C",'MAPA DE RIESGOS'!$AF367),"")</f>
        <v/>
      </c>
      <c r="T25" s="357" t="str">
        <f>IF(AND('MAPA DE RIESGOS'!$AP368="Muy Alta",'MAPA DE RIESGOS'!$AR368="Leve"),CONCATENATE("R",'MAPA DE RIESGOS'!$H368,"C",'MAPA DE RIESGOS'!$AF368),"")</f>
        <v/>
      </c>
      <c r="U25" s="357" t="str">
        <f>IF(AND('MAPA DE RIESGOS'!$AP369="Muy Alta",'MAPA DE RIESGOS'!$AR369="Leve"),CONCATENATE("R",'MAPA DE RIESGOS'!$H369,"C",'MAPA DE RIESGOS'!$AF369),"")</f>
        <v/>
      </c>
      <c r="V25" s="357" t="str">
        <f>IF(AND('MAPA DE RIESGOS'!$AP370="Muy Alta",'MAPA DE RIESGOS'!$AR370="Leve"),CONCATENATE("R",'MAPA DE RIESGOS'!$H370,"C",'MAPA DE RIESGOS'!$AF370),"")</f>
        <v/>
      </c>
      <c r="W25" s="357" t="str">
        <f>IF(AND('MAPA DE RIESGOS'!$AP371="Muy Alta",'MAPA DE RIESGOS'!$AR371="Leve"),CONCATENATE("R",'MAPA DE RIESGOS'!$H371,"C",'MAPA DE RIESGOS'!$AF371),"")</f>
        <v/>
      </c>
      <c r="X25" s="357" t="str">
        <f>IF(AND('MAPA DE RIESGOS'!$AP372="Muy Alta",'MAPA DE RIESGOS'!$AR372="Leve"),CONCATENATE("R",'MAPA DE RIESGOS'!$H372,"C",'MAPA DE RIESGOS'!$AF372),"")</f>
        <v/>
      </c>
      <c r="Y25" s="357" t="str">
        <f>IF(AND('MAPA DE RIESGOS'!$AP373="Muy Alta",'MAPA DE RIESGOS'!$AR373="Leve"),CONCATENATE("R",'MAPA DE RIESGOS'!$H373,"C",'MAPA DE RIESGOS'!$AF373),"")</f>
        <v/>
      </c>
      <c r="Z25" s="357" t="str">
        <f>IF(AND('MAPA DE RIESGOS'!$AP374="Muy Alta",'MAPA DE RIESGOS'!$AR374="Leve"),CONCATENATE("R",'MAPA DE RIESGOS'!$H374,"C",'MAPA DE RIESGOS'!$AF374),"")</f>
        <v/>
      </c>
      <c r="AA25" s="358" t="str">
        <f>IF(AND('MAPA DE RIESGOS'!$AP375="Muy Alta",'MAPA DE RIESGOS'!$AR375="Leve"),CONCATENATE("R",'MAPA DE RIESGOS'!$H375,"C",'MAPA DE RIESGOS'!$AF375),"")</f>
        <v/>
      </c>
      <c r="AB25" s="356" t="str">
        <f>IF(AND('MAPA DE RIESGOS'!$AP358="Muy Alta",'MAPA DE RIESGOS'!$AR358="Menor"),CONCATENATE("R",'MAPA DE RIESGOS'!$H358,"C",'MAPA DE RIESGOS'!$AF358),"")</f>
        <v/>
      </c>
      <c r="AC25" s="357" t="str">
        <f>IF(AND('MAPA DE RIESGOS'!$AP359="Muy Alta",'MAPA DE RIESGOS'!$AR359="Menor"),CONCATENATE("R",'MAPA DE RIESGOS'!$H359,"C",'MAPA DE RIESGOS'!$AF359),"")</f>
        <v/>
      </c>
      <c r="AD25" s="357" t="str">
        <f>IF(AND('MAPA DE RIESGOS'!$AP360="Muy Alta",'MAPA DE RIESGOS'!$AR360="Menor"),CONCATENATE("R",'MAPA DE RIESGOS'!$H360,"C",'MAPA DE RIESGOS'!$AF360),"")</f>
        <v/>
      </c>
      <c r="AE25" s="357" t="str">
        <f>IF(AND('MAPA DE RIESGOS'!$AP361="Muy Alta",'MAPA DE RIESGOS'!$AR361="Menor"),CONCATENATE("R",'MAPA DE RIESGOS'!$H361,"C",'MAPA DE RIESGOS'!$AF361),"")</f>
        <v/>
      </c>
      <c r="AF25" s="357" t="str">
        <f>IF(AND('MAPA DE RIESGOS'!$AP362="Muy Alta",'MAPA DE RIESGOS'!$AR362="Menor"),CONCATENATE("R",'MAPA DE RIESGOS'!$H362,"C",'MAPA DE RIESGOS'!$AF362),"")</f>
        <v/>
      </c>
      <c r="AG25" s="357" t="str">
        <f>IF(AND('MAPA DE RIESGOS'!$AP363="Muy Alta",'MAPA DE RIESGOS'!$AR363="Menor"),CONCATENATE("R",'MAPA DE RIESGOS'!$H363,"C",'MAPA DE RIESGOS'!$AF363),"")</f>
        <v/>
      </c>
      <c r="AH25" s="357" t="str">
        <f>IF(AND('MAPA DE RIESGOS'!$AP364="Muy Alta",'MAPA DE RIESGOS'!$AR364="Menor"),CONCATENATE("R",'MAPA DE RIESGOS'!$H364,"C",'MAPA DE RIESGOS'!$AF364),"")</f>
        <v/>
      </c>
      <c r="AI25" s="357" t="str">
        <f>IF(AND('MAPA DE RIESGOS'!$AP365="Muy Alta",'MAPA DE RIESGOS'!$AR365="Menor"),CONCATENATE("R",'MAPA DE RIESGOS'!$H365,"C",'MAPA DE RIESGOS'!$AF365),"")</f>
        <v/>
      </c>
      <c r="AJ25" s="357" t="str">
        <f>IF(AND('MAPA DE RIESGOS'!$AP366="Muy Alta",'MAPA DE RIESGOS'!$AR366="Menor"),CONCATENATE("R",'MAPA DE RIESGOS'!$H366,"C",'MAPA DE RIESGOS'!$AF366),"")</f>
        <v/>
      </c>
      <c r="AK25" s="357" t="str">
        <f>IF(AND('MAPA DE RIESGOS'!$AP367="Muy Alta",'MAPA DE RIESGOS'!$AR367="Menor"),CONCATENATE("R",'MAPA DE RIESGOS'!$H367,"C",'MAPA DE RIESGOS'!$AF367),"")</f>
        <v/>
      </c>
      <c r="AL25" s="357" t="str">
        <f>IF(AND('MAPA DE RIESGOS'!$AP368="Muy Alta",'MAPA DE RIESGOS'!$AR368="Menor"),CONCATENATE("R",'MAPA DE RIESGOS'!$H368,"C",'MAPA DE RIESGOS'!$AF368),"")</f>
        <v/>
      </c>
      <c r="AM25" s="357" t="str">
        <f>IF(AND('MAPA DE RIESGOS'!$AP369="Muy Alta",'MAPA DE RIESGOS'!$AR369="Menor"),CONCATENATE("R",'MAPA DE RIESGOS'!$H369,"C",'MAPA DE RIESGOS'!$AF369),"")</f>
        <v/>
      </c>
      <c r="AN25" s="357" t="str">
        <f>IF(AND('MAPA DE RIESGOS'!$AP370="Muy Alta",'MAPA DE RIESGOS'!$AR370="Menor"),CONCATENATE("R",'MAPA DE RIESGOS'!$H370,"C",'MAPA DE RIESGOS'!$AF370),"")</f>
        <v/>
      </c>
      <c r="AO25" s="357" t="str">
        <f>IF(AND('MAPA DE RIESGOS'!$AP371="Muy Alta",'MAPA DE RIESGOS'!$AR371="Menor"),CONCATENATE("R",'MAPA DE RIESGOS'!$H371,"C",'MAPA DE RIESGOS'!$AF371),"")</f>
        <v/>
      </c>
      <c r="AP25" s="357" t="str">
        <f>IF(AND('MAPA DE RIESGOS'!$AP372="Muy Alta",'MAPA DE RIESGOS'!$AR372="Menor"),CONCATENATE("R",'MAPA DE RIESGOS'!$H372,"C",'MAPA DE RIESGOS'!$AF372),"")</f>
        <v/>
      </c>
      <c r="AQ25" s="357" t="str">
        <f>IF(AND('MAPA DE RIESGOS'!$AP373="Muy Alta",'MAPA DE RIESGOS'!$AR373="Menor"),CONCATENATE("R",'MAPA DE RIESGOS'!$H373,"C",'MAPA DE RIESGOS'!$AF373),"")</f>
        <v/>
      </c>
      <c r="AR25" s="357" t="str">
        <f>IF(AND('MAPA DE RIESGOS'!$AP374="Muy Alta",'MAPA DE RIESGOS'!$AR374="Menor"),CONCATENATE("R",'MAPA DE RIESGOS'!$H374,"C",'MAPA DE RIESGOS'!$AF374),"")</f>
        <v/>
      </c>
      <c r="AS25" s="358" t="str">
        <f>IF(AND('MAPA DE RIESGOS'!$AP375="Muy Alta",'MAPA DE RIESGOS'!$AR375="Menor"),CONCATENATE("R",'MAPA DE RIESGOS'!$H375,"C",'MAPA DE RIESGOS'!$AF375),"")</f>
        <v/>
      </c>
      <c r="AT25" s="356" t="str">
        <f>IF(AND('MAPA DE RIESGOS'!$AP358="Muy Alta",'MAPA DE RIESGOS'!$AR358="Moderado"),CONCATENATE("R",'MAPA DE RIESGOS'!$H358,"C",'MAPA DE RIESGOS'!$AF358),"")</f>
        <v/>
      </c>
      <c r="AU25" s="357" t="str">
        <f>IF(AND('MAPA DE RIESGOS'!$AP359="Muy Alta",'MAPA DE RIESGOS'!$AR359="Moderado"),CONCATENATE("R",'MAPA DE RIESGOS'!$H359,"C",'MAPA DE RIESGOS'!$AF359),"")</f>
        <v/>
      </c>
      <c r="AV25" s="357" t="str">
        <f>IF(AND('MAPA DE RIESGOS'!$AP360="Muy Alta",'MAPA DE RIESGOS'!$AR360="Moderado"),CONCATENATE("R",'MAPA DE RIESGOS'!$H360,"C",'MAPA DE RIESGOS'!$AF360),"")</f>
        <v/>
      </c>
      <c r="AW25" s="357" t="str">
        <f>IF(AND('MAPA DE RIESGOS'!$AP361="Muy Alta",'MAPA DE RIESGOS'!$AR361="Moderado"),CONCATENATE("R",'MAPA DE RIESGOS'!$H361,"C",'MAPA DE RIESGOS'!$AF361),"")</f>
        <v/>
      </c>
      <c r="AX25" s="357" t="str">
        <f>IF(AND('MAPA DE RIESGOS'!$AP362="Muy Alta",'MAPA DE RIESGOS'!$AR362="Moderado"),CONCATENATE("R",'MAPA DE RIESGOS'!$H362,"C",'MAPA DE RIESGOS'!$AF362),"")</f>
        <v/>
      </c>
      <c r="AY25" s="357" t="str">
        <f>IF(AND('MAPA DE RIESGOS'!$AP363="Muy Alta",'MAPA DE RIESGOS'!$AR363="Moderado"),CONCATENATE("R",'MAPA DE RIESGOS'!$H363,"C",'MAPA DE RIESGOS'!$AF363),"")</f>
        <v/>
      </c>
      <c r="AZ25" s="357" t="str">
        <f>IF(AND('MAPA DE RIESGOS'!$AP364="Muy Alta",'MAPA DE RIESGOS'!$AR364="Moderado"),CONCATENATE("R",'MAPA DE RIESGOS'!$H364,"C",'MAPA DE RIESGOS'!$AF364),"")</f>
        <v/>
      </c>
      <c r="BA25" s="357" t="str">
        <f>IF(AND('MAPA DE RIESGOS'!$AP365="Muy Alta",'MAPA DE RIESGOS'!$AR365="Moderado"),CONCATENATE("R",'MAPA DE RIESGOS'!$H365,"C",'MAPA DE RIESGOS'!$AF365),"")</f>
        <v/>
      </c>
      <c r="BB25" s="357" t="str">
        <f>IF(AND('MAPA DE RIESGOS'!$AP366="Muy Alta",'MAPA DE RIESGOS'!$AR366="Moderado"),CONCATENATE("R",'MAPA DE RIESGOS'!$H366,"C",'MAPA DE RIESGOS'!$AF366),"")</f>
        <v/>
      </c>
      <c r="BC25" s="357" t="str">
        <f>IF(AND('MAPA DE RIESGOS'!$AP367="Muy Alta",'MAPA DE RIESGOS'!$AR367="Moderado"),CONCATENATE("R",'MAPA DE RIESGOS'!$H367,"C",'MAPA DE RIESGOS'!$AF367),"")</f>
        <v/>
      </c>
      <c r="BD25" s="357" t="str">
        <f>IF(AND('MAPA DE RIESGOS'!$AP368="Muy Alta",'MAPA DE RIESGOS'!$AR368="Moderado"),CONCATENATE("R",'MAPA DE RIESGOS'!$H368,"C",'MAPA DE RIESGOS'!$AF368),"")</f>
        <v/>
      </c>
      <c r="BE25" s="357" t="str">
        <f>IF(AND('MAPA DE RIESGOS'!$AP369="Muy Alta",'MAPA DE RIESGOS'!$AR369="Moderado"),CONCATENATE("R",'MAPA DE RIESGOS'!$H369,"C",'MAPA DE RIESGOS'!$AF369),"")</f>
        <v/>
      </c>
      <c r="BF25" s="357" t="str">
        <f>IF(AND('MAPA DE RIESGOS'!$AP370="Muy Alta",'MAPA DE RIESGOS'!$AR370="Moderado"),CONCATENATE("R",'MAPA DE RIESGOS'!$H370,"C",'MAPA DE RIESGOS'!$AF370),"")</f>
        <v/>
      </c>
      <c r="BG25" s="357" t="str">
        <f>IF(AND('MAPA DE RIESGOS'!$AP371="Muy Alta",'MAPA DE RIESGOS'!$AR371="Moderado"),CONCATENATE("R",'MAPA DE RIESGOS'!$H371,"C",'MAPA DE RIESGOS'!$AF371),"")</f>
        <v/>
      </c>
      <c r="BH25" s="357" t="str">
        <f>IF(AND('MAPA DE RIESGOS'!$AP372="Muy Alta",'MAPA DE RIESGOS'!$AR372="Moderado"),CONCATENATE("R",'MAPA DE RIESGOS'!$H372,"C",'MAPA DE RIESGOS'!$AF372),"")</f>
        <v/>
      </c>
      <c r="BI25" s="357" t="str">
        <f>IF(AND('MAPA DE RIESGOS'!$AP373="Muy Alta",'MAPA DE RIESGOS'!$AR373="Moderado"),CONCATENATE("R",'MAPA DE RIESGOS'!$H373,"C",'MAPA DE RIESGOS'!$AF373),"")</f>
        <v/>
      </c>
      <c r="BJ25" s="357" t="str">
        <f>IF(AND('MAPA DE RIESGOS'!$AP374="Muy Alta",'MAPA DE RIESGOS'!$AR374="Moderado"),CONCATENATE("R",'MAPA DE RIESGOS'!$H374,"C",'MAPA DE RIESGOS'!$AF374),"")</f>
        <v/>
      </c>
      <c r="BK25" s="358" t="str">
        <f>IF(AND('MAPA DE RIESGOS'!$AP375="Muy Alta",'MAPA DE RIESGOS'!$AR375="Moderado"),CONCATENATE("R",'MAPA DE RIESGOS'!$H375,"C",'MAPA DE RIESGOS'!$AF375),"")</f>
        <v/>
      </c>
      <c r="BL25" s="356" t="str">
        <f>IF(AND('MAPA DE RIESGOS'!$AP358="Muy Alta",'MAPA DE RIESGOS'!$AR358="Mayor"),CONCATENATE("R",'MAPA DE RIESGOS'!$H358,"C",'MAPA DE RIESGOS'!$AF358),"")</f>
        <v/>
      </c>
      <c r="BM25" s="357" t="str">
        <f>IF(AND('MAPA DE RIESGOS'!$AP359="Muy Alta",'MAPA DE RIESGOS'!$AR359="Mayor"),CONCATENATE("R",'MAPA DE RIESGOS'!$H359,"C",'MAPA DE RIESGOS'!$AF359),"")</f>
        <v/>
      </c>
      <c r="BN25" s="357" t="str">
        <f>IF(AND('MAPA DE RIESGOS'!$AP360="Muy Alta",'MAPA DE RIESGOS'!$AR360="Mayor"),CONCATENATE("R",'MAPA DE RIESGOS'!$H360,"C",'MAPA DE RIESGOS'!$AF360),"")</f>
        <v/>
      </c>
      <c r="BO25" s="357" t="str">
        <f>IF(AND('MAPA DE RIESGOS'!$AP361="Muy Alta",'MAPA DE RIESGOS'!$AR361="Mayor"),CONCATENATE("R",'MAPA DE RIESGOS'!$H361,"C",'MAPA DE RIESGOS'!$AF361),"")</f>
        <v/>
      </c>
      <c r="BP25" s="357" t="str">
        <f>IF(AND('MAPA DE RIESGOS'!$AP362="Muy Alta",'MAPA DE RIESGOS'!$AR362="Mayor"),CONCATENATE("R",'MAPA DE RIESGOS'!$H362,"C",'MAPA DE RIESGOS'!$AF362),"")</f>
        <v/>
      </c>
      <c r="BQ25" s="357" t="str">
        <f>IF(AND('MAPA DE RIESGOS'!$AP363="Muy Alta",'MAPA DE RIESGOS'!$AR363="Mayor"),CONCATENATE("R",'MAPA DE RIESGOS'!$H363,"C",'MAPA DE RIESGOS'!$AF363),"")</f>
        <v/>
      </c>
      <c r="BR25" s="357" t="str">
        <f>IF(AND('MAPA DE RIESGOS'!$AP364="Muy Alta",'MAPA DE RIESGOS'!$AR364="Mayor"),CONCATENATE("R",'MAPA DE RIESGOS'!$H364,"C",'MAPA DE RIESGOS'!$AF364),"")</f>
        <v/>
      </c>
      <c r="BS25" s="357" t="str">
        <f>IF(AND('MAPA DE RIESGOS'!$AP365="Muy Alta",'MAPA DE RIESGOS'!$AR365="Mayor"),CONCATENATE("R",'MAPA DE RIESGOS'!$H365,"C",'MAPA DE RIESGOS'!$AF365),"")</f>
        <v/>
      </c>
      <c r="BT25" s="357" t="str">
        <f>IF(AND('MAPA DE RIESGOS'!$AP366="Muy Alta",'MAPA DE RIESGOS'!$AR366="Mayor"),CONCATENATE("R",'MAPA DE RIESGOS'!$H366,"C",'MAPA DE RIESGOS'!$AF366),"")</f>
        <v/>
      </c>
      <c r="BU25" s="357" t="str">
        <f>IF(AND('MAPA DE RIESGOS'!$AP367="Muy Alta",'MAPA DE RIESGOS'!$AR367="Mayor"),CONCATENATE("R",'MAPA DE RIESGOS'!$H367,"C",'MAPA DE RIESGOS'!$AF367),"")</f>
        <v/>
      </c>
      <c r="BV25" s="357" t="str">
        <f>IF(AND('MAPA DE RIESGOS'!$AP368="Muy Alta",'MAPA DE RIESGOS'!$AR368="Mayor"),CONCATENATE("R",'MAPA DE RIESGOS'!$H368,"C",'MAPA DE RIESGOS'!$AF368),"")</f>
        <v/>
      </c>
      <c r="BW25" s="357" t="str">
        <f>IF(AND('MAPA DE RIESGOS'!$AP369="Muy Alta",'MAPA DE RIESGOS'!$AR369="Mayor"),CONCATENATE("R",'MAPA DE RIESGOS'!$H369,"C",'MAPA DE RIESGOS'!$AF369),"")</f>
        <v/>
      </c>
      <c r="BX25" s="357" t="str">
        <f>IF(AND('MAPA DE RIESGOS'!$AP370="Muy Alta",'MAPA DE RIESGOS'!$AR370="Mayor"),CONCATENATE("R",'MAPA DE RIESGOS'!$H370,"C",'MAPA DE RIESGOS'!$AF370),"")</f>
        <v/>
      </c>
      <c r="BY25" s="357" t="str">
        <f>IF(AND('MAPA DE RIESGOS'!$AP371="Muy Alta",'MAPA DE RIESGOS'!$AR371="Mayor"),CONCATENATE("R",'MAPA DE RIESGOS'!$H371,"C",'MAPA DE RIESGOS'!$AF371),"")</f>
        <v/>
      </c>
      <c r="BZ25" s="357" t="str">
        <f>IF(AND('MAPA DE RIESGOS'!$AP372="Muy Alta",'MAPA DE RIESGOS'!$AR372="Mayor"),CONCATENATE("R",'MAPA DE RIESGOS'!$H372,"C",'MAPA DE RIESGOS'!$AF372),"")</f>
        <v/>
      </c>
      <c r="CA25" s="357" t="str">
        <f>IF(AND('MAPA DE RIESGOS'!$AP373="Muy Alta",'MAPA DE RIESGOS'!$AR373="Mayor"),CONCATENATE("R",'MAPA DE RIESGOS'!$H373,"C",'MAPA DE RIESGOS'!$AF373),"")</f>
        <v/>
      </c>
      <c r="CB25" s="357" t="str">
        <f>IF(AND('MAPA DE RIESGOS'!$AP374="Muy Alta",'MAPA DE RIESGOS'!$AR374="Mayor"),CONCATENATE("R",'MAPA DE RIESGOS'!$H374,"C",'MAPA DE RIESGOS'!$AF374),"")</f>
        <v/>
      </c>
      <c r="CC25" s="358" t="str">
        <f>IF(AND('MAPA DE RIESGOS'!$AP375="Muy Alta",'MAPA DE RIESGOS'!$AR375="Mayor"),CONCATENATE("R",'MAPA DE RIESGOS'!$H375,"C",'MAPA DE RIESGOS'!$AF375),"")</f>
        <v/>
      </c>
      <c r="CD25" s="359" t="str">
        <f>IF(AND('MAPA DE RIESGOS'!$AP358="Muy Alta",'MAPA DE RIESGOS'!$AR358="Catastrófico"),CONCATENATE("R",'MAPA DE RIESGOS'!$H358,"C",'MAPA DE RIESGOS'!$AF358),"")</f>
        <v/>
      </c>
      <c r="CE25" s="359" t="str">
        <f>IF(AND('MAPA DE RIESGOS'!$AP359="Muy Alta",'MAPA DE RIESGOS'!$AR359="Catastrófico"),CONCATENATE("R",'MAPA DE RIESGOS'!$H359,"C",'MAPA DE RIESGOS'!$AF359),"")</f>
        <v/>
      </c>
      <c r="CF25" s="359" t="str">
        <f>IF(AND('MAPA DE RIESGOS'!$AP360="Muy Alta",'MAPA DE RIESGOS'!$AR360="Catastrófico"),CONCATENATE("R",'MAPA DE RIESGOS'!$H360,"C",'MAPA DE RIESGOS'!$AF360),"")</f>
        <v/>
      </c>
      <c r="CG25" s="359" t="str">
        <f>IF(AND('MAPA DE RIESGOS'!$AP361="Muy Alta",'MAPA DE RIESGOS'!$AR361="Catastrófico"),CONCATENATE("R",'MAPA DE RIESGOS'!$H361,"C",'MAPA DE RIESGOS'!$AF361),"")</f>
        <v/>
      </c>
      <c r="CH25" s="359" t="str">
        <f>IF(AND('MAPA DE RIESGOS'!$AP362="Muy Alta",'MAPA DE RIESGOS'!$AR362="Catastrófico"),CONCATENATE("R",'MAPA DE RIESGOS'!$H362,"C",'MAPA DE RIESGOS'!$AF362),"")</f>
        <v/>
      </c>
      <c r="CI25" s="359" t="str">
        <f>IF(AND('MAPA DE RIESGOS'!$AP363="Muy Alta",'MAPA DE RIESGOS'!$AR363="Catastrófico"),CONCATENATE("R",'MAPA DE RIESGOS'!$H363,"C",'MAPA DE RIESGOS'!$AF363),"")</f>
        <v/>
      </c>
      <c r="CJ25" s="359" t="str">
        <f>IF(AND('MAPA DE RIESGOS'!$AP364="Muy Alta",'MAPA DE RIESGOS'!$AR364="Catastrófico"),CONCATENATE("R",'MAPA DE RIESGOS'!$H364,"C",'MAPA DE RIESGOS'!$AF364),"")</f>
        <v/>
      </c>
      <c r="CK25" s="359" t="str">
        <f>IF(AND('MAPA DE RIESGOS'!$AP365="Muy Alta",'MAPA DE RIESGOS'!$AR365="Catastrófico"),CONCATENATE("R",'MAPA DE RIESGOS'!$H365,"C",'MAPA DE RIESGOS'!$AF365),"")</f>
        <v/>
      </c>
      <c r="CL25" s="359" t="str">
        <f>IF(AND('MAPA DE RIESGOS'!$AP366="Muy Alta",'MAPA DE RIESGOS'!$AR366="Catastrófico"),CONCATENATE("R",'MAPA DE RIESGOS'!$H366,"C",'MAPA DE RIESGOS'!$AF366),"")</f>
        <v/>
      </c>
      <c r="CM25" s="359" t="str">
        <f>IF(AND('MAPA DE RIESGOS'!$AP367="Muy Alta",'MAPA DE RIESGOS'!$AR367="Catastrófico"),CONCATENATE("R",'MAPA DE RIESGOS'!$H367,"C",'MAPA DE RIESGOS'!$AF367),"")</f>
        <v/>
      </c>
      <c r="CN25" s="359" t="str">
        <f>IF(AND('MAPA DE RIESGOS'!$AP368="Muy Alta",'MAPA DE RIESGOS'!$AR368="Catastrófico"),CONCATENATE("R",'MAPA DE RIESGOS'!$H368,"C",'MAPA DE RIESGOS'!$AF368),"")</f>
        <v/>
      </c>
      <c r="CO25" s="359" t="str">
        <f>IF(AND('MAPA DE RIESGOS'!$AP369="Muy Alta",'MAPA DE RIESGOS'!$AR369="Catastrófico"),CONCATENATE("R",'MAPA DE RIESGOS'!$H369,"C",'MAPA DE RIESGOS'!$AF369),"")</f>
        <v/>
      </c>
      <c r="CP25" s="359" t="str">
        <f>IF(AND('MAPA DE RIESGOS'!$AP370="Muy Alta",'MAPA DE RIESGOS'!$AR370="Catastrófico"),CONCATENATE("R",'MAPA DE RIESGOS'!$H370,"C",'MAPA DE RIESGOS'!$AF370),"")</f>
        <v/>
      </c>
      <c r="CQ25" s="359" t="str">
        <f>IF(AND('MAPA DE RIESGOS'!$AP371="Muy Alta",'MAPA DE RIESGOS'!$AR371="Catastrófico"),CONCATENATE("R",'MAPA DE RIESGOS'!$H371,"C",'MAPA DE RIESGOS'!$AF371),"")</f>
        <v/>
      </c>
      <c r="CR25" s="359" t="str">
        <f>IF(AND('MAPA DE RIESGOS'!$AP372="Muy Alta",'MAPA DE RIESGOS'!$AR372="Catastrófico"),CONCATENATE("R",'MAPA DE RIESGOS'!$H372,"C",'MAPA DE RIESGOS'!$AF372),"")</f>
        <v/>
      </c>
      <c r="CS25" s="359" t="str">
        <f>IF(AND('MAPA DE RIESGOS'!$AP373="Muy Alta",'MAPA DE RIESGOS'!$AR373="Catastrófico"),CONCATENATE("R",'MAPA DE RIESGOS'!$H373,"C",'MAPA DE RIESGOS'!$AF373),"")</f>
        <v/>
      </c>
      <c r="CT25" s="359" t="str">
        <f>IF(AND('MAPA DE RIESGOS'!$AP374="Muy Alta",'MAPA DE RIESGOS'!$AR374="Catastrófico"),CONCATENATE("R",'MAPA DE RIESGOS'!$H374,"C",'MAPA DE RIESGOS'!$AF374),"")</f>
        <v/>
      </c>
      <c r="CU25" s="360" t="str">
        <f>IF(AND('MAPA DE RIESGOS'!$AP375="Muy Alta",'MAPA DE RIESGOS'!$AR375="Catastrófico"),CONCATENATE("R",'MAPA DE RIESGOS'!$H375,"C",'MAPA DE RIESGOS'!$AF375),"")</f>
        <v/>
      </c>
      <c r="CV25" s="67"/>
      <c r="CW25" s="735"/>
      <c r="CX25" s="736"/>
      <c r="CY25" s="736"/>
      <c r="CZ25" s="736"/>
      <c r="DA25" s="736"/>
      <c r="DB25" s="737"/>
    </row>
    <row r="26" spans="2:106" ht="32.5" customHeight="1">
      <c r="B26" s="755"/>
      <c r="C26" s="755"/>
      <c r="D26" s="756"/>
      <c r="E26" s="726"/>
      <c r="F26" s="727"/>
      <c r="G26" s="727"/>
      <c r="H26" s="727"/>
      <c r="I26" s="728"/>
      <c r="J26" s="356" t="str">
        <f>IF(AND('MAPA DE RIESGOS'!$AP376="Muy Alta",'MAPA DE RIESGOS'!$AR376="Leve"),CONCATENATE("R",'MAPA DE RIESGOS'!$H376,"C",'MAPA DE RIESGOS'!$AF376),"")</f>
        <v/>
      </c>
      <c r="K26" s="357" t="str">
        <f>IF(AND('MAPA DE RIESGOS'!$AP377="Muy Alta",'MAPA DE RIESGOS'!$AR377="Leve"),CONCATENATE("R",'MAPA DE RIESGOS'!$H377,"C",'MAPA DE RIESGOS'!$AF377),"")</f>
        <v/>
      </c>
      <c r="L26" s="357" t="str">
        <f>IF(AND('MAPA DE RIESGOS'!$AP378="Muy Alta",'MAPA DE RIESGOS'!$AR378="Leve"),CONCATENATE("R",'MAPA DE RIESGOS'!$H378,"C",'MAPA DE RIESGOS'!$AF378),"")</f>
        <v/>
      </c>
      <c r="M26" s="357" t="str">
        <f>IF(AND('MAPA DE RIESGOS'!$AP379="Muy Alta",'MAPA DE RIESGOS'!$AR379="Leve"),CONCATENATE("R",'MAPA DE RIESGOS'!$H379,"C",'MAPA DE RIESGOS'!$AF379),"")</f>
        <v/>
      </c>
      <c r="N26" s="357" t="str">
        <f>IF(AND('MAPA DE RIESGOS'!$AP380="Muy Alta",'MAPA DE RIESGOS'!$AR380="Leve"),CONCATENATE("R",'MAPA DE RIESGOS'!$H380,"C",'MAPA DE RIESGOS'!$AF380),"")</f>
        <v/>
      </c>
      <c r="O26" s="357" t="str">
        <f>IF(AND('MAPA DE RIESGOS'!$AP381="Muy Alta",'MAPA DE RIESGOS'!$AR381="Leve"),CONCATENATE("R",'MAPA DE RIESGOS'!$H381,"C",'MAPA DE RIESGOS'!$AF381),"")</f>
        <v/>
      </c>
      <c r="P26" s="357" t="str">
        <f>IF(AND('MAPA DE RIESGOS'!$AP382="Muy Alta",'MAPA DE RIESGOS'!$AR382="Leve"),CONCATENATE("R",'MAPA DE RIESGOS'!$H382,"C",'MAPA DE RIESGOS'!$AF382),"")</f>
        <v/>
      </c>
      <c r="Q26" s="357" t="str">
        <f>IF(AND('MAPA DE RIESGOS'!$AP383="Muy Alta",'MAPA DE RIESGOS'!$AR383="Leve"),CONCATENATE("R",'MAPA DE RIESGOS'!$H383,"C",'MAPA DE RIESGOS'!$AF383),"")</f>
        <v/>
      </c>
      <c r="R26" s="357" t="str">
        <f>IF(AND('MAPA DE RIESGOS'!$AP384="Muy Alta",'MAPA DE RIESGOS'!$AR384="Leve"),CONCATENATE("R",'MAPA DE RIESGOS'!$H384,"C",'MAPA DE RIESGOS'!$AF384),"")</f>
        <v/>
      </c>
      <c r="S26" s="357" t="str">
        <f>IF(AND('MAPA DE RIESGOS'!$AP385="Muy Alta",'MAPA DE RIESGOS'!$AR385="Leve"),CONCATENATE("R",'MAPA DE RIESGOS'!$H385,"C",'MAPA DE RIESGOS'!$AF385),"")</f>
        <v/>
      </c>
      <c r="T26" s="357" t="str">
        <f>IF(AND('MAPA DE RIESGOS'!$AP386="Muy Alta",'MAPA DE RIESGOS'!$AR386="Leve"),CONCATENATE("R",'MAPA DE RIESGOS'!$H386,"C",'MAPA DE RIESGOS'!$AF386),"")</f>
        <v/>
      </c>
      <c r="U26" s="357" t="str">
        <f>IF(AND('MAPA DE RIESGOS'!$AP387="Muy Alta",'MAPA DE RIESGOS'!$AR387="Leve"),CONCATENATE("R",'MAPA DE RIESGOS'!$H387,"C",'MAPA DE RIESGOS'!$AF387),"")</f>
        <v/>
      </c>
      <c r="V26" s="357" t="str">
        <f>IF(AND('MAPA DE RIESGOS'!$AP388="Muy Alta",'MAPA DE RIESGOS'!$AR388="Leve"),CONCATENATE("R",'MAPA DE RIESGOS'!$H388,"C",'MAPA DE RIESGOS'!$AF388),"")</f>
        <v/>
      </c>
      <c r="W26" s="357" t="str">
        <f>IF(AND('MAPA DE RIESGOS'!$AP389="Muy Alta",'MAPA DE RIESGOS'!$AR389="Leve"),CONCATENATE("R",'MAPA DE RIESGOS'!$H389,"C",'MAPA DE RIESGOS'!$AF389),"")</f>
        <v/>
      </c>
      <c r="X26" s="357" t="str">
        <f>IF(AND('MAPA DE RIESGOS'!$AP390="Muy Alta",'MAPA DE RIESGOS'!$AR390="Leve"),CONCATENATE("R",'MAPA DE RIESGOS'!$H390,"C",'MAPA DE RIESGOS'!$AF390),"")</f>
        <v/>
      </c>
      <c r="Y26" s="357" t="str">
        <f>IF(AND('MAPA DE RIESGOS'!$AP391="Muy Alta",'MAPA DE RIESGOS'!$AR391="Leve"),CONCATENATE("R",'MAPA DE RIESGOS'!$H391,"C",'MAPA DE RIESGOS'!$AF391),"")</f>
        <v/>
      </c>
      <c r="Z26" s="357" t="str">
        <f>IF(AND('MAPA DE RIESGOS'!$AP392="Muy Alta",'MAPA DE RIESGOS'!$AR392="Leve"),CONCATENATE("R",'MAPA DE RIESGOS'!$H392,"C",'MAPA DE RIESGOS'!$AF392),"")</f>
        <v/>
      </c>
      <c r="AA26" s="358" t="str">
        <f>IF(AND('MAPA DE RIESGOS'!$AP393="Muy Alta",'MAPA DE RIESGOS'!$AR393="Leve"),CONCATENATE("R",'MAPA DE RIESGOS'!$H393,"C",'MAPA DE RIESGOS'!$AF393),"")</f>
        <v/>
      </c>
      <c r="AB26" s="356" t="str">
        <f>IF(AND('MAPA DE RIESGOS'!$AP376="Muy Alta",'MAPA DE RIESGOS'!$AR376="Menor"),CONCATENATE("R",'MAPA DE RIESGOS'!$H376,"C",'MAPA DE RIESGOS'!$AF376),"")</f>
        <v/>
      </c>
      <c r="AC26" s="357" t="str">
        <f>IF(AND('MAPA DE RIESGOS'!$AP377="Muy Alta",'MAPA DE RIESGOS'!$AR377="Menor"),CONCATENATE("R",'MAPA DE RIESGOS'!$H377,"C",'MAPA DE RIESGOS'!$AF377),"")</f>
        <v/>
      </c>
      <c r="AD26" s="357" t="str">
        <f>IF(AND('MAPA DE RIESGOS'!$AP378="Muy Alta",'MAPA DE RIESGOS'!$AR378="Menor"),CONCATENATE("R",'MAPA DE RIESGOS'!$H378,"C",'MAPA DE RIESGOS'!$AF378),"")</f>
        <v/>
      </c>
      <c r="AE26" s="357" t="str">
        <f>IF(AND('MAPA DE RIESGOS'!$AP379="Muy Alta",'MAPA DE RIESGOS'!$AR379="Menor"),CONCATENATE("R",'MAPA DE RIESGOS'!$H379,"C",'MAPA DE RIESGOS'!$AF379),"")</f>
        <v/>
      </c>
      <c r="AF26" s="357" t="str">
        <f>IF(AND('MAPA DE RIESGOS'!$AP380="Muy Alta",'MAPA DE RIESGOS'!$AR380="Menor"),CONCATENATE("R",'MAPA DE RIESGOS'!$H380,"C",'MAPA DE RIESGOS'!$AF380),"")</f>
        <v/>
      </c>
      <c r="AG26" s="357" t="str">
        <f>IF(AND('MAPA DE RIESGOS'!$AP381="Muy Alta",'MAPA DE RIESGOS'!$AR381="Menor"),CONCATENATE("R",'MAPA DE RIESGOS'!$H381,"C",'MAPA DE RIESGOS'!$AF381),"")</f>
        <v/>
      </c>
      <c r="AH26" s="357" t="str">
        <f>IF(AND('MAPA DE RIESGOS'!$AP382="Muy Alta",'MAPA DE RIESGOS'!$AR382="Menor"),CONCATENATE("R",'MAPA DE RIESGOS'!$H382,"C",'MAPA DE RIESGOS'!$AF382),"")</f>
        <v/>
      </c>
      <c r="AI26" s="357" t="str">
        <f>IF(AND('MAPA DE RIESGOS'!$AP383="Muy Alta",'MAPA DE RIESGOS'!$AR383="Menor"),CONCATENATE("R",'MAPA DE RIESGOS'!$H383,"C",'MAPA DE RIESGOS'!$AF383),"")</f>
        <v/>
      </c>
      <c r="AJ26" s="357" t="str">
        <f>IF(AND('MAPA DE RIESGOS'!$AP384="Muy Alta",'MAPA DE RIESGOS'!$AR384="Menor"),CONCATENATE("R",'MAPA DE RIESGOS'!$H384,"C",'MAPA DE RIESGOS'!$AF384),"")</f>
        <v/>
      </c>
      <c r="AK26" s="357" t="str">
        <f>IF(AND('MAPA DE RIESGOS'!$AP385="Muy Alta",'MAPA DE RIESGOS'!$AR385="Menor"),CONCATENATE("R",'MAPA DE RIESGOS'!$H385,"C",'MAPA DE RIESGOS'!$AF385),"")</f>
        <v/>
      </c>
      <c r="AL26" s="357" t="str">
        <f>IF(AND('MAPA DE RIESGOS'!$AP386="Muy Alta",'MAPA DE RIESGOS'!$AR386="Menor"),CONCATENATE("R",'MAPA DE RIESGOS'!$H386,"C",'MAPA DE RIESGOS'!$AF386),"")</f>
        <v/>
      </c>
      <c r="AM26" s="357" t="str">
        <f>IF(AND('MAPA DE RIESGOS'!$AP387="Muy Alta",'MAPA DE RIESGOS'!$AR387="Menor"),CONCATENATE("R",'MAPA DE RIESGOS'!$H387,"C",'MAPA DE RIESGOS'!$AF387),"")</f>
        <v/>
      </c>
      <c r="AN26" s="357" t="str">
        <f>IF(AND('MAPA DE RIESGOS'!$AP388="Muy Alta",'MAPA DE RIESGOS'!$AR388="Menor"),CONCATENATE("R",'MAPA DE RIESGOS'!$H388,"C",'MAPA DE RIESGOS'!$AF388),"")</f>
        <v/>
      </c>
      <c r="AO26" s="357" t="str">
        <f>IF(AND('MAPA DE RIESGOS'!$AP389="Muy Alta",'MAPA DE RIESGOS'!$AR389="Menor"),CONCATENATE("R",'MAPA DE RIESGOS'!$H389,"C",'MAPA DE RIESGOS'!$AF389),"")</f>
        <v/>
      </c>
      <c r="AP26" s="357" t="str">
        <f>IF(AND('MAPA DE RIESGOS'!$AP390="Muy Alta",'MAPA DE RIESGOS'!$AR390="Menor"),CONCATENATE("R",'MAPA DE RIESGOS'!$H390,"C",'MAPA DE RIESGOS'!$AF390),"")</f>
        <v/>
      </c>
      <c r="AQ26" s="357" t="str">
        <f>IF(AND('MAPA DE RIESGOS'!$AP391="Muy Alta",'MAPA DE RIESGOS'!$AR391="Menor"),CONCATENATE("R",'MAPA DE RIESGOS'!$H391,"C",'MAPA DE RIESGOS'!$AF391),"")</f>
        <v/>
      </c>
      <c r="AR26" s="357" t="str">
        <f>IF(AND('MAPA DE RIESGOS'!$AP392="Muy Alta",'MAPA DE RIESGOS'!$AR392="Menor"),CONCATENATE("R",'MAPA DE RIESGOS'!$H392,"C",'MAPA DE RIESGOS'!$AF392),"")</f>
        <v/>
      </c>
      <c r="AS26" s="358" t="str">
        <f>IF(AND('MAPA DE RIESGOS'!$AP393="Muy Alta",'MAPA DE RIESGOS'!$AR393="Menor"),CONCATENATE("R",'MAPA DE RIESGOS'!$H393,"C",'MAPA DE RIESGOS'!$AF393),"")</f>
        <v/>
      </c>
      <c r="AT26" s="356" t="str">
        <f>IF(AND('MAPA DE RIESGOS'!$AP376="Muy Alta",'MAPA DE RIESGOS'!$AR376="Moderado"),CONCATENATE("R",'MAPA DE RIESGOS'!$H376,"C",'MAPA DE RIESGOS'!$AF376),"")</f>
        <v/>
      </c>
      <c r="AU26" s="357" t="str">
        <f>IF(AND('MAPA DE RIESGOS'!$AP377="Muy Alta",'MAPA DE RIESGOS'!$AR377="Moderado"),CONCATENATE("R",'MAPA DE RIESGOS'!$H377,"C",'MAPA DE RIESGOS'!$AF377),"")</f>
        <v/>
      </c>
      <c r="AV26" s="357" t="str">
        <f>IF(AND('MAPA DE RIESGOS'!$AP378="Muy Alta",'MAPA DE RIESGOS'!$AR378="Moderado"),CONCATENATE("R",'MAPA DE RIESGOS'!$H378,"C",'MAPA DE RIESGOS'!$AF378),"")</f>
        <v/>
      </c>
      <c r="AW26" s="357" t="str">
        <f>IF(AND('MAPA DE RIESGOS'!$AP379="Muy Alta",'MAPA DE RIESGOS'!$AR379="Moderado"),CONCATENATE("R",'MAPA DE RIESGOS'!$H379,"C",'MAPA DE RIESGOS'!$AF379),"")</f>
        <v/>
      </c>
      <c r="AX26" s="357" t="str">
        <f>IF(AND('MAPA DE RIESGOS'!$AP380="Muy Alta",'MAPA DE RIESGOS'!$AR380="Moderado"),CONCATENATE("R",'MAPA DE RIESGOS'!$H380,"C",'MAPA DE RIESGOS'!$AF380),"")</f>
        <v/>
      </c>
      <c r="AY26" s="357" t="str">
        <f>IF(AND('MAPA DE RIESGOS'!$AP381="Muy Alta",'MAPA DE RIESGOS'!$AR381="Moderado"),CONCATENATE("R",'MAPA DE RIESGOS'!$H381,"C",'MAPA DE RIESGOS'!$AF381),"")</f>
        <v/>
      </c>
      <c r="AZ26" s="357" t="str">
        <f>IF(AND('MAPA DE RIESGOS'!$AP382="Muy Alta",'MAPA DE RIESGOS'!$AR382="Moderado"),CONCATENATE("R",'MAPA DE RIESGOS'!$H382,"C",'MAPA DE RIESGOS'!$AF382),"")</f>
        <v/>
      </c>
      <c r="BA26" s="357" t="str">
        <f>IF(AND('MAPA DE RIESGOS'!$AP383="Muy Alta",'MAPA DE RIESGOS'!$AR383="Moderado"),CONCATENATE("R",'MAPA DE RIESGOS'!$H383,"C",'MAPA DE RIESGOS'!$AF383),"")</f>
        <v/>
      </c>
      <c r="BB26" s="357" t="str">
        <f>IF(AND('MAPA DE RIESGOS'!$AP384="Muy Alta",'MAPA DE RIESGOS'!$AR384="Moderado"),CONCATENATE("R",'MAPA DE RIESGOS'!$H384,"C",'MAPA DE RIESGOS'!$AF384),"")</f>
        <v/>
      </c>
      <c r="BC26" s="357" t="str">
        <f>IF(AND('MAPA DE RIESGOS'!$AP385="Muy Alta",'MAPA DE RIESGOS'!$AR385="Moderado"),CONCATENATE("R",'MAPA DE RIESGOS'!$H385,"C",'MAPA DE RIESGOS'!$AF385),"")</f>
        <v/>
      </c>
      <c r="BD26" s="357" t="str">
        <f>IF(AND('MAPA DE RIESGOS'!$AP386="Muy Alta",'MAPA DE RIESGOS'!$AR386="Moderado"),CONCATENATE("R",'MAPA DE RIESGOS'!$H386,"C",'MAPA DE RIESGOS'!$AF386),"")</f>
        <v/>
      </c>
      <c r="BE26" s="357" t="str">
        <f>IF(AND('MAPA DE RIESGOS'!$AP387="Muy Alta",'MAPA DE RIESGOS'!$AR387="Moderado"),CONCATENATE("R",'MAPA DE RIESGOS'!$H387,"C",'MAPA DE RIESGOS'!$AF387),"")</f>
        <v/>
      </c>
      <c r="BF26" s="357" t="str">
        <f>IF(AND('MAPA DE RIESGOS'!$AP388="Muy Alta",'MAPA DE RIESGOS'!$AR388="Moderado"),CONCATENATE("R",'MAPA DE RIESGOS'!$H388,"C",'MAPA DE RIESGOS'!$AF388),"")</f>
        <v/>
      </c>
      <c r="BG26" s="357" t="str">
        <f>IF(AND('MAPA DE RIESGOS'!$AP389="Muy Alta",'MAPA DE RIESGOS'!$AR389="Moderado"),CONCATENATE("R",'MAPA DE RIESGOS'!$H389,"C",'MAPA DE RIESGOS'!$AF389),"")</f>
        <v/>
      </c>
      <c r="BH26" s="357" t="str">
        <f>IF(AND('MAPA DE RIESGOS'!$AP390="Muy Alta",'MAPA DE RIESGOS'!$AR390="Moderado"),CONCATENATE("R",'MAPA DE RIESGOS'!$H390,"C",'MAPA DE RIESGOS'!$AF390),"")</f>
        <v/>
      </c>
      <c r="BI26" s="357" t="str">
        <f>IF(AND('MAPA DE RIESGOS'!$AP391="Muy Alta",'MAPA DE RIESGOS'!$AR391="Moderado"),CONCATENATE("R",'MAPA DE RIESGOS'!$H391,"C",'MAPA DE RIESGOS'!$AF391),"")</f>
        <v/>
      </c>
      <c r="BJ26" s="357" t="str">
        <f>IF(AND('MAPA DE RIESGOS'!$AP392="Muy Alta",'MAPA DE RIESGOS'!$AR392="Moderado"),CONCATENATE("R",'MAPA DE RIESGOS'!$H392,"C",'MAPA DE RIESGOS'!$AF392),"")</f>
        <v/>
      </c>
      <c r="BK26" s="358" t="str">
        <f>IF(AND('MAPA DE RIESGOS'!$AP393="Muy Alta",'MAPA DE RIESGOS'!$AR393="Moderado"),CONCATENATE("R",'MAPA DE RIESGOS'!$H393,"C",'MAPA DE RIESGOS'!$AF393),"")</f>
        <v/>
      </c>
      <c r="BL26" s="356" t="str">
        <f>IF(AND('MAPA DE RIESGOS'!$AP376="Muy Alta",'MAPA DE RIESGOS'!$AR376="Mayor"),CONCATENATE("R",'MAPA DE RIESGOS'!$H376,"C",'MAPA DE RIESGOS'!$AF376),"")</f>
        <v/>
      </c>
      <c r="BM26" s="357" t="str">
        <f>IF(AND('MAPA DE RIESGOS'!$AP377="Muy Alta",'MAPA DE RIESGOS'!$AR377="Mayor"),CONCATENATE("R",'MAPA DE RIESGOS'!$H377,"C",'MAPA DE RIESGOS'!$AF377),"")</f>
        <v/>
      </c>
      <c r="BN26" s="357" t="str">
        <f>IF(AND('MAPA DE RIESGOS'!$AP378="Muy Alta",'MAPA DE RIESGOS'!$AR378="Mayor"),CONCATENATE("R",'MAPA DE RIESGOS'!$H378,"C",'MAPA DE RIESGOS'!$AF378),"")</f>
        <v/>
      </c>
      <c r="BO26" s="357" t="str">
        <f>IF(AND('MAPA DE RIESGOS'!$AP379="Muy Alta",'MAPA DE RIESGOS'!$AR379="Mayor"),CONCATENATE("R",'MAPA DE RIESGOS'!$H379,"C",'MAPA DE RIESGOS'!$AF379),"")</f>
        <v/>
      </c>
      <c r="BP26" s="357" t="str">
        <f>IF(AND('MAPA DE RIESGOS'!$AP380="Muy Alta",'MAPA DE RIESGOS'!$AR380="Mayor"),CONCATENATE("R",'MAPA DE RIESGOS'!$H380,"C",'MAPA DE RIESGOS'!$AF380),"")</f>
        <v/>
      </c>
      <c r="BQ26" s="357" t="str">
        <f>IF(AND('MAPA DE RIESGOS'!$AP381="Muy Alta",'MAPA DE RIESGOS'!$AR381="Mayor"),CONCATENATE("R",'MAPA DE RIESGOS'!$H381,"C",'MAPA DE RIESGOS'!$AF381),"")</f>
        <v/>
      </c>
      <c r="BR26" s="357" t="str">
        <f>IF(AND('MAPA DE RIESGOS'!$AP382="Muy Alta",'MAPA DE RIESGOS'!$AR382="Mayor"),CONCATENATE("R",'MAPA DE RIESGOS'!$H382,"C",'MAPA DE RIESGOS'!$AF382),"")</f>
        <v/>
      </c>
      <c r="BS26" s="357" t="str">
        <f>IF(AND('MAPA DE RIESGOS'!$AP383="Muy Alta",'MAPA DE RIESGOS'!$AR383="Mayor"),CONCATENATE("R",'MAPA DE RIESGOS'!$H383,"C",'MAPA DE RIESGOS'!$AF383),"")</f>
        <v/>
      </c>
      <c r="BT26" s="357" t="str">
        <f>IF(AND('MAPA DE RIESGOS'!$AP384="Muy Alta",'MAPA DE RIESGOS'!$AR384="Mayor"),CONCATENATE("R",'MAPA DE RIESGOS'!$H384,"C",'MAPA DE RIESGOS'!$AF384),"")</f>
        <v/>
      </c>
      <c r="BU26" s="357" t="str">
        <f>IF(AND('MAPA DE RIESGOS'!$AP385="Muy Alta",'MAPA DE RIESGOS'!$AR385="Mayor"),CONCATENATE("R",'MAPA DE RIESGOS'!$H385,"C",'MAPA DE RIESGOS'!$AF385),"")</f>
        <v/>
      </c>
      <c r="BV26" s="357" t="str">
        <f>IF(AND('MAPA DE RIESGOS'!$AP386="Muy Alta",'MAPA DE RIESGOS'!$AR386="Mayor"),CONCATENATE("R",'MAPA DE RIESGOS'!$H386,"C",'MAPA DE RIESGOS'!$AF386),"")</f>
        <v/>
      </c>
      <c r="BW26" s="357" t="str">
        <f>IF(AND('MAPA DE RIESGOS'!$AP387="Muy Alta",'MAPA DE RIESGOS'!$AR387="Mayor"),CONCATENATE("R",'MAPA DE RIESGOS'!$H387,"C",'MAPA DE RIESGOS'!$AF387),"")</f>
        <v/>
      </c>
      <c r="BX26" s="357" t="str">
        <f>IF(AND('MAPA DE RIESGOS'!$AP388="Muy Alta",'MAPA DE RIESGOS'!$AR388="Mayor"),CONCATENATE("R",'MAPA DE RIESGOS'!$H388,"C",'MAPA DE RIESGOS'!$AF388),"")</f>
        <v/>
      </c>
      <c r="BY26" s="357" t="str">
        <f>IF(AND('MAPA DE RIESGOS'!$AP389="Muy Alta",'MAPA DE RIESGOS'!$AR389="Mayor"),CONCATENATE("R",'MAPA DE RIESGOS'!$H389,"C",'MAPA DE RIESGOS'!$AF389),"")</f>
        <v/>
      </c>
      <c r="BZ26" s="357" t="str">
        <f>IF(AND('MAPA DE RIESGOS'!$AP390="Muy Alta",'MAPA DE RIESGOS'!$AR390="Mayor"),CONCATENATE("R",'MAPA DE RIESGOS'!$H390,"C",'MAPA DE RIESGOS'!$AF390),"")</f>
        <v/>
      </c>
      <c r="CA26" s="357" t="str">
        <f>IF(AND('MAPA DE RIESGOS'!$AP391="Muy Alta",'MAPA DE RIESGOS'!$AR391="Mayor"),CONCATENATE("R",'MAPA DE RIESGOS'!$H391,"C",'MAPA DE RIESGOS'!$AF391),"")</f>
        <v/>
      </c>
      <c r="CB26" s="357" t="str">
        <f>IF(AND('MAPA DE RIESGOS'!$AP392="Muy Alta",'MAPA DE RIESGOS'!$AR392="Mayor"),CONCATENATE("R",'MAPA DE RIESGOS'!$H392,"C",'MAPA DE RIESGOS'!$AF392),"")</f>
        <v/>
      </c>
      <c r="CC26" s="358" t="str">
        <f>IF(AND('MAPA DE RIESGOS'!$AP393="Muy Alta",'MAPA DE RIESGOS'!$AR393="Mayor"),CONCATENATE("R",'MAPA DE RIESGOS'!$H393,"C",'MAPA DE RIESGOS'!$AF393),"")</f>
        <v/>
      </c>
      <c r="CD26" s="359" t="str">
        <f>IF(AND('MAPA DE RIESGOS'!$AP376="Muy Alta",'MAPA DE RIESGOS'!$AR376="Catastrófico"),CONCATENATE("R",'MAPA DE RIESGOS'!$H376,"C",'MAPA DE RIESGOS'!$AF376),"")</f>
        <v/>
      </c>
      <c r="CE26" s="359" t="str">
        <f>IF(AND('MAPA DE RIESGOS'!$AP377="Muy Alta",'MAPA DE RIESGOS'!$AR377="Catastrófico"),CONCATENATE("R",'MAPA DE RIESGOS'!$H377,"C",'MAPA DE RIESGOS'!$AF377),"")</f>
        <v/>
      </c>
      <c r="CF26" s="359" t="str">
        <f>IF(AND('MAPA DE RIESGOS'!$AP378="Muy Alta",'MAPA DE RIESGOS'!$AR378="Catastrófico"),CONCATENATE("R",'MAPA DE RIESGOS'!$H378,"C",'MAPA DE RIESGOS'!$AF378),"")</f>
        <v/>
      </c>
      <c r="CG26" s="359" t="str">
        <f>IF(AND('MAPA DE RIESGOS'!$AP379="Muy Alta",'MAPA DE RIESGOS'!$AR379="Catastrófico"),CONCATENATE("R",'MAPA DE RIESGOS'!$H379,"C",'MAPA DE RIESGOS'!$AF379),"")</f>
        <v/>
      </c>
      <c r="CH26" s="359" t="str">
        <f>IF(AND('MAPA DE RIESGOS'!$AP380="Muy Alta",'MAPA DE RIESGOS'!$AR380="Catastrófico"),CONCATENATE("R",'MAPA DE RIESGOS'!$H380,"C",'MAPA DE RIESGOS'!$AF380),"")</f>
        <v/>
      </c>
      <c r="CI26" s="359" t="str">
        <f>IF(AND('MAPA DE RIESGOS'!$AP381="Muy Alta",'MAPA DE RIESGOS'!$AR381="Catastrófico"),CONCATENATE("R",'MAPA DE RIESGOS'!$H381,"C",'MAPA DE RIESGOS'!$AF381),"")</f>
        <v/>
      </c>
      <c r="CJ26" s="359" t="str">
        <f>IF(AND('MAPA DE RIESGOS'!$AP382="Muy Alta",'MAPA DE RIESGOS'!$AR382="Catastrófico"),CONCATENATE("R",'MAPA DE RIESGOS'!$H382,"C",'MAPA DE RIESGOS'!$AF382),"")</f>
        <v/>
      </c>
      <c r="CK26" s="359" t="str">
        <f>IF(AND('MAPA DE RIESGOS'!$AP383="Muy Alta",'MAPA DE RIESGOS'!$AR383="Catastrófico"),CONCATENATE("R",'MAPA DE RIESGOS'!$H383,"C",'MAPA DE RIESGOS'!$AF383),"")</f>
        <v/>
      </c>
      <c r="CL26" s="359" t="str">
        <f>IF(AND('MAPA DE RIESGOS'!$AP384="Muy Alta",'MAPA DE RIESGOS'!$AR384="Catastrófico"),CONCATENATE("R",'MAPA DE RIESGOS'!$H384,"C",'MAPA DE RIESGOS'!$AF384),"")</f>
        <v/>
      </c>
      <c r="CM26" s="359" t="str">
        <f>IF(AND('MAPA DE RIESGOS'!$AP385="Muy Alta",'MAPA DE RIESGOS'!$AR385="Catastrófico"),CONCATENATE("R",'MAPA DE RIESGOS'!$H385,"C",'MAPA DE RIESGOS'!$AF385),"")</f>
        <v/>
      </c>
      <c r="CN26" s="359" t="str">
        <f>IF(AND('MAPA DE RIESGOS'!$AP386="Muy Alta",'MAPA DE RIESGOS'!$AR386="Catastrófico"),CONCATENATE("R",'MAPA DE RIESGOS'!$H386,"C",'MAPA DE RIESGOS'!$AF386),"")</f>
        <v/>
      </c>
      <c r="CO26" s="359" t="str">
        <f>IF(AND('MAPA DE RIESGOS'!$AP387="Muy Alta",'MAPA DE RIESGOS'!$AR387="Catastrófico"),CONCATENATE("R",'MAPA DE RIESGOS'!$H387,"C",'MAPA DE RIESGOS'!$AF387),"")</f>
        <v/>
      </c>
      <c r="CP26" s="359" t="str">
        <f>IF(AND('MAPA DE RIESGOS'!$AP388="Muy Alta",'MAPA DE RIESGOS'!$AR388="Catastrófico"),CONCATENATE("R",'MAPA DE RIESGOS'!$H388,"C",'MAPA DE RIESGOS'!$AF388),"")</f>
        <v/>
      </c>
      <c r="CQ26" s="359" t="str">
        <f>IF(AND('MAPA DE RIESGOS'!$AP389="Muy Alta",'MAPA DE RIESGOS'!$AR389="Catastrófico"),CONCATENATE("R",'MAPA DE RIESGOS'!$H389,"C",'MAPA DE RIESGOS'!$AF389),"")</f>
        <v/>
      </c>
      <c r="CR26" s="359" t="str">
        <f>IF(AND('MAPA DE RIESGOS'!$AP390="Muy Alta",'MAPA DE RIESGOS'!$AR390="Catastrófico"),CONCATENATE("R",'MAPA DE RIESGOS'!$H390,"C",'MAPA DE RIESGOS'!$AF390),"")</f>
        <v/>
      </c>
      <c r="CS26" s="359" t="str">
        <f>IF(AND('MAPA DE RIESGOS'!$AP391="Muy Alta",'MAPA DE RIESGOS'!$AR391="Catastrófico"),CONCATENATE("R",'MAPA DE RIESGOS'!$H391,"C",'MAPA DE RIESGOS'!$AF391),"")</f>
        <v/>
      </c>
      <c r="CT26" s="359" t="str">
        <f>IF(AND('MAPA DE RIESGOS'!$AP392="Muy Alta",'MAPA DE RIESGOS'!$AR392="Catastrófico"),CONCATENATE("R",'MAPA DE RIESGOS'!$H392,"C",'MAPA DE RIESGOS'!$AF392),"")</f>
        <v/>
      </c>
      <c r="CU26" s="360" t="str">
        <f>IF(AND('MAPA DE RIESGOS'!$AP393="Muy Alta",'MAPA DE RIESGOS'!$AR393="Catastrófico"),CONCATENATE("R",'MAPA DE RIESGOS'!$H393,"C",'MAPA DE RIESGOS'!$AF393),"")</f>
        <v/>
      </c>
      <c r="CV26" s="67"/>
      <c r="CW26" s="735"/>
      <c r="CX26" s="736"/>
      <c r="CY26" s="736"/>
      <c r="CZ26" s="736"/>
      <c r="DA26" s="736"/>
      <c r="DB26" s="737"/>
    </row>
    <row r="27" spans="2:106" ht="32.5" customHeight="1">
      <c r="B27" s="755"/>
      <c r="C27" s="755"/>
      <c r="D27" s="756"/>
      <c r="E27" s="726"/>
      <c r="F27" s="727"/>
      <c r="G27" s="727"/>
      <c r="H27" s="727"/>
      <c r="I27" s="728"/>
      <c r="J27" s="356" t="str">
        <f>IF(AND('MAPA DE RIESGOS'!$AP394="Muy Alta",'MAPA DE RIESGOS'!$AR394="Leve"),CONCATENATE("R",'MAPA DE RIESGOS'!$H394,"C",'MAPA DE RIESGOS'!$AF394),"")</f>
        <v/>
      </c>
      <c r="K27" s="357" t="str">
        <f>IF(AND('MAPA DE RIESGOS'!$AP395="Muy Alta",'MAPA DE RIESGOS'!$AR395="Leve"),CONCATENATE("R",'MAPA DE RIESGOS'!$H395,"C",'MAPA DE RIESGOS'!$AF395),"")</f>
        <v/>
      </c>
      <c r="L27" s="357" t="str">
        <f>IF(AND('MAPA DE RIESGOS'!$AP396="Muy Alta",'MAPA DE RIESGOS'!$AR396="Leve"),CONCATENATE("R",'MAPA DE RIESGOS'!$H396,"C",'MAPA DE RIESGOS'!$AF396),"")</f>
        <v/>
      </c>
      <c r="M27" s="357" t="str">
        <f>IF(AND('MAPA DE RIESGOS'!$AP397="Muy Alta",'MAPA DE RIESGOS'!$AR397="Leve"),CONCATENATE("R",'MAPA DE RIESGOS'!$H397,"C",'MAPA DE RIESGOS'!$AF397),"")</f>
        <v/>
      </c>
      <c r="N27" s="357" t="str">
        <f>IF(AND('MAPA DE RIESGOS'!$AP398="Muy Alta",'MAPA DE RIESGOS'!$AR398="Leve"),CONCATENATE("R",'MAPA DE RIESGOS'!$H398,"C",'MAPA DE RIESGOS'!$AF398),"")</f>
        <v/>
      </c>
      <c r="O27" s="357" t="str">
        <f>IF(AND('MAPA DE RIESGOS'!$AP399="Muy Alta",'MAPA DE RIESGOS'!$AR399="Leve"),CONCATENATE("R",'MAPA DE RIESGOS'!$H399,"C",'MAPA DE RIESGOS'!$AF399),"")</f>
        <v/>
      </c>
      <c r="P27" s="357" t="str">
        <f>IF(AND('MAPA DE RIESGOS'!$AP400="Muy Alta",'MAPA DE RIESGOS'!$AR400="Leve"),CONCATENATE("R",'MAPA DE RIESGOS'!$H400,"C",'MAPA DE RIESGOS'!$AF400),"")</f>
        <v/>
      </c>
      <c r="Q27" s="357" t="str">
        <f>IF(AND('MAPA DE RIESGOS'!$AP401="Muy Alta",'MAPA DE RIESGOS'!$AR401="Leve"),CONCATENATE("R",'MAPA DE RIESGOS'!$H401,"C",'MAPA DE RIESGOS'!$AF401),"")</f>
        <v/>
      </c>
      <c r="R27" s="357" t="str">
        <f>IF(AND('MAPA DE RIESGOS'!$AP402="Muy Alta",'MAPA DE RIESGOS'!$AR402="Leve"),CONCATENATE("R",'MAPA DE RIESGOS'!$H402,"C",'MAPA DE RIESGOS'!$AF402),"")</f>
        <v/>
      </c>
      <c r="S27" s="357" t="str">
        <f>IF(AND('MAPA DE RIESGOS'!$AP403="Muy Alta",'MAPA DE RIESGOS'!$AR403="Leve"),CONCATENATE("R",'MAPA DE RIESGOS'!$H403,"C",'MAPA DE RIESGOS'!$AF403),"")</f>
        <v/>
      </c>
      <c r="T27" s="357" t="str">
        <f>IF(AND('MAPA DE RIESGOS'!$AP404="Muy Alta",'MAPA DE RIESGOS'!$AR404="Leve"),CONCATENATE("R",'MAPA DE RIESGOS'!$H404,"C",'MAPA DE RIESGOS'!$AF404),"")</f>
        <v/>
      </c>
      <c r="U27" s="357" t="str">
        <f>IF(AND('MAPA DE RIESGOS'!$AP405="Muy Alta",'MAPA DE RIESGOS'!$AR405="Leve"),CONCATENATE("R",'MAPA DE RIESGOS'!$H405,"C",'MAPA DE RIESGOS'!$AF405),"")</f>
        <v/>
      </c>
      <c r="V27" s="357" t="str">
        <f>IF(AND('MAPA DE RIESGOS'!$AP406="Muy Alta",'MAPA DE RIESGOS'!$AR406="Leve"),CONCATENATE("R",'MAPA DE RIESGOS'!$H406,"C",'MAPA DE RIESGOS'!$AF406),"")</f>
        <v/>
      </c>
      <c r="W27" s="357" t="str">
        <f>IF(AND('MAPA DE RIESGOS'!$AP407="Muy Alta",'MAPA DE RIESGOS'!$AR407="Leve"),CONCATENATE("R",'MAPA DE RIESGOS'!$H407,"C",'MAPA DE RIESGOS'!$AF407),"")</f>
        <v/>
      </c>
      <c r="X27" s="357" t="str">
        <f>IF(AND('MAPA DE RIESGOS'!$AP408="Muy Alta",'MAPA DE RIESGOS'!$AR408="Leve"),CONCATENATE("R",'MAPA DE RIESGOS'!$H408,"C",'MAPA DE RIESGOS'!$AF408),"")</f>
        <v/>
      </c>
      <c r="Y27" s="357" t="str">
        <f>IF(AND('MAPA DE RIESGOS'!$AP409="Muy Alta",'MAPA DE RIESGOS'!$AR409="Leve"),CONCATENATE("R",'MAPA DE RIESGOS'!$H409,"C",'MAPA DE RIESGOS'!$AF409),"")</f>
        <v/>
      </c>
      <c r="Z27" s="357" t="str">
        <f>IF(AND('MAPA DE RIESGOS'!$AP410="Muy Alta",'MAPA DE RIESGOS'!$AR410="Leve"),CONCATENATE("R",'MAPA DE RIESGOS'!$H410,"C",'MAPA DE RIESGOS'!$AF410),"")</f>
        <v/>
      </c>
      <c r="AA27" s="358" t="str">
        <f>IF(AND('MAPA DE RIESGOS'!$AP411="Muy Alta",'MAPA DE RIESGOS'!$AR411="Leve"),CONCATENATE("R",'MAPA DE RIESGOS'!$H411,"C",'MAPA DE RIESGOS'!$AF411),"")</f>
        <v/>
      </c>
      <c r="AB27" s="356" t="str">
        <f>IF(AND('MAPA DE RIESGOS'!$AP394="Muy Alta",'MAPA DE RIESGOS'!$AR394="Menor"),CONCATENATE("R",'MAPA DE RIESGOS'!$H394,"C",'MAPA DE RIESGOS'!$AF394),"")</f>
        <v/>
      </c>
      <c r="AC27" s="357" t="str">
        <f>IF(AND('MAPA DE RIESGOS'!$AP395="Muy Alta",'MAPA DE RIESGOS'!$AR395="Menor"),CONCATENATE("R",'MAPA DE RIESGOS'!$H395,"C",'MAPA DE RIESGOS'!$AF395),"")</f>
        <v/>
      </c>
      <c r="AD27" s="357" t="str">
        <f>IF(AND('MAPA DE RIESGOS'!$AP396="Muy Alta",'MAPA DE RIESGOS'!$AR396="Menor"),CONCATENATE("R",'MAPA DE RIESGOS'!$H396,"C",'MAPA DE RIESGOS'!$AF396),"")</f>
        <v/>
      </c>
      <c r="AE27" s="357" t="str">
        <f>IF(AND('MAPA DE RIESGOS'!$AP397="Muy Alta",'MAPA DE RIESGOS'!$AR397="Menor"),CONCATENATE("R",'MAPA DE RIESGOS'!$H397,"C",'MAPA DE RIESGOS'!$AF397),"")</f>
        <v/>
      </c>
      <c r="AF27" s="357" t="str">
        <f>IF(AND('MAPA DE RIESGOS'!$AP398="Muy Alta",'MAPA DE RIESGOS'!$AR398="Menor"),CONCATENATE("R",'MAPA DE RIESGOS'!$H398,"C",'MAPA DE RIESGOS'!$AF398),"")</f>
        <v/>
      </c>
      <c r="AG27" s="357" t="str">
        <f>IF(AND('MAPA DE RIESGOS'!$AP399="Muy Alta",'MAPA DE RIESGOS'!$AR399="Menor"),CONCATENATE("R",'MAPA DE RIESGOS'!$H399,"C",'MAPA DE RIESGOS'!$AF399),"")</f>
        <v/>
      </c>
      <c r="AH27" s="357" t="str">
        <f>IF(AND('MAPA DE RIESGOS'!$AP400="Muy Alta",'MAPA DE RIESGOS'!$AR400="Menor"),CONCATENATE("R",'MAPA DE RIESGOS'!$H400,"C",'MAPA DE RIESGOS'!$AF400),"")</f>
        <v/>
      </c>
      <c r="AI27" s="357" t="str">
        <f>IF(AND('MAPA DE RIESGOS'!$AP401="Muy Alta",'MAPA DE RIESGOS'!$AR401="Menor"),CONCATENATE("R",'MAPA DE RIESGOS'!$H401,"C",'MAPA DE RIESGOS'!$AF401),"")</f>
        <v/>
      </c>
      <c r="AJ27" s="357" t="str">
        <f>IF(AND('MAPA DE RIESGOS'!$AP402="Muy Alta",'MAPA DE RIESGOS'!$AR402="Menor"),CONCATENATE("R",'MAPA DE RIESGOS'!$H402,"C",'MAPA DE RIESGOS'!$AF402),"")</f>
        <v/>
      </c>
      <c r="AK27" s="357" t="str">
        <f>IF(AND('MAPA DE RIESGOS'!$AP403="Muy Alta",'MAPA DE RIESGOS'!$AR403="Menor"),CONCATENATE("R",'MAPA DE RIESGOS'!$H403,"C",'MAPA DE RIESGOS'!$AF403),"")</f>
        <v/>
      </c>
      <c r="AL27" s="357" t="str">
        <f>IF(AND('MAPA DE RIESGOS'!$AP404="Muy Alta",'MAPA DE RIESGOS'!$AR404="Menor"),CONCATENATE("R",'MAPA DE RIESGOS'!$H404,"C",'MAPA DE RIESGOS'!$AF404),"")</f>
        <v/>
      </c>
      <c r="AM27" s="357" t="str">
        <f>IF(AND('MAPA DE RIESGOS'!$AP405="Muy Alta",'MAPA DE RIESGOS'!$AR405="Menor"),CONCATENATE("R",'MAPA DE RIESGOS'!$H405,"C",'MAPA DE RIESGOS'!$AF405),"")</f>
        <v/>
      </c>
      <c r="AN27" s="357" t="str">
        <f>IF(AND('MAPA DE RIESGOS'!$AP406="Muy Alta",'MAPA DE RIESGOS'!$AR406="Menor"),CONCATENATE("R",'MAPA DE RIESGOS'!$H406,"C",'MAPA DE RIESGOS'!$AF406),"")</f>
        <v/>
      </c>
      <c r="AO27" s="357" t="str">
        <f>IF(AND('MAPA DE RIESGOS'!$AP407="Muy Alta",'MAPA DE RIESGOS'!$AR407="Menor"),CONCATENATE("R",'MAPA DE RIESGOS'!$H407,"C",'MAPA DE RIESGOS'!$AF407),"")</f>
        <v/>
      </c>
      <c r="AP27" s="357" t="str">
        <f>IF(AND('MAPA DE RIESGOS'!$AP408="Muy Alta",'MAPA DE RIESGOS'!$AR408="Menor"),CONCATENATE("R",'MAPA DE RIESGOS'!$H408,"C",'MAPA DE RIESGOS'!$AF408),"")</f>
        <v/>
      </c>
      <c r="AQ27" s="357" t="str">
        <f>IF(AND('MAPA DE RIESGOS'!$AP409="Muy Alta",'MAPA DE RIESGOS'!$AR409="Menor"),CONCATENATE("R",'MAPA DE RIESGOS'!$H409,"C",'MAPA DE RIESGOS'!$AF409),"")</f>
        <v/>
      </c>
      <c r="AR27" s="357" t="str">
        <f>IF(AND('MAPA DE RIESGOS'!$AP410="Muy Alta",'MAPA DE RIESGOS'!$AR410="Menor"),CONCATENATE("R",'MAPA DE RIESGOS'!$H410,"C",'MAPA DE RIESGOS'!$AF410),"")</f>
        <v/>
      </c>
      <c r="AS27" s="358" t="str">
        <f>IF(AND('MAPA DE RIESGOS'!$AP411="Muy Alta",'MAPA DE RIESGOS'!$AR411="Menor"),CONCATENATE("R",'MAPA DE RIESGOS'!$H411,"C",'MAPA DE RIESGOS'!$AF411),"")</f>
        <v/>
      </c>
      <c r="AT27" s="356" t="str">
        <f>IF(AND('MAPA DE RIESGOS'!$AP394="Muy Alta",'MAPA DE RIESGOS'!$AR394="Moderado"),CONCATENATE("R",'MAPA DE RIESGOS'!$H394,"C",'MAPA DE RIESGOS'!$AF394),"")</f>
        <v/>
      </c>
      <c r="AU27" s="357" t="str">
        <f>IF(AND('MAPA DE RIESGOS'!$AP395="Muy Alta",'MAPA DE RIESGOS'!$AR395="Moderado"),CONCATENATE("R",'MAPA DE RIESGOS'!$H395,"C",'MAPA DE RIESGOS'!$AF395),"")</f>
        <v/>
      </c>
      <c r="AV27" s="357" t="str">
        <f>IF(AND('MAPA DE RIESGOS'!$AP396="Muy Alta",'MAPA DE RIESGOS'!$AR396="Moderado"),CONCATENATE("R",'MAPA DE RIESGOS'!$H396,"C",'MAPA DE RIESGOS'!$AF396),"")</f>
        <v/>
      </c>
      <c r="AW27" s="357" t="str">
        <f>IF(AND('MAPA DE RIESGOS'!$AP397="Muy Alta",'MAPA DE RIESGOS'!$AR397="Moderado"),CONCATENATE("R",'MAPA DE RIESGOS'!$H397,"C",'MAPA DE RIESGOS'!$AF397),"")</f>
        <v/>
      </c>
      <c r="AX27" s="357" t="str">
        <f>IF(AND('MAPA DE RIESGOS'!$AP398="Muy Alta",'MAPA DE RIESGOS'!$AR398="Moderado"),CONCATENATE("R",'MAPA DE RIESGOS'!$H398,"C",'MAPA DE RIESGOS'!$AF398),"")</f>
        <v/>
      </c>
      <c r="AY27" s="357" t="str">
        <f>IF(AND('MAPA DE RIESGOS'!$AP399="Muy Alta",'MAPA DE RIESGOS'!$AR399="Moderado"),CONCATENATE("R",'MAPA DE RIESGOS'!$H399,"C",'MAPA DE RIESGOS'!$AF399),"")</f>
        <v/>
      </c>
      <c r="AZ27" s="357" t="str">
        <f>IF(AND('MAPA DE RIESGOS'!$AP400="Muy Alta",'MAPA DE RIESGOS'!$AR400="Moderado"),CONCATENATE("R",'MAPA DE RIESGOS'!$H400,"C",'MAPA DE RIESGOS'!$AF400),"")</f>
        <v/>
      </c>
      <c r="BA27" s="357" t="str">
        <f>IF(AND('MAPA DE RIESGOS'!$AP401="Muy Alta",'MAPA DE RIESGOS'!$AR401="Moderado"),CONCATENATE("R",'MAPA DE RIESGOS'!$H401,"C",'MAPA DE RIESGOS'!$AF401),"")</f>
        <v/>
      </c>
      <c r="BB27" s="357" t="str">
        <f>IF(AND('MAPA DE RIESGOS'!$AP402="Muy Alta",'MAPA DE RIESGOS'!$AR402="Moderado"),CONCATENATE("R",'MAPA DE RIESGOS'!$H402,"C",'MAPA DE RIESGOS'!$AF402),"")</f>
        <v/>
      </c>
      <c r="BC27" s="357" t="str">
        <f>IF(AND('MAPA DE RIESGOS'!$AP403="Muy Alta",'MAPA DE RIESGOS'!$AR403="Moderado"),CONCATENATE("R",'MAPA DE RIESGOS'!$H403,"C",'MAPA DE RIESGOS'!$AF403),"")</f>
        <v/>
      </c>
      <c r="BD27" s="357" t="str">
        <f>IF(AND('MAPA DE RIESGOS'!$AP404="Muy Alta",'MAPA DE RIESGOS'!$AR404="Moderado"),CONCATENATE("R",'MAPA DE RIESGOS'!$H404,"C",'MAPA DE RIESGOS'!$AF404),"")</f>
        <v/>
      </c>
      <c r="BE27" s="357" t="str">
        <f>IF(AND('MAPA DE RIESGOS'!$AP405="Muy Alta",'MAPA DE RIESGOS'!$AR405="Moderado"),CONCATENATE("R",'MAPA DE RIESGOS'!$H405,"C",'MAPA DE RIESGOS'!$AF405),"")</f>
        <v/>
      </c>
      <c r="BF27" s="357" t="str">
        <f>IF(AND('MAPA DE RIESGOS'!$AP406="Muy Alta",'MAPA DE RIESGOS'!$AR406="Moderado"),CONCATENATE("R",'MAPA DE RIESGOS'!$H406,"C",'MAPA DE RIESGOS'!$AF406),"")</f>
        <v/>
      </c>
      <c r="BG27" s="357" t="str">
        <f>IF(AND('MAPA DE RIESGOS'!$AP407="Muy Alta",'MAPA DE RIESGOS'!$AR407="Moderado"),CONCATENATE("R",'MAPA DE RIESGOS'!$H407,"C",'MAPA DE RIESGOS'!$AF407),"")</f>
        <v/>
      </c>
      <c r="BH27" s="357" t="str">
        <f>IF(AND('MAPA DE RIESGOS'!$AP408="Muy Alta",'MAPA DE RIESGOS'!$AR408="Moderado"),CONCATENATE("R",'MAPA DE RIESGOS'!$H408,"C",'MAPA DE RIESGOS'!$AF408),"")</f>
        <v/>
      </c>
      <c r="BI27" s="357" t="str">
        <f>IF(AND('MAPA DE RIESGOS'!$AP409="Muy Alta",'MAPA DE RIESGOS'!$AR409="Moderado"),CONCATENATE("R",'MAPA DE RIESGOS'!$H409,"C",'MAPA DE RIESGOS'!$AF409),"")</f>
        <v/>
      </c>
      <c r="BJ27" s="357" t="str">
        <f>IF(AND('MAPA DE RIESGOS'!$AP410="Muy Alta",'MAPA DE RIESGOS'!$AR410="Moderado"),CONCATENATE("R",'MAPA DE RIESGOS'!$H410,"C",'MAPA DE RIESGOS'!$AF410),"")</f>
        <v/>
      </c>
      <c r="BK27" s="358" t="str">
        <f>IF(AND('MAPA DE RIESGOS'!$AP411="Muy Alta",'MAPA DE RIESGOS'!$AR411="Moderado"),CONCATENATE("R",'MAPA DE RIESGOS'!$H411,"C",'MAPA DE RIESGOS'!$AF411),"")</f>
        <v/>
      </c>
      <c r="BL27" s="356" t="str">
        <f>IF(AND('MAPA DE RIESGOS'!$AP394="Muy Alta",'MAPA DE RIESGOS'!$AR394="Mayor"),CONCATENATE("R",'MAPA DE RIESGOS'!$H394,"C",'MAPA DE RIESGOS'!$AF394),"")</f>
        <v/>
      </c>
      <c r="BM27" s="357" t="str">
        <f>IF(AND('MAPA DE RIESGOS'!$AP395="Muy Alta",'MAPA DE RIESGOS'!$AR395="Mayor"),CONCATENATE("R",'MAPA DE RIESGOS'!$H395,"C",'MAPA DE RIESGOS'!$AF395),"")</f>
        <v/>
      </c>
      <c r="BN27" s="357" t="str">
        <f>IF(AND('MAPA DE RIESGOS'!$AP396="Muy Alta",'MAPA DE RIESGOS'!$AR396="Mayor"),CONCATENATE("R",'MAPA DE RIESGOS'!$H396,"C",'MAPA DE RIESGOS'!$AF396),"")</f>
        <v/>
      </c>
      <c r="BO27" s="357" t="str">
        <f>IF(AND('MAPA DE RIESGOS'!$AP397="Muy Alta",'MAPA DE RIESGOS'!$AR397="Mayor"),CONCATENATE("R",'MAPA DE RIESGOS'!$H397,"C",'MAPA DE RIESGOS'!$AF397),"")</f>
        <v/>
      </c>
      <c r="BP27" s="357" t="str">
        <f>IF(AND('MAPA DE RIESGOS'!$AP398="Muy Alta",'MAPA DE RIESGOS'!$AR398="Mayor"),CONCATENATE("R",'MAPA DE RIESGOS'!$H398,"C",'MAPA DE RIESGOS'!$AF398),"")</f>
        <v/>
      </c>
      <c r="BQ27" s="357" t="str">
        <f>IF(AND('MAPA DE RIESGOS'!$AP399="Muy Alta",'MAPA DE RIESGOS'!$AR399="Mayor"),CONCATENATE("R",'MAPA DE RIESGOS'!$H399,"C",'MAPA DE RIESGOS'!$AF399),"")</f>
        <v/>
      </c>
      <c r="BR27" s="357" t="str">
        <f>IF(AND('MAPA DE RIESGOS'!$AP400="Muy Alta",'MAPA DE RIESGOS'!$AR400="Mayor"),CONCATENATE("R",'MAPA DE RIESGOS'!$H400,"C",'MAPA DE RIESGOS'!$AF400),"")</f>
        <v/>
      </c>
      <c r="BS27" s="357" t="str">
        <f>IF(AND('MAPA DE RIESGOS'!$AP401="Muy Alta",'MAPA DE RIESGOS'!$AR401="Mayor"),CONCATENATE("R",'MAPA DE RIESGOS'!$H401,"C",'MAPA DE RIESGOS'!$AF401),"")</f>
        <v/>
      </c>
      <c r="BT27" s="357" t="str">
        <f>IF(AND('MAPA DE RIESGOS'!$AP402="Muy Alta",'MAPA DE RIESGOS'!$AR402="Mayor"),CONCATENATE("R",'MAPA DE RIESGOS'!$H402,"C",'MAPA DE RIESGOS'!$AF402),"")</f>
        <v/>
      </c>
      <c r="BU27" s="357" t="str">
        <f>IF(AND('MAPA DE RIESGOS'!$AP403="Muy Alta",'MAPA DE RIESGOS'!$AR403="Mayor"),CONCATENATE("R",'MAPA DE RIESGOS'!$H403,"C",'MAPA DE RIESGOS'!$AF403),"")</f>
        <v/>
      </c>
      <c r="BV27" s="357" t="str">
        <f>IF(AND('MAPA DE RIESGOS'!$AP404="Muy Alta",'MAPA DE RIESGOS'!$AR404="Mayor"),CONCATENATE("R",'MAPA DE RIESGOS'!$H404,"C",'MAPA DE RIESGOS'!$AF404),"")</f>
        <v/>
      </c>
      <c r="BW27" s="357" t="str">
        <f>IF(AND('MAPA DE RIESGOS'!$AP405="Muy Alta",'MAPA DE RIESGOS'!$AR405="Mayor"),CONCATENATE("R",'MAPA DE RIESGOS'!$H405,"C",'MAPA DE RIESGOS'!$AF405),"")</f>
        <v/>
      </c>
      <c r="BX27" s="357" t="str">
        <f>IF(AND('MAPA DE RIESGOS'!$AP406="Muy Alta",'MAPA DE RIESGOS'!$AR406="Mayor"),CONCATENATE("R",'MAPA DE RIESGOS'!$H406,"C",'MAPA DE RIESGOS'!$AF406),"")</f>
        <v/>
      </c>
      <c r="BY27" s="357" t="str">
        <f>IF(AND('MAPA DE RIESGOS'!$AP407="Muy Alta",'MAPA DE RIESGOS'!$AR407="Mayor"),CONCATENATE("R",'MAPA DE RIESGOS'!$H407,"C",'MAPA DE RIESGOS'!$AF407),"")</f>
        <v/>
      </c>
      <c r="BZ27" s="357" t="str">
        <f>IF(AND('MAPA DE RIESGOS'!$AP408="Muy Alta",'MAPA DE RIESGOS'!$AR408="Mayor"),CONCATENATE("R",'MAPA DE RIESGOS'!$H408,"C",'MAPA DE RIESGOS'!$AF408),"")</f>
        <v/>
      </c>
      <c r="CA27" s="357" t="str">
        <f>IF(AND('MAPA DE RIESGOS'!$AP409="Muy Alta",'MAPA DE RIESGOS'!$AR409="Mayor"),CONCATENATE("R",'MAPA DE RIESGOS'!$H409,"C",'MAPA DE RIESGOS'!$AF409),"")</f>
        <v/>
      </c>
      <c r="CB27" s="357" t="str">
        <f>IF(AND('MAPA DE RIESGOS'!$AP410="Muy Alta",'MAPA DE RIESGOS'!$AR410="Mayor"),CONCATENATE("R",'MAPA DE RIESGOS'!$H410,"C",'MAPA DE RIESGOS'!$AF410),"")</f>
        <v/>
      </c>
      <c r="CC27" s="358" t="str">
        <f>IF(AND('MAPA DE RIESGOS'!$AP411="Muy Alta",'MAPA DE RIESGOS'!$AR411="Mayor"),CONCATENATE("R",'MAPA DE RIESGOS'!$H411,"C",'MAPA DE RIESGOS'!$AF411),"")</f>
        <v/>
      </c>
      <c r="CD27" s="359" t="str">
        <f>IF(AND('MAPA DE RIESGOS'!$AP394="Muy Alta",'MAPA DE RIESGOS'!$AR394="Catastrófico"),CONCATENATE("R",'MAPA DE RIESGOS'!$H394,"C",'MAPA DE RIESGOS'!$AF394),"")</f>
        <v/>
      </c>
      <c r="CE27" s="359" t="str">
        <f>IF(AND('MAPA DE RIESGOS'!$AP395="Muy Alta",'MAPA DE RIESGOS'!$AR395="Catastrófico"),CONCATENATE("R",'MAPA DE RIESGOS'!$H395,"C",'MAPA DE RIESGOS'!$AF395),"")</f>
        <v/>
      </c>
      <c r="CF27" s="359" t="str">
        <f>IF(AND('MAPA DE RIESGOS'!$AP396="Muy Alta",'MAPA DE RIESGOS'!$AR396="Catastrófico"),CONCATENATE("R",'MAPA DE RIESGOS'!$H396,"C",'MAPA DE RIESGOS'!$AF396),"")</f>
        <v/>
      </c>
      <c r="CG27" s="359" t="str">
        <f>IF(AND('MAPA DE RIESGOS'!$AP397="Muy Alta",'MAPA DE RIESGOS'!$AR397="Catastrófico"),CONCATENATE("R",'MAPA DE RIESGOS'!$H397,"C",'MAPA DE RIESGOS'!$AF397),"")</f>
        <v/>
      </c>
      <c r="CH27" s="359" t="str">
        <f>IF(AND('MAPA DE RIESGOS'!$AP398="Muy Alta",'MAPA DE RIESGOS'!$AR398="Catastrófico"),CONCATENATE("R",'MAPA DE RIESGOS'!$H398,"C",'MAPA DE RIESGOS'!$AF398),"")</f>
        <v/>
      </c>
      <c r="CI27" s="359" t="str">
        <f>IF(AND('MAPA DE RIESGOS'!$AP399="Muy Alta",'MAPA DE RIESGOS'!$AR399="Catastrófico"),CONCATENATE("R",'MAPA DE RIESGOS'!$H399,"C",'MAPA DE RIESGOS'!$AF399),"")</f>
        <v/>
      </c>
      <c r="CJ27" s="359" t="str">
        <f>IF(AND('MAPA DE RIESGOS'!$AP400="Muy Alta",'MAPA DE RIESGOS'!$AR400="Catastrófico"),CONCATENATE("R",'MAPA DE RIESGOS'!$H400,"C",'MAPA DE RIESGOS'!$AF400),"")</f>
        <v/>
      </c>
      <c r="CK27" s="359" t="str">
        <f>IF(AND('MAPA DE RIESGOS'!$AP401="Muy Alta",'MAPA DE RIESGOS'!$AR401="Catastrófico"),CONCATENATE("R",'MAPA DE RIESGOS'!$H401,"C",'MAPA DE RIESGOS'!$AF401),"")</f>
        <v/>
      </c>
      <c r="CL27" s="359" t="str">
        <f>IF(AND('MAPA DE RIESGOS'!$AP402="Muy Alta",'MAPA DE RIESGOS'!$AR402="Catastrófico"),CONCATENATE("R",'MAPA DE RIESGOS'!$H402,"C",'MAPA DE RIESGOS'!$AF402),"")</f>
        <v/>
      </c>
      <c r="CM27" s="359" t="str">
        <f>IF(AND('MAPA DE RIESGOS'!$AP403="Muy Alta",'MAPA DE RIESGOS'!$AR403="Catastrófico"),CONCATENATE("R",'MAPA DE RIESGOS'!$H403,"C",'MAPA DE RIESGOS'!$AF403),"")</f>
        <v/>
      </c>
      <c r="CN27" s="359" t="str">
        <f>IF(AND('MAPA DE RIESGOS'!$AP404="Muy Alta",'MAPA DE RIESGOS'!$AR404="Catastrófico"),CONCATENATE("R",'MAPA DE RIESGOS'!$H404,"C",'MAPA DE RIESGOS'!$AF404),"")</f>
        <v/>
      </c>
      <c r="CO27" s="359" t="str">
        <f>IF(AND('MAPA DE RIESGOS'!$AP405="Muy Alta",'MAPA DE RIESGOS'!$AR405="Catastrófico"),CONCATENATE("R",'MAPA DE RIESGOS'!$H405,"C",'MAPA DE RIESGOS'!$AF405),"")</f>
        <v/>
      </c>
      <c r="CP27" s="359" t="str">
        <f>IF(AND('MAPA DE RIESGOS'!$AP406="Muy Alta",'MAPA DE RIESGOS'!$AR406="Catastrófico"),CONCATENATE("R",'MAPA DE RIESGOS'!$H406,"C",'MAPA DE RIESGOS'!$AF406),"")</f>
        <v/>
      </c>
      <c r="CQ27" s="359" t="str">
        <f>IF(AND('MAPA DE RIESGOS'!$AP407="Muy Alta",'MAPA DE RIESGOS'!$AR407="Catastrófico"),CONCATENATE("R",'MAPA DE RIESGOS'!$H407,"C",'MAPA DE RIESGOS'!$AF407),"")</f>
        <v/>
      </c>
      <c r="CR27" s="359" t="str">
        <f>IF(AND('MAPA DE RIESGOS'!$AP408="Muy Alta",'MAPA DE RIESGOS'!$AR408="Catastrófico"),CONCATENATE("R",'MAPA DE RIESGOS'!$H408,"C",'MAPA DE RIESGOS'!$AF408),"")</f>
        <v/>
      </c>
      <c r="CS27" s="359" t="str">
        <f>IF(AND('MAPA DE RIESGOS'!$AP409="Muy Alta",'MAPA DE RIESGOS'!$AR409="Catastrófico"),CONCATENATE("R",'MAPA DE RIESGOS'!$H409,"C",'MAPA DE RIESGOS'!$AF409),"")</f>
        <v/>
      </c>
      <c r="CT27" s="359" t="str">
        <f>IF(AND('MAPA DE RIESGOS'!$AP410="Muy Alta",'MAPA DE RIESGOS'!$AR410="Catastrófico"),CONCATENATE("R",'MAPA DE RIESGOS'!$H410,"C",'MAPA DE RIESGOS'!$AF410),"")</f>
        <v/>
      </c>
      <c r="CU27" s="360" t="str">
        <f>IF(AND('MAPA DE RIESGOS'!$AP411="Muy Alta",'MAPA DE RIESGOS'!$AR411="Catastrófico"),CONCATENATE("R",'MAPA DE RIESGOS'!$H411,"C",'MAPA DE RIESGOS'!$AF411),"")</f>
        <v/>
      </c>
      <c r="CV27" s="67"/>
      <c r="CW27" s="735"/>
      <c r="CX27" s="736"/>
      <c r="CY27" s="736"/>
      <c r="CZ27" s="736"/>
      <c r="DA27" s="736"/>
      <c r="DB27" s="737"/>
    </row>
    <row r="28" spans="2:106" ht="32.5" customHeight="1">
      <c r="B28" s="755"/>
      <c r="C28" s="755"/>
      <c r="D28" s="756"/>
      <c r="E28" s="726"/>
      <c r="F28" s="727"/>
      <c r="G28" s="727"/>
      <c r="H28" s="727"/>
      <c r="I28" s="728"/>
      <c r="J28" s="356" t="str">
        <f>IF(AND('MAPA DE RIESGOS'!$AP412="Muy Alta",'MAPA DE RIESGOS'!$AR412="Leve"),CONCATENATE("R",'MAPA DE RIESGOS'!$H412,"C",'MAPA DE RIESGOS'!$AF412),"")</f>
        <v/>
      </c>
      <c r="K28" s="357" t="str">
        <f>IF(AND('MAPA DE RIESGOS'!$AP413="Muy Alta",'MAPA DE RIESGOS'!$AR413="Leve"),CONCATENATE("R",'MAPA DE RIESGOS'!$H413,"C",'MAPA DE RIESGOS'!$AF413),"")</f>
        <v/>
      </c>
      <c r="L28" s="357" t="str">
        <f>IF(AND('MAPA DE RIESGOS'!$AP414="Muy Alta",'MAPA DE RIESGOS'!$AR414="Leve"),CONCATENATE("R",'MAPA DE RIESGOS'!$H414,"C",'MAPA DE RIESGOS'!$AF414),"")</f>
        <v/>
      </c>
      <c r="M28" s="357" t="str">
        <f>IF(AND('MAPA DE RIESGOS'!$AP415="Muy Alta",'MAPA DE RIESGOS'!$AR415="Leve"),CONCATENATE("R",'MAPA DE RIESGOS'!$H415,"C",'MAPA DE RIESGOS'!$AF415),"")</f>
        <v/>
      </c>
      <c r="N28" s="357" t="str">
        <f>IF(AND('MAPA DE RIESGOS'!$AP416="Muy Alta",'MAPA DE RIESGOS'!$AR416="Leve"),CONCATENATE("R",'MAPA DE RIESGOS'!$H416,"C",'MAPA DE RIESGOS'!$AF416),"")</f>
        <v/>
      </c>
      <c r="O28" s="357" t="str">
        <f>IF(AND('MAPA DE RIESGOS'!$AP417="Muy Alta",'MAPA DE RIESGOS'!$AR417="Leve"),CONCATENATE("R",'MAPA DE RIESGOS'!$H417,"C",'MAPA DE RIESGOS'!$AF417),"")</f>
        <v/>
      </c>
      <c r="P28" s="357" t="str">
        <f>IF(AND('MAPA DE RIESGOS'!$AP418="Muy Alta",'MAPA DE RIESGOS'!$AR418="Leve"),CONCATENATE("R",'MAPA DE RIESGOS'!$H418,"C",'MAPA DE RIESGOS'!$AF418),"")</f>
        <v/>
      </c>
      <c r="Q28" s="357" t="str">
        <f>IF(AND('MAPA DE RIESGOS'!$AP419="Muy Alta",'MAPA DE RIESGOS'!$AR419="Leve"),CONCATENATE("R",'MAPA DE RIESGOS'!$H419,"C",'MAPA DE RIESGOS'!$AF419),"")</f>
        <v/>
      </c>
      <c r="R28" s="357" t="str">
        <f>IF(AND('MAPA DE RIESGOS'!$AP420="Muy Alta",'MAPA DE RIESGOS'!$AR420="Leve"),CONCATENATE("R",'MAPA DE RIESGOS'!$H420,"C",'MAPA DE RIESGOS'!$AF420),"")</f>
        <v/>
      </c>
      <c r="S28" s="357" t="str">
        <f>IF(AND('MAPA DE RIESGOS'!$AP421="Muy Alta",'MAPA DE RIESGOS'!$AR421="Leve"),CONCATENATE("R",'MAPA DE RIESGOS'!$H421,"C",'MAPA DE RIESGOS'!$AF421),"")</f>
        <v/>
      </c>
      <c r="T28" s="357" t="str">
        <f>IF(AND('MAPA DE RIESGOS'!$AP422="Muy Alta",'MAPA DE RIESGOS'!$AR422="Leve"),CONCATENATE("R",'MAPA DE RIESGOS'!$H422,"C",'MAPA DE RIESGOS'!$AF422),"")</f>
        <v/>
      </c>
      <c r="U28" s="357" t="str">
        <f>IF(AND('MAPA DE RIESGOS'!$AP423="Muy Alta",'MAPA DE RIESGOS'!$AR423="Leve"),CONCATENATE("R",'MAPA DE RIESGOS'!$H423,"C",'MAPA DE RIESGOS'!$AF423),"")</f>
        <v/>
      </c>
      <c r="V28" s="357" t="str">
        <f>IF(AND('MAPA DE RIESGOS'!$AP424="Muy Alta",'MAPA DE RIESGOS'!$AR424="Leve"),CONCATENATE("R",'MAPA DE RIESGOS'!$H424,"C",'MAPA DE RIESGOS'!$AF424),"")</f>
        <v/>
      </c>
      <c r="W28" s="357" t="str">
        <f>IF(AND('MAPA DE RIESGOS'!$AP425="Muy Alta",'MAPA DE RIESGOS'!$AR425="Leve"),CONCATENATE("R",'MAPA DE RIESGOS'!$H425,"C",'MAPA DE RIESGOS'!$AF425),"")</f>
        <v/>
      </c>
      <c r="X28" s="357" t="str">
        <f>IF(AND('MAPA DE RIESGOS'!$AP426="Muy Alta",'MAPA DE RIESGOS'!$AR426="Leve"),CONCATENATE("R",'MAPA DE RIESGOS'!$H426,"C",'MAPA DE RIESGOS'!$AF426),"")</f>
        <v/>
      </c>
      <c r="Y28" s="357" t="str">
        <f>IF(AND('MAPA DE RIESGOS'!$AP427="Muy Alta",'MAPA DE RIESGOS'!$AR427="Leve"),CONCATENATE("R",'MAPA DE RIESGOS'!$H427,"C",'MAPA DE RIESGOS'!$AF427),"")</f>
        <v/>
      </c>
      <c r="Z28" s="357" t="str">
        <f>IF(AND('MAPA DE RIESGOS'!$AP428="Muy Alta",'MAPA DE RIESGOS'!$AR428="Leve"),CONCATENATE("R",'MAPA DE RIESGOS'!$H428,"C",'MAPA DE RIESGOS'!$AF428),"")</f>
        <v/>
      </c>
      <c r="AA28" s="358" t="str">
        <f>IF(AND('MAPA DE RIESGOS'!$AP429="Muy Alta",'MAPA DE RIESGOS'!$AR429="Leve"),CONCATENATE("R",'MAPA DE RIESGOS'!$H429,"C",'MAPA DE RIESGOS'!$AF429),"")</f>
        <v/>
      </c>
      <c r="AB28" s="356" t="str">
        <f>IF(AND('MAPA DE RIESGOS'!$AP412="Muy Alta",'MAPA DE RIESGOS'!$AR412="Menor"),CONCATENATE("R",'MAPA DE RIESGOS'!$H412,"C",'MAPA DE RIESGOS'!$AF412),"")</f>
        <v/>
      </c>
      <c r="AC28" s="357" t="str">
        <f>IF(AND('MAPA DE RIESGOS'!$AP413="Muy Alta",'MAPA DE RIESGOS'!$AR413="Menor"),CONCATENATE("R",'MAPA DE RIESGOS'!$H413,"C",'MAPA DE RIESGOS'!$AF413),"")</f>
        <v/>
      </c>
      <c r="AD28" s="357" t="str">
        <f>IF(AND('MAPA DE RIESGOS'!$AP414="Muy Alta",'MAPA DE RIESGOS'!$AR414="Menor"),CONCATENATE("R",'MAPA DE RIESGOS'!$H414,"C",'MAPA DE RIESGOS'!$AF414),"")</f>
        <v/>
      </c>
      <c r="AE28" s="357" t="str">
        <f>IF(AND('MAPA DE RIESGOS'!$AP415="Muy Alta",'MAPA DE RIESGOS'!$AR415="Menor"),CONCATENATE("R",'MAPA DE RIESGOS'!$H415,"C",'MAPA DE RIESGOS'!$AF415),"")</f>
        <v/>
      </c>
      <c r="AF28" s="357" t="str">
        <f>IF(AND('MAPA DE RIESGOS'!$AP416="Muy Alta",'MAPA DE RIESGOS'!$AR416="Menor"),CONCATENATE("R",'MAPA DE RIESGOS'!$H416,"C",'MAPA DE RIESGOS'!$AF416),"")</f>
        <v/>
      </c>
      <c r="AG28" s="357" t="str">
        <f>IF(AND('MAPA DE RIESGOS'!$AP417="Muy Alta",'MAPA DE RIESGOS'!$AR417="Menor"),CONCATENATE("R",'MAPA DE RIESGOS'!$H417,"C",'MAPA DE RIESGOS'!$AF417),"")</f>
        <v/>
      </c>
      <c r="AH28" s="357" t="str">
        <f>IF(AND('MAPA DE RIESGOS'!$AP418="Muy Alta",'MAPA DE RIESGOS'!$AR418="Menor"),CONCATENATE("R",'MAPA DE RIESGOS'!$H418,"C",'MAPA DE RIESGOS'!$AF418),"")</f>
        <v/>
      </c>
      <c r="AI28" s="357" t="str">
        <f>IF(AND('MAPA DE RIESGOS'!$AP419="Muy Alta",'MAPA DE RIESGOS'!$AR419="Menor"),CONCATENATE("R",'MAPA DE RIESGOS'!$H419,"C",'MAPA DE RIESGOS'!$AF419),"")</f>
        <v/>
      </c>
      <c r="AJ28" s="357" t="str">
        <f>IF(AND('MAPA DE RIESGOS'!$AP420="Muy Alta",'MAPA DE RIESGOS'!$AR420="Menor"),CONCATENATE("R",'MAPA DE RIESGOS'!$H420,"C",'MAPA DE RIESGOS'!$AF420),"")</f>
        <v/>
      </c>
      <c r="AK28" s="357" t="str">
        <f>IF(AND('MAPA DE RIESGOS'!$AP421="Muy Alta",'MAPA DE RIESGOS'!$AR421="Menor"),CONCATENATE("R",'MAPA DE RIESGOS'!$H421,"C",'MAPA DE RIESGOS'!$AF421),"")</f>
        <v/>
      </c>
      <c r="AL28" s="357" t="str">
        <f>IF(AND('MAPA DE RIESGOS'!$AP422="Muy Alta",'MAPA DE RIESGOS'!$AR422="Menor"),CONCATENATE("R",'MAPA DE RIESGOS'!$H422,"C",'MAPA DE RIESGOS'!$AF422),"")</f>
        <v/>
      </c>
      <c r="AM28" s="357" t="str">
        <f>IF(AND('MAPA DE RIESGOS'!$AP423="Muy Alta",'MAPA DE RIESGOS'!$AR423="Menor"),CONCATENATE("R",'MAPA DE RIESGOS'!$H423,"C",'MAPA DE RIESGOS'!$AF423),"")</f>
        <v/>
      </c>
      <c r="AN28" s="357" t="str">
        <f>IF(AND('MAPA DE RIESGOS'!$AP424="Muy Alta",'MAPA DE RIESGOS'!$AR424="Menor"),CONCATENATE("R",'MAPA DE RIESGOS'!$H424,"C",'MAPA DE RIESGOS'!$AF424),"")</f>
        <v/>
      </c>
      <c r="AO28" s="357" t="str">
        <f>IF(AND('MAPA DE RIESGOS'!$AP425="Muy Alta",'MAPA DE RIESGOS'!$AR425="Menor"),CONCATENATE("R",'MAPA DE RIESGOS'!$H425,"C",'MAPA DE RIESGOS'!$AF425),"")</f>
        <v/>
      </c>
      <c r="AP28" s="357" t="str">
        <f>IF(AND('MAPA DE RIESGOS'!$AP426="Muy Alta",'MAPA DE RIESGOS'!$AR426="Menor"),CONCATENATE("R",'MAPA DE RIESGOS'!$H426,"C",'MAPA DE RIESGOS'!$AF426),"")</f>
        <v/>
      </c>
      <c r="AQ28" s="357" t="str">
        <f>IF(AND('MAPA DE RIESGOS'!$AP427="Muy Alta",'MAPA DE RIESGOS'!$AR427="Menor"),CONCATENATE("R",'MAPA DE RIESGOS'!$H427,"C",'MAPA DE RIESGOS'!$AF427),"")</f>
        <v/>
      </c>
      <c r="AR28" s="357" t="str">
        <f>IF(AND('MAPA DE RIESGOS'!$AP428="Muy Alta",'MAPA DE RIESGOS'!$AR428="Menor"),CONCATENATE("R",'MAPA DE RIESGOS'!$H428,"C",'MAPA DE RIESGOS'!$AF428),"")</f>
        <v/>
      </c>
      <c r="AS28" s="358" t="str">
        <f>IF(AND('MAPA DE RIESGOS'!$AP429="Muy Alta",'MAPA DE RIESGOS'!$AR429="Menor"),CONCATENATE("R",'MAPA DE RIESGOS'!$H429,"C",'MAPA DE RIESGOS'!$AF429),"")</f>
        <v/>
      </c>
      <c r="AT28" s="356" t="str">
        <f>IF(AND('MAPA DE RIESGOS'!$AP412="Muy Alta",'MAPA DE RIESGOS'!$AR412="Moderado"),CONCATENATE("R",'MAPA DE RIESGOS'!$H412,"C",'MAPA DE RIESGOS'!$AF412),"")</f>
        <v/>
      </c>
      <c r="AU28" s="357" t="str">
        <f>IF(AND('MAPA DE RIESGOS'!$AP413="Muy Alta",'MAPA DE RIESGOS'!$AR413="Moderado"),CONCATENATE("R",'MAPA DE RIESGOS'!$H413,"C",'MAPA DE RIESGOS'!$AF413),"")</f>
        <v/>
      </c>
      <c r="AV28" s="357" t="str">
        <f>IF(AND('MAPA DE RIESGOS'!$AP414="Muy Alta",'MAPA DE RIESGOS'!$AR414="Moderado"),CONCATENATE("R",'MAPA DE RIESGOS'!$H414,"C",'MAPA DE RIESGOS'!$AF414),"")</f>
        <v/>
      </c>
      <c r="AW28" s="357" t="str">
        <f>IF(AND('MAPA DE RIESGOS'!$AP415="Muy Alta",'MAPA DE RIESGOS'!$AR415="Moderado"),CONCATENATE("R",'MAPA DE RIESGOS'!$H415,"C",'MAPA DE RIESGOS'!$AF415),"")</f>
        <v/>
      </c>
      <c r="AX28" s="357" t="str">
        <f>IF(AND('MAPA DE RIESGOS'!$AP416="Muy Alta",'MAPA DE RIESGOS'!$AR416="Moderado"),CONCATENATE("R",'MAPA DE RIESGOS'!$H416,"C",'MAPA DE RIESGOS'!$AF416),"")</f>
        <v/>
      </c>
      <c r="AY28" s="357" t="str">
        <f>IF(AND('MAPA DE RIESGOS'!$AP417="Muy Alta",'MAPA DE RIESGOS'!$AR417="Moderado"),CONCATENATE("R",'MAPA DE RIESGOS'!$H417,"C",'MAPA DE RIESGOS'!$AF417),"")</f>
        <v/>
      </c>
      <c r="AZ28" s="357" t="str">
        <f>IF(AND('MAPA DE RIESGOS'!$AP418="Muy Alta",'MAPA DE RIESGOS'!$AR418="Moderado"),CONCATENATE("R",'MAPA DE RIESGOS'!$H418,"C",'MAPA DE RIESGOS'!$AF418),"")</f>
        <v/>
      </c>
      <c r="BA28" s="357" t="str">
        <f>IF(AND('MAPA DE RIESGOS'!$AP419="Muy Alta",'MAPA DE RIESGOS'!$AR419="Moderado"),CONCATENATE("R",'MAPA DE RIESGOS'!$H419,"C",'MAPA DE RIESGOS'!$AF419),"")</f>
        <v/>
      </c>
      <c r="BB28" s="357" t="str">
        <f>IF(AND('MAPA DE RIESGOS'!$AP420="Muy Alta",'MAPA DE RIESGOS'!$AR420="Moderado"),CONCATENATE("R",'MAPA DE RIESGOS'!$H420,"C",'MAPA DE RIESGOS'!$AF420),"")</f>
        <v/>
      </c>
      <c r="BC28" s="357" t="str">
        <f>IF(AND('MAPA DE RIESGOS'!$AP421="Muy Alta",'MAPA DE RIESGOS'!$AR421="Moderado"),CONCATENATE("R",'MAPA DE RIESGOS'!$H421,"C",'MAPA DE RIESGOS'!$AF421),"")</f>
        <v/>
      </c>
      <c r="BD28" s="357" t="str">
        <f>IF(AND('MAPA DE RIESGOS'!$AP422="Muy Alta",'MAPA DE RIESGOS'!$AR422="Moderado"),CONCATENATE("R",'MAPA DE RIESGOS'!$H422,"C",'MAPA DE RIESGOS'!$AF422),"")</f>
        <v/>
      </c>
      <c r="BE28" s="357" t="str">
        <f>IF(AND('MAPA DE RIESGOS'!$AP423="Muy Alta",'MAPA DE RIESGOS'!$AR423="Moderado"),CONCATENATE("R",'MAPA DE RIESGOS'!$H423,"C",'MAPA DE RIESGOS'!$AF423),"")</f>
        <v/>
      </c>
      <c r="BF28" s="357" t="str">
        <f>IF(AND('MAPA DE RIESGOS'!$AP424="Muy Alta",'MAPA DE RIESGOS'!$AR424="Moderado"),CONCATENATE("R",'MAPA DE RIESGOS'!$H424,"C",'MAPA DE RIESGOS'!$AF424),"")</f>
        <v/>
      </c>
      <c r="BG28" s="357" t="str">
        <f>IF(AND('MAPA DE RIESGOS'!$AP425="Muy Alta",'MAPA DE RIESGOS'!$AR425="Moderado"),CONCATENATE("R",'MAPA DE RIESGOS'!$H425,"C",'MAPA DE RIESGOS'!$AF425),"")</f>
        <v/>
      </c>
      <c r="BH28" s="357" t="str">
        <f>IF(AND('MAPA DE RIESGOS'!$AP426="Muy Alta",'MAPA DE RIESGOS'!$AR426="Moderado"),CONCATENATE("R",'MAPA DE RIESGOS'!$H426,"C",'MAPA DE RIESGOS'!$AF426),"")</f>
        <v/>
      </c>
      <c r="BI28" s="357" t="str">
        <f>IF(AND('MAPA DE RIESGOS'!$AP427="Muy Alta",'MAPA DE RIESGOS'!$AR427="Moderado"),CONCATENATE("R",'MAPA DE RIESGOS'!$H427,"C",'MAPA DE RIESGOS'!$AF427),"")</f>
        <v/>
      </c>
      <c r="BJ28" s="357" t="str">
        <f>IF(AND('MAPA DE RIESGOS'!$AP428="Muy Alta",'MAPA DE RIESGOS'!$AR428="Moderado"),CONCATENATE("R",'MAPA DE RIESGOS'!$H428,"C",'MAPA DE RIESGOS'!$AF428),"")</f>
        <v/>
      </c>
      <c r="BK28" s="358" t="str">
        <f>IF(AND('MAPA DE RIESGOS'!$AP429="Muy Alta",'MAPA DE RIESGOS'!$AR429="Moderado"),CONCATENATE("R",'MAPA DE RIESGOS'!$H429,"C",'MAPA DE RIESGOS'!$AF429),"")</f>
        <v/>
      </c>
      <c r="BL28" s="356" t="str">
        <f>IF(AND('MAPA DE RIESGOS'!$AP412="Muy Alta",'MAPA DE RIESGOS'!$AR412="Mayor"),CONCATENATE("R",'MAPA DE RIESGOS'!$H412,"C",'MAPA DE RIESGOS'!$AF412),"")</f>
        <v/>
      </c>
      <c r="BM28" s="357" t="str">
        <f>IF(AND('MAPA DE RIESGOS'!$AP413="Muy Alta",'MAPA DE RIESGOS'!$AR413="Mayor"),CONCATENATE("R",'MAPA DE RIESGOS'!$H413,"C",'MAPA DE RIESGOS'!$AF413),"")</f>
        <v/>
      </c>
      <c r="BN28" s="357" t="str">
        <f>IF(AND('MAPA DE RIESGOS'!$AP414="Muy Alta",'MAPA DE RIESGOS'!$AR414="Mayor"),CONCATENATE("R",'MAPA DE RIESGOS'!$H414,"C",'MAPA DE RIESGOS'!$AF414),"")</f>
        <v/>
      </c>
      <c r="BO28" s="357" t="str">
        <f>IF(AND('MAPA DE RIESGOS'!$AP415="Muy Alta",'MAPA DE RIESGOS'!$AR415="Mayor"),CONCATENATE("R",'MAPA DE RIESGOS'!$H415,"C",'MAPA DE RIESGOS'!$AF415),"")</f>
        <v/>
      </c>
      <c r="BP28" s="357" t="str">
        <f>IF(AND('MAPA DE RIESGOS'!$AP416="Muy Alta",'MAPA DE RIESGOS'!$AR416="Mayor"),CONCATENATE("R",'MAPA DE RIESGOS'!$H416,"C",'MAPA DE RIESGOS'!$AF416),"")</f>
        <v/>
      </c>
      <c r="BQ28" s="357" t="str">
        <f>IF(AND('MAPA DE RIESGOS'!$AP417="Muy Alta",'MAPA DE RIESGOS'!$AR417="Mayor"),CONCATENATE("R",'MAPA DE RIESGOS'!$H417,"C",'MAPA DE RIESGOS'!$AF417),"")</f>
        <v/>
      </c>
      <c r="BR28" s="357" t="str">
        <f>IF(AND('MAPA DE RIESGOS'!$AP418="Muy Alta",'MAPA DE RIESGOS'!$AR418="Mayor"),CONCATENATE("R",'MAPA DE RIESGOS'!$H418,"C",'MAPA DE RIESGOS'!$AF418),"")</f>
        <v/>
      </c>
      <c r="BS28" s="357" t="str">
        <f>IF(AND('MAPA DE RIESGOS'!$AP419="Muy Alta",'MAPA DE RIESGOS'!$AR419="Mayor"),CONCATENATE("R",'MAPA DE RIESGOS'!$H419,"C",'MAPA DE RIESGOS'!$AF419),"")</f>
        <v/>
      </c>
      <c r="BT28" s="357" t="str">
        <f>IF(AND('MAPA DE RIESGOS'!$AP420="Muy Alta",'MAPA DE RIESGOS'!$AR420="Mayor"),CONCATENATE("R",'MAPA DE RIESGOS'!$H420,"C",'MAPA DE RIESGOS'!$AF420),"")</f>
        <v/>
      </c>
      <c r="BU28" s="357" t="str">
        <f>IF(AND('MAPA DE RIESGOS'!$AP421="Muy Alta",'MAPA DE RIESGOS'!$AR421="Mayor"),CONCATENATE("R",'MAPA DE RIESGOS'!$H421,"C",'MAPA DE RIESGOS'!$AF421),"")</f>
        <v/>
      </c>
      <c r="BV28" s="357" t="str">
        <f>IF(AND('MAPA DE RIESGOS'!$AP422="Muy Alta",'MAPA DE RIESGOS'!$AR422="Mayor"),CONCATENATE("R",'MAPA DE RIESGOS'!$H422,"C",'MAPA DE RIESGOS'!$AF422),"")</f>
        <v/>
      </c>
      <c r="BW28" s="357" t="str">
        <f>IF(AND('MAPA DE RIESGOS'!$AP423="Muy Alta",'MAPA DE RIESGOS'!$AR423="Mayor"),CONCATENATE("R",'MAPA DE RIESGOS'!$H423,"C",'MAPA DE RIESGOS'!$AF423),"")</f>
        <v/>
      </c>
      <c r="BX28" s="357" t="str">
        <f>IF(AND('MAPA DE RIESGOS'!$AP424="Muy Alta",'MAPA DE RIESGOS'!$AR424="Mayor"),CONCATENATE("R",'MAPA DE RIESGOS'!$H424,"C",'MAPA DE RIESGOS'!$AF424),"")</f>
        <v/>
      </c>
      <c r="BY28" s="357" t="str">
        <f>IF(AND('MAPA DE RIESGOS'!$AP425="Muy Alta",'MAPA DE RIESGOS'!$AR425="Mayor"),CONCATENATE("R",'MAPA DE RIESGOS'!$H425,"C",'MAPA DE RIESGOS'!$AF425),"")</f>
        <v/>
      </c>
      <c r="BZ28" s="357" t="str">
        <f>IF(AND('MAPA DE RIESGOS'!$AP426="Muy Alta",'MAPA DE RIESGOS'!$AR426="Mayor"),CONCATENATE("R",'MAPA DE RIESGOS'!$H426,"C",'MAPA DE RIESGOS'!$AF426),"")</f>
        <v/>
      </c>
      <c r="CA28" s="357" t="str">
        <f>IF(AND('MAPA DE RIESGOS'!$AP427="Muy Alta",'MAPA DE RIESGOS'!$AR427="Mayor"),CONCATENATE("R",'MAPA DE RIESGOS'!$H427,"C",'MAPA DE RIESGOS'!$AF427),"")</f>
        <v/>
      </c>
      <c r="CB28" s="357" t="str">
        <f>IF(AND('MAPA DE RIESGOS'!$AP428="Muy Alta",'MAPA DE RIESGOS'!$AR428="Mayor"),CONCATENATE("R",'MAPA DE RIESGOS'!$H428,"C",'MAPA DE RIESGOS'!$AF428),"")</f>
        <v/>
      </c>
      <c r="CC28" s="358" t="str">
        <f>IF(AND('MAPA DE RIESGOS'!$AP429="Muy Alta",'MAPA DE RIESGOS'!$AR429="Mayor"),CONCATENATE("R",'MAPA DE RIESGOS'!$H429,"C",'MAPA DE RIESGOS'!$AF429),"")</f>
        <v/>
      </c>
      <c r="CD28" s="359" t="str">
        <f>IF(AND('MAPA DE RIESGOS'!$AP412="Muy Alta",'MAPA DE RIESGOS'!$AR412="Catastrófico"),CONCATENATE("R",'MAPA DE RIESGOS'!$H412,"C",'MAPA DE RIESGOS'!$AF412),"")</f>
        <v/>
      </c>
      <c r="CE28" s="359" t="str">
        <f>IF(AND('MAPA DE RIESGOS'!$AP413="Muy Alta",'MAPA DE RIESGOS'!$AR413="Catastrófico"),CONCATENATE("R",'MAPA DE RIESGOS'!$H413,"C",'MAPA DE RIESGOS'!$AF413),"")</f>
        <v/>
      </c>
      <c r="CF28" s="359" t="str">
        <f>IF(AND('MAPA DE RIESGOS'!$AP414="Muy Alta",'MAPA DE RIESGOS'!$AR414="Catastrófico"),CONCATENATE("R",'MAPA DE RIESGOS'!$H414,"C",'MAPA DE RIESGOS'!$AF414),"")</f>
        <v/>
      </c>
      <c r="CG28" s="359" t="str">
        <f>IF(AND('MAPA DE RIESGOS'!$AP415="Muy Alta",'MAPA DE RIESGOS'!$AR415="Catastrófico"),CONCATENATE("R",'MAPA DE RIESGOS'!$H415,"C",'MAPA DE RIESGOS'!$AF415),"")</f>
        <v/>
      </c>
      <c r="CH28" s="359" t="str">
        <f>IF(AND('MAPA DE RIESGOS'!$AP416="Muy Alta",'MAPA DE RIESGOS'!$AR416="Catastrófico"),CONCATENATE("R",'MAPA DE RIESGOS'!$H416,"C",'MAPA DE RIESGOS'!$AF416),"")</f>
        <v/>
      </c>
      <c r="CI28" s="359" t="str">
        <f>IF(AND('MAPA DE RIESGOS'!$AP417="Muy Alta",'MAPA DE RIESGOS'!$AR417="Catastrófico"),CONCATENATE("R",'MAPA DE RIESGOS'!$H417,"C",'MAPA DE RIESGOS'!$AF417),"")</f>
        <v/>
      </c>
      <c r="CJ28" s="359" t="str">
        <f>IF(AND('MAPA DE RIESGOS'!$AP418="Muy Alta",'MAPA DE RIESGOS'!$AR418="Catastrófico"),CONCATENATE("R",'MAPA DE RIESGOS'!$H418,"C",'MAPA DE RIESGOS'!$AF418),"")</f>
        <v/>
      </c>
      <c r="CK28" s="359" t="str">
        <f>IF(AND('MAPA DE RIESGOS'!$AP419="Muy Alta",'MAPA DE RIESGOS'!$AR419="Catastrófico"),CONCATENATE("R",'MAPA DE RIESGOS'!$H419,"C",'MAPA DE RIESGOS'!$AF419),"")</f>
        <v/>
      </c>
      <c r="CL28" s="359" t="str">
        <f>IF(AND('MAPA DE RIESGOS'!$AP420="Muy Alta",'MAPA DE RIESGOS'!$AR420="Catastrófico"),CONCATENATE("R",'MAPA DE RIESGOS'!$H420,"C",'MAPA DE RIESGOS'!$AF420),"")</f>
        <v/>
      </c>
      <c r="CM28" s="359" t="str">
        <f>IF(AND('MAPA DE RIESGOS'!$AP421="Muy Alta",'MAPA DE RIESGOS'!$AR421="Catastrófico"),CONCATENATE("R",'MAPA DE RIESGOS'!$H421,"C",'MAPA DE RIESGOS'!$AF421),"")</f>
        <v/>
      </c>
      <c r="CN28" s="359" t="str">
        <f>IF(AND('MAPA DE RIESGOS'!$AP422="Muy Alta",'MAPA DE RIESGOS'!$AR422="Catastrófico"),CONCATENATE("R",'MAPA DE RIESGOS'!$H422,"C",'MAPA DE RIESGOS'!$AF422),"")</f>
        <v/>
      </c>
      <c r="CO28" s="359" t="str">
        <f>IF(AND('MAPA DE RIESGOS'!$AP423="Muy Alta",'MAPA DE RIESGOS'!$AR423="Catastrófico"),CONCATENATE("R",'MAPA DE RIESGOS'!$H423,"C",'MAPA DE RIESGOS'!$AF423),"")</f>
        <v/>
      </c>
      <c r="CP28" s="359" t="str">
        <f>IF(AND('MAPA DE RIESGOS'!$AP424="Muy Alta",'MAPA DE RIESGOS'!$AR424="Catastrófico"),CONCATENATE("R",'MAPA DE RIESGOS'!$H424,"C",'MAPA DE RIESGOS'!$AF424),"")</f>
        <v/>
      </c>
      <c r="CQ28" s="359" t="str">
        <f>IF(AND('MAPA DE RIESGOS'!$AP425="Muy Alta",'MAPA DE RIESGOS'!$AR425="Catastrófico"),CONCATENATE("R",'MAPA DE RIESGOS'!$H425,"C",'MAPA DE RIESGOS'!$AF425),"")</f>
        <v/>
      </c>
      <c r="CR28" s="359" t="str">
        <f>IF(AND('MAPA DE RIESGOS'!$AP426="Muy Alta",'MAPA DE RIESGOS'!$AR426="Catastrófico"),CONCATENATE("R",'MAPA DE RIESGOS'!$H426,"C",'MAPA DE RIESGOS'!$AF426),"")</f>
        <v/>
      </c>
      <c r="CS28" s="359" t="str">
        <f>IF(AND('MAPA DE RIESGOS'!$AP427="Muy Alta",'MAPA DE RIESGOS'!$AR427="Catastrófico"),CONCATENATE("R",'MAPA DE RIESGOS'!$H427,"C",'MAPA DE RIESGOS'!$AF427),"")</f>
        <v/>
      </c>
      <c r="CT28" s="359" t="str">
        <f>IF(AND('MAPA DE RIESGOS'!$AP428="Muy Alta",'MAPA DE RIESGOS'!$AR428="Catastrófico"),CONCATENATE("R",'MAPA DE RIESGOS'!$H428,"C",'MAPA DE RIESGOS'!$AF428),"")</f>
        <v/>
      </c>
      <c r="CU28" s="360" t="str">
        <f>IF(AND('MAPA DE RIESGOS'!$AP429="Muy Alta",'MAPA DE RIESGOS'!$AR429="Catastrófico"),CONCATENATE("R",'MAPA DE RIESGOS'!$H429,"C",'MAPA DE RIESGOS'!$AF429),"")</f>
        <v/>
      </c>
      <c r="CV28" s="67"/>
      <c r="CW28" s="735"/>
      <c r="CX28" s="736"/>
      <c r="CY28" s="736"/>
      <c r="CZ28" s="736"/>
      <c r="DA28" s="736"/>
      <c r="DB28" s="737"/>
    </row>
    <row r="29" spans="2:106" ht="32.5" customHeight="1">
      <c r="B29" s="755"/>
      <c r="C29" s="755"/>
      <c r="D29" s="756"/>
      <c r="E29" s="726"/>
      <c r="F29" s="727"/>
      <c r="G29" s="727"/>
      <c r="H29" s="727"/>
      <c r="I29" s="728"/>
      <c r="J29" s="356" t="str">
        <f>IF(AND('MAPA DE RIESGOS'!$AP430="Muy Alta",'MAPA DE RIESGOS'!$AR430="Leve"),CONCATENATE("R",'MAPA DE RIESGOS'!$H430,"C",'MAPA DE RIESGOS'!$AF430),"")</f>
        <v/>
      </c>
      <c r="K29" s="357" t="str">
        <f>IF(AND('MAPA DE RIESGOS'!$AP431="Muy Alta",'MAPA DE RIESGOS'!$AR431="Leve"),CONCATENATE("R",'MAPA DE RIESGOS'!$H431,"C",'MAPA DE RIESGOS'!$AF431),"")</f>
        <v/>
      </c>
      <c r="L29" s="357" t="str">
        <f>IF(AND('MAPA DE RIESGOS'!$AP432="Muy Alta",'MAPA DE RIESGOS'!$AR432="Leve"),CONCATENATE("R",'MAPA DE RIESGOS'!$H432,"C",'MAPA DE RIESGOS'!$AF432),"")</f>
        <v/>
      </c>
      <c r="M29" s="357" t="str">
        <f>IF(AND('MAPA DE RIESGOS'!$AP433="Muy Alta",'MAPA DE RIESGOS'!$AR433="Leve"),CONCATENATE("R",'MAPA DE RIESGOS'!$H433,"C",'MAPA DE RIESGOS'!$AF433),"")</f>
        <v/>
      </c>
      <c r="N29" s="357" t="str">
        <f>IF(AND('MAPA DE RIESGOS'!$AP434="Muy Alta",'MAPA DE RIESGOS'!$AR434="Leve"),CONCATENATE("R",'MAPA DE RIESGOS'!$H434,"C",'MAPA DE RIESGOS'!$AF434),"")</f>
        <v/>
      </c>
      <c r="O29" s="357" t="str">
        <f>IF(AND('MAPA DE RIESGOS'!$AP435="Muy Alta",'MAPA DE RIESGOS'!$AR435="Leve"),CONCATENATE("R",'MAPA DE RIESGOS'!$H435,"C",'MAPA DE RIESGOS'!$AF435),"")</f>
        <v/>
      </c>
      <c r="P29" s="357" t="str">
        <f>IF(AND('MAPA DE RIESGOS'!$AP436="Muy Alta",'MAPA DE RIESGOS'!$AR436="Leve"),CONCATENATE("R",'MAPA DE RIESGOS'!$H436,"C",'MAPA DE RIESGOS'!$AF436),"")</f>
        <v/>
      </c>
      <c r="Q29" s="357" t="str">
        <f>IF(AND('MAPA DE RIESGOS'!$AP437="Muy Alta",'MAPA DE RIESGOS'!$AR437="Leve"),CONCATENATE("R",'MAPA DE RIESGOS'!$H437,"C",'MAPA DE RIESGOS'!$AF437),"")</f>
        <v/>
      </c>
      <c r="R29" s="357" t="str">
        <f>IF(AND('MAPA DE RIESGOS'!$AP438="Muy Alta",'MAPA DE RIESGOS'!$AR438="Leve"),CONCATENATE("R",'MAPA DE RIESGOS'!$H438,"C",'MAPA DE RIESGOS'!$AF438),"")</f>
        <v/>
      </c>
      <c r="S29" s="357" t="str">
        <f>IF(AND('MAPA DE RIESGOS'!$AP439="Muy Alta",'MAPA DE RIESGOS'!$AR439="Leve"),CONCATENATE("R",'MAPA DE RIESGOS'!$H439,"C",'MAPA DE RIESGOS'!$AF439),"")</f>
        <v/>
      </c>
      <c r="T29" s="357" t="str">
        <f>IF(AND('MAPA DE RIESGOS'!$AP440="Muy Alta",'MAPA DE RIESGOS'!$AR440="Leve"),CONCATENATE("R",'MAPA DE RIESGOS'!$H440,"C",'MAPA DE RIESGOS'!$AF440),"")</f>
        <v/>
      </c>
      <c r="U29" s="357" t="str">
        <f>IF(AND('MAPA DE RIESGOS'!$AP441="Muy Alta",'MAPA DE RIESGOS'!$AR441="Leve"),CONCATENATE("R",'MAPA DE RIESGOS'!$H441,"C",'MAPA DE RIESGOS'!$AF441),"")</f>
        <v/>
      </c>
      <c r="V29" s="357" t="str">
        <f>IF(AND('MAPA DE RIESGOS'!$AP442="Muy Alta",'MAPA DE RIESGOS'!$AR442="Leve"),CONCATENATE("R",'MAPA DE RIESGOS'!$H442,"C",'MAPA DE RIESGOS'!$AF442),"")</f>
        <v/>
      </c>
      <c r="W29" s="357" t="str">
        <f>IF(AND('MAPA DE RIESGOS'!$AP443="Muy Alta",'MAPA DE RIESGOS'!$AR443="Leve"),CONCATENATE("R",'MAPA DE RIESGOS'!$H443,"C",'MAPA DE RIESGOS'!$AF443),"")</f>
        <v/>
      </c>
      <c r="X29" s="357" t="str">
        <f>IF(AND('MAPA DE RIESGOS'!$AP444="Muy Alta",'MAPA DE RIESGOS'!$AR444="Leve"),CONCATENATE("R",'MAPA DE RIESGOS'!$H444,"C",'MAPA DE RIESGOS'!$AF444),"")</f>
        <v/>
      </c>
      <c r="Y29" s="357" t="str">
        <f>IF(AND('MAPA DE RIESGOS'!$AP445="Muy Alta",'MAPA DE RIESGOS'!$AR445="Leve"),CONCATENATE("R",'MAPA DE RIESGOS'!$H445,"C",'MAPA DE RIESGOS'!$AF445),"")</f>
        <v/>
      </c>
      <c r="Z29" s="357" t="str">
        <f>IF(AND('MAPA DE RIESGOS'!$AP446="Muy Alta",'MAPA DE RIESGOS'!$AR446="Leve"),CONCATENATE("R",'MAPA DE RIESGOS'!$H446,"C",'MAPA DE RIESGOS'!$AF446),"")</f>
        <v/>
      </c>
      <c r="AA29" s="358" t="str">
        <f>IF(AND('MAPA DE RIESGOS'!$AP447="Muy Alta",'MAPA DE RIESGOS'!$AR447="Leve"),CONCATENATE("R",'MAPA DE RIESGOS'!$H447,"C",'MAPA DE RIESGOS'!$AF447),"")</f>
        <v/>
      </c>
      <c r="AB29" s="356" t="str">
        <f>IF(AND('MAPA DE RIESGOS'!$AP430="Muy Alta",'MAPA DE RIESGOS'!$AR430="Menor"),CONCATENATE("R",'MAPA DE RIESGOS'!$H430,"C",'MAPA DE RIESGOS'!$AF430),"")</f>
        <v/>
      </c>
      <c r="AC29" s="357" t="str">
        <f>IF(AND('MAPA DE RIESGOS'!$AP431="Muy Alta",'MAPA DE RIESGOS'!$AR431="Menor"),CONCATENATE("R",'MAPA DE RIESGOS'!$H431,"C",'MAPA DE RIESGOS'!$AF431),"")</f>
        <v/>
      </c>
      <c r="AD29" s="357" t="str">
        <f>IF(AND('MAPA DE RIESGOS'!$AP432="Muy Alta",'MAPA DE RIESGOS'!$AR432="Menor"),CONCATENATE("R",'MAPA DE RIESGOS'!$H432,"C",'MAPA DE RIESGOS'!$AF432),"")</f>
        <v/>
      </c>
      <c r="AE29" s="357" t="str">
        <f>IF(AND('MAPA DE RIESGOS'!$AP433="Muy Alta",'MAPA DE RIESGOS'!$AR433="Menor"),CONCATENATE("R",'MAPA DE RIESGOS'!$H433,"C",'MAPA DE RIESGOS'!$AF433),"")</f>
        <v/>
      </c>
      <c r="AF29" s="357" t="str">
        <f>IF(AND('MAPA DE RIESGOS'!$AP434="Muy Alta",'MAPA DE RIESGOS'!$AR434="Menor"),CONCATENATE("R",'MAPA DE RIESGOS'!$H434,"C",'MAPA DE RIESGOS'!$AF434),"")</f>
        <v/>
      </c>
      <c r="AG29" s="357" t="str">
        <f>IF(AND('MAPA DE RIESGOS'!$AP435="Muy Alta",'MAPA DE RIESGOS'!$AR435="Menor"),CONCATENATE("R",'MAPA DE RIESGOS'!$H435,"C",'MAPA DE RIESGOS'!$AF435),"")</f>
        <v/>
      </c>
      <c r="AH29" s="357" t="str">
        <f>IF(AND('MAPA DE RIESGOS'!$AP436="Muy Alta",'MAPA DE RIESGOS'!$AR436="Menor"),CONCATENATE("R",'MAPA DE RIESGOS'!$H436,"C",'MAPA DE RIESGOS'!$AF436),"")</f>
        <v/>
      </c>
      <c r="AI29" s="357" t="str">
        <f>IF(AND('MAPA DE RIESGOS'!$AP437="Muy Alta",'MAPA DE RIESGOS'!$AR437="Menor"),CONCATENATE("R",'MAPA DE RIESGOS'!$H437,"C",'MAPA DE RIESGOS'!$AF437),"")</f>
        <v/>
      </c>
      <c r="AJ29" s="357" t="str">
        <f>IF(AND('MAPA DE RIESGOS'!$AP438="Muy Alta",'MAPA DE RIESGOS'!$AR438="Menor"),CONCATENATE("R",'MAPA DE RIESGOS'!$H438,"C",'MAPA DE RIESGOS'!$AF438),"")</f>
        <v/>
      </c>
      <c r="AK29" s="357" t="str">
        <f>IF(AND('MAPA DE RIESGOS'!$AP439="Muy Alta",'MAPA DE RIESGOS'!$AR439="Menor"),CONCATENATE("R",'MAPA DE RIESGOS'!$H439,"C",'MAPA DE RIESGOS'!$AF439),"")</f>
        <v/>
      </c>
      <c r="AL29" s="357" t="str">
        <f>IF(AND('MAPA DE RIESGOS'!$AP440="Muy Alta",'MAPA DE RIESGOS'!$AR440="Menor"),CONCATENATE("R",'MAPA DE RIESGOS'!$H440,"C",'MAPA DE RIESGOS'!$AF440),"")</f>
        <v/>
      </c>
      <c r="AM29" s="357" t="str">
        <f>IF(AND('MAPA DE RIESGOS'!$AP441="Muy Alta",'MAPA DE RIESGOS'!$AR441="Menor"),CONCATENATE("R",'MAPA DE RIESGOS'!$H441,"C",'MAPA DE RIESGOS'!$AF441),"")</f>
        <v/>
      </c>
      <c r="AN29" s="357" t="str">
        <f>IF(AND('MAPA DE RIESGOS'!$AP442="Muy Alta",'MAPA DE RIESGOS'!$AR442="Menor"),CONCATENATE("R",'MAPA DE RIESGOS'!$H442,"C",'MAPA DE RIESGOS'!$AF442),"")</f>
        <v/>
      </c>
      <c r="AO29" s="357" t="str">
        <f>IF(AND('MAPA DE RIESGOS'!$AP443="Muy Alta",'MAPA DE RIESGOS'!$AR443="Menor"),CONCATENATE("R",'MAPA DE RIESGOS'!$H443,"C",'MAPA DE RIESGOS'!$AF443),"")</f>
        <v/>
      </c>
      <c r="AP29" s="357" t="str">
        <f>IF(AND('MAPA DE RIESGOS'!$AP444="Muy Alta",'MAPA DE RIESGOS'!$AR444="Menor"),CONCATENATE("R",'MAPA DE RIESGOS'!$H444,"C",'MAPA DE RIESGOS'!$AF444),"")</f>
        <v/>
      </c>
      <c r="AQ29" s="357" t="str">
        <f>IF(AND('MAPA DE RIESGOS'!$AP445="Muy Alta",'MAPA DE RIESGOS'!$AR445="Menor"),CONCATENATE("R",'MAPA DE RIESGOS'!$H445,"C",'MAPA DE RIESGOS'!$AF445),"")</f>
        <v/>
      </c>
      <c r="AR29" s="357" t="str">
        <f>IF(AND('MAPA DE RIESGOS'!$AP446="Muy Alta",'MAPA DE RIESGOS'!$AR446="Menor"),CONCATENATE("R",'MAPA DE RIESGOS'!$H446,"C",'MAPA DE RIESGOS'!$AF446),"")</f>
        <v/>
      </c>
      <c r="AS29" s="358" t="str">
        <f>IF(AND('MAPA DE RIESGOS'!$AP447="Muy Alta",'MAPA DE RIESGOS'!$AR447="Menor"),CONCATENATE("R",'MAPA DE RIESGOS'!$H447,"C",'MAPA DE RIESGOS'!$AF447),"")</f>
        <v/>
      </c>
      <c r="AT29" s="356" t="str">
        <f>IF(AND('MAPA DE RIESGOS'!$AP430="Muy Alta",'MAPA DE RIESGOS'!$AR430="Moderado"),CONCATENATE("R",'MAPA DE RIESGOS'!$H430,"C",'MAPA DE RIESGOS'!$AF430),"")</f>
        <v/>
      </c>
      <c r="AU29" s="357" t="str">
        <f>IF(AND('MAPA DE RIESGOS'!$AP431="Muy Alta",'MAPA DE RIESGOS'!$AR431="Moderado"),CONCATENATE("R",'MAPA DE RIESGOS'!$H431,"C",'MAPA DE RIESGOS'!$AF431),"")</f>
        <v/>
      </c>
      <c r="AV29" s="357" t="str">
        <f>IF(AND('MAPA DE RIESGOS'!$AP432="Muy Alta",'MAPA DE RIESGOS'!$AR432="Moderado"),CONCATENATE("R",'MAPA DE RIESGOS'!$H432,"C",'MAPA DE RIESGOS'!$AF432),"")</f>
        <v/>
      </c>
      <c r="AW29" s="357" t="str">
        <f>IF(AND('MAPA DE RIESGOS'!$AP433="Muy Alta",'MAPA DE RIESGOS'!$AR433="Moderado"),CONCATENATE("R",'MAPA DE RIESGOS'!$H433,"C",'MAPA DE RIESGOS'!$AF433),"")</f>
        <v/>
      </c>
      <c r="AX29" s="357" t="str">
        <f>IF(AND('MAPA DE RIESGOS'!$AP434="Muy Alta",'MAPA DE RIESGOS'!$AR434="Moderado"),CONCATENATE("R",'MAPA DE RIESGOS'!$H434,"C",'MAPA DE RIESGOS'!$AF434),"")</f>
        <v/>
      </c>
      <c r="AY29" s="357" t="str">
        <f>IF(AND('MAPA DE RIESGOS'!$AP435="Muy Alta",'MAPA DE RIESGOS'!$AR435="Moderado"),CONCATENATE("R",'MAPA DE RIESGOS'!$H435,"C",'MAPA DE RIESGOS'!$AF435),"")</f>
        <v/>
      </c>
      <c r="AZ29" s="357" t="str">
        <f>IF(AND('MAPA DE RIESGOS'!$AP436="Muy Alta",'MAPA DE RIESGOS'!$AR436="Moderado"),CONCATENATE("R",'MAPA DE RIESGOS'!$H436,"C",'MAPA DE RIESGOS'!$AF436),"")</f>
        <v/>
      </c>
      <c r="BA29" s="357" t="str">
        <f>IF(AND('MAPA DE RIESGOS'!$AP437="Muy Alta",'MAPA DE RIESGOS'!$AR437="Moderado"),CONCATENATE("R",'MAPA DE RIESGOS'!$H437,"C",'MAPA DE RIESGOS'!$AF437),"")</f>
        <v/>
      </c>
      <c r="BB29" s="357" t="str">
        <f>IF(AND('MAPA DE RIESGOS'!$AP438="Muy Alta",'MAPA DE RIESGOS'!$AR438="Moderado"),CONCATENATE("R",'MAPA DE RIESGOS'!$H438,"C",'MAPA DE RIESGOS'!$AF438),"")</f>
        <v/>
      </c>
      <c r="BC29" s="357" t="str">
        <f>IF(AND('MAPA DE RIESGOS'!$AP439="Muy Alta",'MAPA DE RIESGOS'!$AR439="Moderado"),CONCATENATE("R",'MAPA DE RIESGOS'!$H439,"C",'MAPA DE RIESGOS'!$AF439),"")</f>
        <v/>
      </c>
      <c r="BD29" s="357" t="str">
        <f>IF(AND('MAPA DE RIESGOS'!$AP440="Muy Alta",'MAPA DE RIESGOS'!$AR440="Moderado"),CONCATENATE("R",'MAPA DE RIESGOS'!$H440,"C",'MAPA DE RIESGOS'!$AF440),"")</f>
        <v/>
      </c>
      <c r="BE29" s="357" t="str">
        <f>IF(AND('MAPA DE RIESGOS'!$AP441="Muy Alta",'MAPA DE RIESGOS'!$AR441="Moderado"),CONCATENATE("R",'MAPA DE RIESGOS'!$H441,"C",'MAPA DE RIESGOS'!$AF441),"")</f>
        <v/>
      </c>
      <c r="BF29" s="357" t="str">
        <f>IF(AND('MAPA DE RIESGOS'!$AP442="Muy Alta",'MAPA DE RIESGOS'!$AR442="Moderado"),CONCATENATE("R",'MAPA DE RIESGOS'!$H442,"C",'MAPA DE RIESGOS'!$AF442),"")</f>
        <v/>
      </c>
      <c r="BG29" s="357" t="str">
        <f>IF(AND('MAPA DE RIESGOS'!$AP443="Muy Alta",'MAPA DE RIESGOS'!$AR443="Moderado"),CONCATENATE("R",'MAPA DE RIESGOS'!$H443,"C",'MAPA DE RIESGOS'!$AF443),"")</f>
        <v/>
      </c>
      <c r="BH29" s="357" t="str">
        <f>IF(AND('MAPA DE RIESGOS'!$AP444="Muy Alta",'MAPA DE RIESGOS'!$AR444="Moderado"),CONCATENATE("R",'MAPA DE RIESGOS'!$H444,"C",'MAPA DE RIESGOS'!$AF444),"")</f>
        <v/>
      </c>
      <c r="BI29" s="357" t="str">
        <f>IF(AND('MAPA DE RIESGOS'!$AP445="Muy Alta",'MAPA DE RIESGOS'!$AR445="Moderado"),CONCATENATE("R",'MAPA DE RIESGOS'!$H445,"C",'MAPA DE RIESGOS'!$AF445),"")</f>
        <v/>
      </c>
      <c r="BJ29" s="357" t="str">
        <f>IF(AND('MAPA DE RIESGOS'!$AP446="Muy Alta",'MAPA DE RIESGOS'!$AR446="Moderado"),CONCATENATE("R",'MAPA DE RIESGOS'!$H446,"C",'MAPA DE RIESGOS'!$AF446),"")</f>
        <v/>
      </c>
      <c r="BK29" s="358" t="str">
        <f>IF(AND('MAPA DE RIESGOS'!$AP447="Muy Alta",'MAPA DE RIESGOS'!$AR447="Moderado"),CONCATENATE("R",'MAPA DE RIESGOS'!$H447,"C",'MAPA DE RIESGOS'!$AF447),"")</f>
        <v/>
      </c>
      <c r="BL29" s="356" t="str">
        <f>IF(AND('MAPA DE RIESGOS'!$AP430="Muy Alta",'MAPA DE RIESGOS'!$AR430="Mayor"),CONCATENATE("R",'MAPA DE RIESGOS'!$H430,"C",'MAPA DE RIESGOS'!$AF430),"")</f>
        <v/>
      </c>
      <c r="BM29" s="357" t="str">
        <f>IF(AND('MAPA DE RIESGOS'!$AP431="Muy Alta",'MAPA DE RIESGOS'!$AR431="Mayor"),CONCATENATE("R",'MAPA DE RIESGOS'!$H431,"C",'MAPA DE RIESGOS'!$AF431),"")</f>
        <v/>
      </c>
      <c r="BN29" s="357" t="str">
        <f>IF(AND('MAPA DE RIESGOS'!$AP432="Muy Alta",'MAPA DE RIESGOS'!$AR432="Mayor"),CONCATENATE("R",'MAPA DE RIESGOS'!$H432,"C",'MAPA DE RIESGOS'!$AF432),"")</f>
        <v/>
      </c>
      <c r="BO29" s="357" t="str">
        <f>IF(AND('MAPA DE RIESGOS'!$AP433="Muy Alta",'MAPA DE RIESGOS'!$AR433="Mayor"),CONCATENATE("R",'MAPA DE RIESGOS'!$H433,"C",'MAPA DE RIESGOS'!$AF433),"")</f>
        <v/>
      </c>
      <c r="BP29" s="357" t="str">
        <f>IF(AND('MAPA DE RIESGOS'!$AP434="Muy Alta",'MAPA DE RIESGOS'!$AR434="Mayor"),CONCATENATE("R",'MAPA DE RIESGOS'!$H434,"C",'MAPA DE RIESGOS'!$AF434),"")</f>
        <v/>
      </c>
      <c r="BQ29" s="357" t="str">
        <f>IF(AND('MAPA DE RIESGOS'!$AP435="Muy Alta",'MAPA DE RIESGOS'!$AR435="Mayor"),CONCATENATE("R",'MAPA DE RIESGOS'!$H435,"C",'MAPA DE RIESGOS'!$AF435),"")</f>
        <v/>
      </c>
      <c r="BR29" s="357" t="str">
        <f>IF(AND('MAPA DE RIESGOS'!$AP436="Muy Alta",'MAPA DE RIESGOS'!$AR436="Mayor"),CONCATENATE("R",'MAPA DE RIESGOS'!$H436,"C",'MAPA DE RIESGOS'!$AF436),"")</f>
        <v/>
      </c>
      <c r="BS29" s="357" t="str">
        <f>IF(AND('MAPA DE RIESGOS'!$AP437="Muy Alta",'MAPA DE RIESGOS'!$AR437="Mayor"),CONCATENATE("R",'MAPA DE RIESGOS'!$H437,"C",'MAPA DE RIESGOS'!$AF437),"")</f>
        <v/>
      </c>
      <c r="BT29" s="357" t="str">
        <f>IF(AND('MAPA DE RIESGOS'!$AP438="Muy Alta",'MAPA DE RIESGOS'!$AR438="Mayor"),CONCATENATE("R",'MAPA DE RIESGOS'!$H438,"C",'MAPA DE RIESGOS'!$AF438),"")</f>
        <v/>
      </c>
      <c r="BU29" s="357" t="str">
        <f>IF(AND('MAPA DE RIESGOS'!$AP439="Muy Alta",'MAPA DE RIESGOS'!$AR439="Mayor"),CONCATENATE("R",'MAPA DE RIESGOS'!$H439,"C",'MAPA DE RIESGOS'!$AF439),"")</f>
        <v/>
      </c>
      <c r="BV29" s="357" t="str">
        <f>IF(AND('MAPA DE RIESGOS'!$AP440="Muy Alta",'MAPA DE RIESGOS'!$AR440="Mayor"),CONCATENATE("R",'MAPA DE RIESGOS'!$H440,"C",'MAPA DE RIESGOS'!$AF440),"")</f>
        <v/>
      </c>
      <c r="BW29" s="357" t="str">
        <f>IF(AND('MAPA DE RIESGOS'!$AP441="Muy Alta",'MAPA DE RIESGOS'!$AR441="Mayor"),CONCATENATE("R",'MAPA DE RIESGOS'!$H441,"C",'MAPA DE RIESGOS'!$AF441),"")</f>
        <v/>
      </c>
      <c r="BX29" s="357" t="str">
        <f>IF(AND('MAPA DE RIESGOS'!$AP442="Muy Alta",'MAPA DE RIESGOS'!$AR442="Mayor"),CONCATENATE("R",'MAPA DE RIESGOS'!$H442,"C",'MAPA DE RIESGOS'!$AF442),"")</f>
        <v/>
      </c>
      <c r="BY29" s="357" t="str">
        <f>IF(AND('MAPA DE RIESGOS'!$AP443="Muy Alta",'MAPA DE RIESGOS'!$AR443="Mayor"),CONCATENATE("R",'MAPA DE RIESGOS'!$H443,"C",'MAPA DE RIESGOS'!$AF443),"")</f>
        <v/>
      </c>
      <c r="BZ29" s="357" t="str">
        <f>IF(AND('MAPA DE RIESGOS'!$AP444="Muy Alta",'MAPA DE RIESGOS'!$AR444="Mayor"),CONCATENATE("R",'MAPA DE RIESGOS'!$H444,"C",'MAPA DE RIESGOS'!$AF444),"")</f>
        <v/>
      </c>
      <c r="CA29" s="357" t="str">
        <f>IF(AND('MAPA DE RIESGOS'!$AP445="Muy Alta",'MAPA DE RIESGOS'!$AR445="Mayor"),CONCATENATE("R",'MAPA DE RIESGOS'!$H445,"C",'MAPA DE RIESGOS'!$AF445),"")</f>
        <v/>
      </c>
      <c r="CB29" s="357" t="str">
        <f>IF(AND('MAPA DE RIESGOS'!$AP446="Muy Alta",'MAPA DE RIESGOS'!$AR446="Mayor"),CONCATENATE("R",'MAPA DE RIESGOS'!$H446,"C",'MAPA DE RIESGOS'!$AF446),"")</f>
        <v/>
      </c>
      <c r="CC29" s="358" t="str">
        <f>IF(AND('MAPA DE RIESGOS'!$AP447="Muy Alta",'MAPA DE RIESGOS'!$AR447="Mayor"),CONCATENATE("R",'MAPA DE RIESGOS'!$H447,"C",'MAPA DE RIESGOS'!$AF447),"")</f>
        <v/>
      </c>
      <c r="CD29" s="359" t="str">
        <f>IF(AND('MAPA DE RIESGOS'!$AP430="Muy Alta",'MAPA DE RIESGOS'!$AR430="Catastrófico"),CONCATENATE("R",'MAPA DE RIESGOS'!$H430,"C",'MAPA DE RIESGOS'!$AF430),"")</f>
        <v/>
      </c>
      <c r="CE29" s="359" t="str">
        <f>IF(AND('MAPA DE RIESGOS'!$AP431="Muy Alta",'MAPA DE RIESGOS'!$AR431="Catastrófico"),CONCATENATE("R",'MAPA DE RIESGOS'!$H431,"C",'MAPA DE RIESGOS'!$AF431),"")</f>
        <v/>
      </c>
      <c r="CF29" s="359" t="str">
        <f>IF(AND('MAPA DE RIESGOS'!$AP432="Muy Alta",'MAPA DE RIESGOS'!$AR432="Catastrófico"),CONCATENATE("R",'MAPA DE RIESGOS'!$H432,"C",'MAPA DE RIESGOS'!$AF432),"")</f>
        <v/>
      </c>
      <c r="CG29" s="359" t="str">
        <f>IF(AND('MAPA DE RIESGOS'!$AP433="Muy Alta",'MAPA DE RIESGOS'!$AR433="Catastrófico"),CONCATENATE("R",'MAPA DE RIESGOS'!$H433,"C",'MAPA DE RIESGOS'!$AF433),"")</f>
        <v/>
      </c>
      <c r="CH29" s="359" t="str">
        <f>IF(AND('MAPA DE RIESGOS'!$AP434="Muy Alta",'MAPA DE RIESGOS'!$AR434="Catastrófico"),CONCATENATE("R",'MAPA DE RIESGOS'!$H434,"C",'MAPA DE RIESGOS'!$AF434),"")</f>
        <v/>
      </c>
      <c r="CI29" s="359" t="str">
        <f>IF(AND('MAPA DE RIESGOS'!$AP435="Muy Alta",'MAPA DE RIESGOS'!$AR435="Catastrófico"),CONCATENATE("R",'MAPA DE RIESGOS'!$H435,"C",'MAPA DE RIESGOS'!$AF435),"")</f>
        <v/>
      </c>
      <c r="CJ29" s="359" t="str">
        <f>IF(AND('MAPA DE RIESGOS'!$AP436="Muy Alta",'MAPA DE RIESGOS'!$AR436="Catastrófico"),CONCATENATE("R",'MAPA DE RIESGOS'!$H436,"C",'MAPA DE RIESGOS'!$AF436),"")</f>
        <v/>
      </c>
      <c r="CK29" s="359" t="str">
        <f>IF(AND('MAPA DE RIESGOS'!$AP437="Muy Alta",'MAPA DE RIESGOS'!$AR437="Catastrófico"),CONCATENATE("R",'MAPA DE RIESGOS'!$H437,"C",'MAPA DE RIESGOS'!$AF437),"")</f>
        <v/>
      </c>
      <c r="CL29" s="359" t="str">
        <f>IF(AND('MAPA DE RIESGOS'!$AP438="Muy Alta",'MAPA DE RIESGOS'!$AR438="Catastrófico"),CONCATENATE("R",'MAPA DE RIESGOS'!$H438,"C",'MAPA DE RIESGOS'!$AF438),"")</f>
        <v/>
      </c>
      <c r="CM29" s="359" t="str">
        <f>IF(AND('MAPA DE RIESGOS'!$AP439="Muy Alta",'MAPA DE RIESGOS'!$AR439="Catastrófico"),CONCATENATE("R",'MAPA DE RIESGOS'!$H439,"C",'MAPA DE RIESGOS'!$AF439),"")</f>
        <v/>
      </c>
      <c r="CN29" s="359" t="str">
        <f>IF(AND('MAPA DE RIESGOS'!$AP440="Muy Alta",'MAPA DE RIESGOS'!$AR440="Catastrófico"),CONCATENATE("R",'MAPA DE RIESGOS'!$H440,"C",'MAPA DE RIESGOS'!$AF440),"")</f>
        <v/>
      </c>
      <c r="CO29" s="359" t="str">
        <f>IF(AND('MAPA DE RIESGOS'!$AP441="Muy Alta",'MAPA DE RIESGOS'!$AR441="Catastrófico"),CONCATENATE("R",'MAPA DE RIESGOS'!$H441,"C",'MAPA DE RIESGOS'!$AF441),"")</f>
        <v/>
      </c>
      <c r="CP29" s="359" t="str">
        <f>IF(AND('MAPA DE RIESGOS'!$AP442="Muy Alta",'MAPA DE RIESGOS'!$AR442="Catastrófico"),CONCATENATE("R",'MAPA DE RIESGOS'!$H442,"C",'MAPA DE RIESGOS'!$AF442),"")</f>
        <v/>
      </c>
      <c r="CQ29" s="359" t="str">
        <f>IF(AND('MAPA DE RIESGOS'!$AP443="Muy Alta",'MAPA DE RIESGOS'!$AR443="Catastrófico"),CONCATENATE("R",'MAPA DE RIESGOS'!$H443,"C",'MAPA DE RIESGOS'!$AF443),"")</f>
        <v/>
      </c>
      <c r="CR29" s="359" t="str">
        <f>IF(AND('MAPA DE RIESGOS'!$AP444="Muy Alta",'MAPA DE RIESGOS'!$AR444="Catastrófico"),CONCATENATE("R",'MAPA DE RIESGOS'!$H444,"C",'MAPA DE RIESGOS'!$AF444),"")</f>
        <v/>
      </c>
      <c r="CS29" s="359" t="str">
        <f>IF(AND('MAPA DE RIESGOS'!$AP445="Muy Alta",'MAPA DE RIESGOS'!$AR445="Catastrófico"),CONCATENATE("R",'MAPA DE RIESGOS'!$H445,"C",'MAPA DE RIESGOS'!$AF445),"")</f>
        <v/>
      </c>
      <c r="CT29" s="359" t="str">
        <f>IF(AND('MAPA DE RIESGOS'!$AP446="Muy Alta",'MAPA DE RIESGOS'!$AR446="Catastrófico"),CONCATENATE("R",'MAPA DE RIESGOS'!$H446,"C",'MAPA DE RIESGOS'!$AF446),"")</f>
        <v/>
      </c>
      <c r="CU29" s="360" t="str">
        <f>IF(AND('MAPA DE RIESGOS'!$AP447="Muy Alta",'MAPA DE RIESGOS'!$AR447="Catastrófico"),CONCATENATE("R",'MAPA DE RIESGOS'!$H447,"C",'MAPA DE RIESGOS'!$AF447),"")</f>
        <v/>
      </c>
      <c r="CV29" s="67"/>
      <c r="CW29" s="735"/>
      <c r="CX29" s="736"/>
      <c r="CY29" s="736"/>
      <c r="CZ29" s="736"/>
      <c r="DA29" s="736"/>
      <c r="DB29" s="737"/>
    </row>
    <row r="30" spans="2:106" ht="32.5" customHeight="1">
      <c r="B30" s="755"/>
      <c r="C30" s="755"/>
      <c r="D30" s="756"/>
      <c r="E30" s="726"/>
      <c r="F30" s="727"/>
      <c r="G30" s="727"/>
      <c r="H30" s="727"/>
      <c r="I30" s="728"/>
      <c r="J30" s="356" t="str">
        <f>IF(AND('MAPA DE RIESGOS'!$AP448="Muy Alta",'MAPA DE RIESGOS'!$AR448="Leve"),CONCATENATE("R",'MAPA DE RIESGOS'!$H448,"C",'MAPA DE RIESGOS'!$AF448),"")</f>
        <v/>
      </c>
      <c r="K30" s="357" t="str">
        <f>IF(AND('MAPA DE RIESGOS'!$AP449="Muy Alta",'MAPA DE RIESGOS'!$AR449="Leve"),CONCATENATE("R",'MAPA DE RIESGOS'!$H449,"C",'MAPA DE RIESGOS'!$AF449),"")</f>
        <v/>
      </c>
      <c r="L30" s="357" t="str">
        <f>IF(AND('MAPA DE RIESGOS'!$AP450="Muy Alta",'MAPA DE RIESGOS'!$AR450="Leve"),CONCATENATE("R",'MAPA DE RIESGOS'!$H450,"C",'MAPA DE RIESGOS'!$AF450),"")</f>
        <v/>
      </c>
      <c r="M30" s="357" t="str">
        <f>IF(AND('MAPA DE RIESGOS'!$AP451="Muy Alta",'MAPA DE RIESGOS'!$AR451="Leve"),CONCATENATE("R",'MAPA DE RIESGOS'!$H451,"C",'MAPA DE RIESGOS'!$AF451),"")</f>
        <v/>
      </c>
      <c r="N30" s="357" t="str">
        <f>IF(AND('MAPA DE RIESGOS'!$AP452="Muy Alta",'MAPA DE RIESGOS'!$AR452="Leve"),CONCATENATE("R",'MAPA DE RIESGOS'!$H452,"C",'MAPA DE RIESGOS'!$AF452),"")</f>
        <v/>
      </c>
      <c r="O30" s="357" t="str">
        <f>IF(AND('MAPA DE RIESGOS'!$AP453="Muy Alta",'MAPA DE RIESGOS'!$AR453="Leve"),CONCATENATE("R",'MAPA DE RIESGOS'!$H453,"C",'MAPA DE RIESGOS'!$AF453),"")</f>
        <v/>
      </c>
      <c r="P30" s="357" t="str">
        <f>IF(AND('MAPA DE RIESGOS'!$AP454="Muy Alta",'MAPA DE RIESGOS'!$AR454="Leve"),CONCATENATE("R",'MAPA DE RIESGOS'!$H454,"C",'MAPA DE RIESGOS'!$AF454),"")</f>
        <v/>
      </c>
      <c r="Q30" s="357" t="str">
        <f>IF(AND('MAPA DE RIESGOS'!$AP455="Muy Alta",'MAPA DE RIESGOS'!$AR455="Leve"),CONCATENATE("R",'MAPA DE RIESGOS'!$H455,"C",'MAPA DE RIESGOS'!$AF455),"")</f>
        <v/>
      </c>
      <c r="R30" s="357" t="str">
        <f>IF(AND('MAPA DE RIESGOS'!$AP456="Muy Alta",'MAPA DE RIESGOS'!$AR456="Leve"),CONCATENATE("R",'MAPA DE RIESGOS'!$H456,"C",'MAPA DE RIESGOS'!$AF456),"")</f>
        <v/>
      </c>
      <c r="S30" s="357" t="str">
        <f>IF(AND('MAPA DE RIESGOS'!$AP457="Muy Alta",'MAPA DE RIESGOS'!$AR457="Leve"),CONCATENATE("R",'MAPA DE RIESGOS'!$H457,"C",'MAPA DE RIESGOS'!$AF457),"")</f>
        <v/>
      </c>
      <c r="T30" s="357" t="str">
        <f>IF(AND('MAPA DE RIESGOS'!$AP458="Muy Alta",'MAPA DE RIESGOS'!$AR458="Leve"),CONCATENATE("R",'MAPA DE RIESGOS'!$H458,"C",'MAPA DE RIESGOS'!$AF458),"")</f>
        <v/>
      </c>
      <c r="U30" s="357" t="str">
        <f>IF(AND('MAPA DE RIESGOS'!$AP459="Muy Alta",'MAPA DE RIESGOS'!$AR459="Leve"),CONCATENATE("R",'MAPA DE RIESGOS'!$H459,"C",'MAPA DE RIESGOS'!$AF459),"")</f>
        <v/>
      </c>
      <c r="V30" s="357" t="str">
        <f>IF(AND('MAPA DE RIESGOS'!$AP460="Muy Alta",'MAPA DE RIESGOS'!$AR460="Leve"),CONCATENATE("R",'MAPA DE RIESGOS'!$H460,"C",'MAPA DE RIESGOS'!$AF460),"")</f>
        <v/>
      </c>
      <c r="W30" s="357" t="str">
        <f>IF(AND('MAPA DE RIESGOS'!$AP461="Muy Alta",'MAPA DE RIESGOS'!$AR461="Leve"),CONCATENATE("R",'MAPA DE RIESGOS'!$H461,"C",'MAPA DE RIESGOS'!$AF461),"")</f>
        <v/>
      </c>
      <c r="X30" s="357" t="str">
        <f>IF(AND('MAPA DE RIESGOS'!$AP462="Muy Alta",'MAPA DE RIESGOS'!$AR462="Leve"),CONCATENATE("R",'MAPA DE RIESGOS'!$H462,"C",'MAPA DE RIESGOS'!$AF462),"")</f>
        <v/>
      </c>
      <c r="Y30" s="357" t="str">
        <f>IF(AND('MAPA DE RIESGOS'!$AP463="Muy Alta",'MAPA DE RIESGOS'!$AR463="Leve"),CONCATENATE("R",'MAPA DE RIESGOS'!$H463,"C",'MAPA DE RIESGOS'!$AF463),"")</f>
        <v/>
      </c>
      <c r="Z30" s="357" t="str">
        <f>IF(AND('MAPA DE RIESGOS'!$AP464="Muy Alta",'MAPA DE RIESGOS'!$AR464="Leve"),CONCATENATE("R",'MAPA DE RIESGOS'!$H464,"C",'MAPA DE RIESGOS'!$AF464),"")</f>
        <v/>
      </c>
      <c r="AA30" s="358" t="str">
        <f>IF(AND('MAPA DE RIESGOS'!$AP465="Muy Alta",'MAPA DE RIESGOS'!$AR465="Leve"),CONCATENATE("R",'MAPA DE RIESGOS'!$H465,"C",'MAPA DE RIESGOS'!$AF465),"")</f>
        <v/>
      </c>
      <c r="AB30" s="356" t="str">
        <f>IF(AND('MAPA DE RIESGOS'!$AP448="Muy Alta",'MAPA DE RIESGOS'!$AR448="Menor"),CONCATENATE("R",'MAPA DE RIESGOS'!$H448,"C",'MAPA DE RIESGOS'!$AF448),"")</f>
        <v/>
      </c>
      <c r="AC30" s="357" t="str">
        <f>IF(AND('MAPA DE RIESGOS'!$AP449="Muy Alta",'MAPA DE RIESGOS'!$AR449="Menor"),CONCATENATE("R",'MAPA DE RIESGOS'!$H449,"C",'MAPA DE RIESGOS'!$AF449),"")</f>
        <v/>
      </c>
      <c r="AD30" s="357" t="str">
        <f>IF(AND('MAPA DE RIESGOS'!$AP450="Muy Alta",'MAPA DE RIESGOS'!$AR450="Menor"),CONCATENATE("R",'MAPA DE RIESGOS'!$H450,"C",'MAPA DE RIESGOS'!$AF450),"")</f>
        <v/>
      </c>
      <c r="AE30" s="357" t="str">
        <f>IF(AND('MAPA DE RIESGOS'!$AP451="Muy Alta",'MAPA DE RIESGOS'!$AR451="Menor"),CONCATENATE("R",'MAPA DE RIESGOS'!$H451,"C",'MAPA DE RIESGOS'!$AF451),"")</f>
        <v/>
      </c>
      <c r="AF30" s="357" t="str">
        <f>IF(AND('MAPA DE RIESGOS'!$AP452="Muy Alta",'MAPA DE RIESGOS'!$AR452="Menor"),CONCATENATE("R",'MAPA DE RIESGOS'!$H452,"C",'MAPA DE RIESGOS'!$AF452),"")</f>
        <v/>
      </c>
      <c r="AG30" s="357" t="str">
        <f>IF(AND('MAPA DE RIESGOS'!$AP453="Muy Alta",'MAPA DE RIESGOS'!$AR453="Menor"),CONCATENATE("R",'MAPA DE RIESGOS'!$H453,"C",'MAPA DE RIESGOS'!$AF453),"")</f>
        <v/>
      </c>
      <c r="AH30" s="357" t="str">
        <f>IF(AND('MAPA DE RIESGOS'!$AP454="Muy Alta",'MAPA DE RIESGOS'!$AR454="Menor"),CONCATENATE("R",'MAPA DE RIESGOS'!$H454,"C",'MAPA DE RIESGOS'!$AF454),"")</f>
        <v/>
      </c>
      <c r="AI30" s="357" t="str">
        <f>IF(AND('MAPA DE RIESGOS'!$AP455="Muy Alta",'MAPA DE RIESGOS'!$AR455="Menor"),CONCATENATE("R",'MAPA DE RIESGOS'!$H455,"C",'MAPA DE RIESGOS'!$AF455),"")</f>
        <v/>
      </c>
      <c r="AJ30" s="357" t="str">
        <f>IF(AND('MAPA DE RIESGOS'!$AP456="Muy Alta",'MAPA DE RIESGOS'!$AR456="Menor"),CONCATENATE("R",'MAPA DE RIESGOS'!$H456,"C",'MAPA DE RIESGOS'!$AF456),"")</f>
        <v/>
      </c>
      <c r="AK30" s="357" t="str">
        <f>IF(AND('MAPA DE RIESGOS'!$AP457="Muy Alta",'MAPA DE RIESGOS'!$AR457="Menor"),CONCATENATE("R",'MAPA DE RIESGOS'!$H457,"C",'MAPA DE RIESGOS'!$AF457),"")</f>
        <v/>
      </c>
      <c r="AL30" s="357" t="str">
        <f>IF(AND('MAPA DE RIESGOS'!$AP458="Muy Alta",'MAPA DE RIESGOS'!$AR458="Menor"),CONCATENATE("R",'MAPA DE RIESGOS'!$H458,"C",'MAPA DE RIESGOS'!$AF458),"")</f>
        <v/>
      </c>
      <c r="AM30" s="357" t="str">
        <f>IF(AND('MAPA DE RIESGOS'!$AP459="Muy Alta",'MAPA DE RIESGOS'!$AR459="Menor"),CONCATENATE("R",'MAPA DE RIESGOS'!$H459,"C",'MAPA DE RIESGOS'!$AF459),"")</f>
        <v/>
      </c>
      <c r="AN30" s="357" t="str">
        <f>IF(AND('MAPA DE RIESGOS'!$AP460="Muy Alta",'MAPA DE RIESGOS'!$AR460="Menor"),CONCATENATE("R",'MAPA DE RIESGOS'!$H460,"C",'MAPA DE RIESGOS'!$AF460),"")</f>
        <v/>
      </c>
      <c r="AO30" s="357" t="str">
        <f>IF(AND('MAPA DE RIESGOS'!$AP461="Muy Alta",'MAPA DE RIESGOS'!$AR461="Menor"),CONCATENATE("R",'MAPA DE RIESGOS'!$H461,"C",'MAPA DE RIESGOS'!$AF461),"")</f>
        <v/>
      </c>
      <c r="AP30" s="357" t="str">
        <f>IF(AND('MAPA DE RIESGOS'!$AP462="Muy Alta",'MAPA DE RIESGOS'!$AR462="Menor"),CONCATENATE("R",'MAPA DE RIESGOS'!$H462,"C",'MAPA DE RIESGOS'!$AF462),"")</f>
        <v/>
      </c>
      <c r="AQ30" s="357" t="str">
        <f>IF(AND('MAPA DE RIESGOS'!$AP463="Muy Alta",'MAPA DE RIESGOS'!$AR463="Menor"),CONCATENATE("R",'MAPA DE RIESGOS'!$H463,"C",'MAPA DE RIESGOS'!$AF463),"")</f>
        <v/>
      </c>
      <c r="AR30" s="357" t="str">
        <f>IF(AND('MAPA DE RIESGOS'!$AP464="Muy Alta",'MAPA DE RIESGOS'!$AR464="Menor"),CONCATENATE("R",'MAPA DE RIESGOS'!$H464,"C",'MAPA DE RIESGOS'!$AF464),"")</f>
        <v/>
      </c>
      <c r="AS30" s="358" t="str">
        <f>IF(AND('MAPA DE RIESGOS'!$AP465="Muy Alta",'MAPA DE RIESGOS'!$AR465="Menor"),CONCATENATE("R",'MAPA DE RIESGOS'!$H465,"C",'MAPA DE RIESGOS'!$AF465),"")</f>
        <v/>
      </c>
      <c r="AT30" s="356" t="str">
        <f>IF(AND('MAPA DE RIESGOS'!$AP448="Muy Alta",'MAPA DE RIESGOS'!$AR448="Moderado"),CONCATENATE("R",'MAPA DE RIESGOS'!$H448,"C",'MAPA DE RIESGOS'!$AF448),"")</f>
        <v/>
      </c>
      <c r="AU30" s="357" t="str">
        <f>IF(AND('MAPA DE RIESGOS'!$AP449="Muy Alta",'MAPA DE RIESGOS'!$AR449="Moderado"),CONCATENATE("R",'MAPA DE RIESGOS'!$H449,"C",'MAPA DE RIESGOS'!$AF449),"")</f>
        <v/>
      </c>
      <c r="AV30" s="357" t="str">
        <f>IF(AND('MAPA DE RIESGOS'!$AP450="Muy Alta",'MAPA DE RIESGOS'!$AR450="Moderado"),CONCATENATE("R",'MAPA DE RIESGOS'!$H450,"C",'MAPA DE RIESGOS'!$AF450),"")</f>
        <v/>
      </c>
      <c r="AW30" s="357" t="str">
        <f>IF(AND('MAPA DE RIESGOS'!$AP451="Muy Alta",'MAPA DE RIESGOS'!$AR451="Moderado"),CONCATENATE("R",'MAPA DE RIESGOS'!$H451,"C",'MAPA DE RIESGOS'!$AF451),"")</f>
        <v/>
      </c>
      <c r="AX30" s="357" t="str">
        <f>IF(AND('MAPA DE RIESGOS'!$AP452="Muy Alta",'MAPA DE RIESGOS'!$AR452="Moderado"),CONCATENATE("R",'MAPA DE RIESGOS'!$H452,"C",'MAPA DE RIESGOS'!$AF452),"")</f>
        <v/>
      </c>
      <c r="AY30" s="357" t="str">
        <f>IF(AND('MAPA DE RIESGOS'!$AP453="Muy Alta",'MAPA DE RIESGOS'!$AR453="Moderado"),CONCATENATE("R",'MAPA DE RIESGOS'!$H453,"C",'MAPA DE RIESGOS'!$AF453),"")</f>
        <v/>
      </c>
      <c r="AZ30" s="357" t="str">
        <f>IF(AND('MAPA DE RIESGOS'!$AP454="Muy Alta",'MAPA DE RIESGOS'!$AR454="Moderado"),CONCATENATE("R",'MAPA DE RIESGOS'!$H454,"C",'MAPA DE RIESGOS'!$AF454),"")</f>
        <v/>
      </c>
      <c r="BA30" s="357" t="str">
        <f>IF(AND('MAPA DE RIESGOS'!$AP455="Muy Alta",'MAPA DE RIESGOS'!$AR455="Moderado"),CONCATENATE("R",'MAPA DE RIESGOS'!$H455,"C",'MAPA DE RIESGOS'!$AF455),"")</f>
        <v/>
      </c>
      <c r="BB30" s="357" t="str">
        <f>IF(AND('MAPA DE RIESGOS'!$AP456="Muy Alta",'MAPA DE RIESGOS'!$AR456="Moderado"),CONCATENATE("R",'MAPA DE RIESGOS'!$H456,"C",'MAPA DE RIESGOS'!$AF456),"")</f>
        <v/>
      </c>
      <c r="BC30" s="357" t="str">
        <f>IF(AND('MAPA DE RIESGOS'!$AP457="Muy Alta",'MAPA DE RIESGOS'!$AR457="Moderado"),CONCATENATE("R",'MAPA DE RIESGOS'!$H457,"C",'MAPA DE RIESGOS'!$AF457),"")</f>
        <v/>
      </c>
      <c r="BD30" s="357" t="str">
        <f>IF(AND('MAPA DE RIESGOS'!$AP458="Muy Alta",'MAPA DE RIESGOS'!$AR458="Moderado"),CONCATENATE("R",'MAPA DE RIESGOS'!$H458,"C",'MAPA DE RIESGOS'!$AF458),"")</f>
        <v/>
      </c>
      <c r="BE30" s="357" t="str">
        <f>IF(AND('MAPA DE RIESGOS'!$AP459="Muy Alta",'MAPA DE RIESGOS'!$AR459="Moderado"),CONCATENATE("R",'MAPA DE RIESGOS'!$H459,"C",'MAPA DE RIESGOS'!$AF459),"")</f>
        <v/>
      </c>
      <c r="BF30" s="357" t="str">
        <f>IF(AND('MAPA DE RIESGOS'!$AP460="Muy Alta",'MAPA DE RIESGOS'!$AR460="Moderado"),CONCATENATE("R",'MAPA DE RIESGOS'!$H460,"C",'MAPA DE RIESGOS'!$AF460),"")</f>
        <v/>
      </c>
      <c r="BG30" s="357" t="str">
        <f>IF(AND('MAPA DE RIESGOS'!$AP461="Muy Alta",'MAPA DE RIESGOS'!$AR461="Moderado"),CONCATENATE("R",'MAPA DE RIESGOS'!$H461,"C",'MAPA DE RIESGOS'!$AF461),"")</f>
        <v/>
      </c>
      <c r="BH30" s="357" t="str">
        <f>IF(AND('MAPA DE RIESGOS'!$AP462="Muy Alta",'MAPA DE RIESGOS'!$AR462="Moderado"),CONCATENATE("R",'MAPA DE RIESGOS'!$H462,"C",'MAPA DE RIESGOS'!$AF462),"")</f>
        <v/>
      </c>
      <c r="BI30" s="357" t="str">
        <f>IF(AND('MAPA DE RIESGOS'!$AP463="Muy Alta",'MAPA DE RIESGOS'!$AR463="Moderado"),CONCATENATE("R",'MAPA DE RIESGOS'!$H463,"C",'MAPA DE RIESGOS'!$AF463),"")</f>
        <v/>
      </c>
      <c r="BJ30" s="357" t="str">
        <f>IF(AND('MAPA DE RIESGOS'!$AP464="Muy Alta",'MAPA DE RIESGOS'!$AR464="Moderado"),CONCATENATE("R",'MAPA DE RIESGOS'!$H464,"C",'MAPA DE RIESGOS'!$AF464),"")</f>
        <v/>
      </c>
      <c r="BK30" s="358" t="str">
        <f>IF(AND('MAPA DE RIESGOS'!$AP465="Muy Alta",'MAPA DE RIESGOS'!$AR465="Moderado"),CONCATENATE("R",'MAPA DE RIESGOS'!$H465,"C",'MAPA DE RIESGOS'!$AF465),"")</f>
        <v/>
      </c>
      <c r="BL30" s="356" t="str">
        <f>IF(AND('MAPA DE RIESGOS'!$AP448="Muy Alta",'MAPA DE RIESGOS'!$AR448="Mayor"),CONCATENATE("R",'MAPA DE RIESGOS'!$H448,"C",'MAPA DE RIESGOS'!$AF448),"")</f>
        <v/>
      </c>
      <c r="BM30" s="357" t="str">
        <f>IF(AND('MAPA DE RIESGOS'!$AP449="Muy Alta",'MAPA DE RIESGOS'!$AR449="Mayor"),CONCATENATE("R",'MAPA DE RIESGOS'!$H449,"C",'MAPA DE RIESGOS'!$AF449),"")</f>
        <v/>
      </c>
      <c r="BN30" s="357" t="str">
        <f>IF(AND('MAPA DE RIESGOS'!$AP450="Muy Alta",'MAPA DE RIESGOS'!$AR450="Mayor"),CONCATENATE("R",'MAPA DE RIESGOS'!$H450,"C",'MAPA DE RIESGOS'!$AF450),"")</f>
        <v/>
      </c>
      <c r="BO30" s="357" t="str">
        <f>IF(AND('MAPA DE RIESGOS'!$AP451="Muy Alta",'MAPA DE RIESGOS'!$AR451="Mayor"),CONCATENATE("R",'MAPA DE RIESGOS'!$H451,"C",'MAPA DE RIESGOS'!$AF451),"")</f>
        <v/>
      </c>
      <c r="BP30" s="357" t="str">
        <f>IF(AND('MAPA DE RIESGOS'!$AP452="Muy Alta",'MAPA DE RIESGOS'!$AR452="Mayor"),CONCATENATE("R",'MAPA DE RIESGOS'!$H452,"C",'MAPA DE RIESGOS'!$AF452),"")</f>
        <v/>
      </c>
      <c r="BQ30" s="357" t="str">
        <f>IF(AND('MAPA DE RIESGOS'!$AP453="Muy Alta",'MAPA DE RIESGOS'!$AR453="Mayor"),CONCATENATE("R",'MAPA DE RIESGOS'!$H453,"C",'MAPA DE RIESGOS'!$AF453),"")</f>
        <v/>
      </c>
      <c r="BR30" s="357" t="str">
        <f>IF(AND('MAPA DE RIESGOS'!$AP454="Muy Alta",'MAPA DE RIESGOS'!$AR454="Mayor"),CONCATENATE("R",'MAPA DE RIESGOS'!$H454,"C",'MAPA DE RIESGOS'!$AF454),"")</f>
        <v/>
      </c>
      <c r="BS30" s="357" t="str">
        <f>IF(AND('MAPA DE RIESGOS'!$AP455="Muy Alta",'MAPA DE RIESGOS'!$AR455="Mayor"),CONCATENATE("R",'MAPA DE RIESGOS'!$H455,"C",'MAPA DE RIESGOS'!$AF455),"")</f>
        <v/>
      </c>
      <c r="BT30" s="357" t="str">
        <f>IF(AND('MAPA DE RIESGOS'!$AP456="Muy Alta",'MAPA DE RIESGOS'!$AR456="Mayor"),CONCATENATE("R",'MAPA DE RIESGOS'!$H456,"C",'MAPA DE RIESGOS'!$AF456),"")</f>
        <v/>
      </c>
      <c r="BU30" s="357" t="str">
        <f>IF(AND('MAPA DE RIESGOS'!$AP457="Muy Alta",'MAPA DE RIESGOS'!$AR457="Mayor"),CONCATENATE("R",'MAPA DE RIESGOS'!$H457,"C",'MAPA DE RIESGOS'!$AF457),"")</f>
        <v/>
      </c>
      <c r="BV30" s="357" t="str">
        <f>IF(AND('MAPA DE RIESGOS'!$AP458="Muy Alta",'MAPA DE RIESGOS'!$AR458="Mayor"),CONCATENATE("R",'MAPA DE RIESGOS'!$H458,"C",'MAPA DE RIESGOS'!$AF458),"")</f>
        <v/>
      </c>
      <c r="BW30" s="357" t="str">
        <f>IF(AND('MAPA DE RIESGOS'!$AP459="Muy Alta",'MAPA DE RIESGOS'!$AR459="Mayor"),CONCATENATE("R",'MAPA DE RIESGOS'!$H459,"C",'MAPA DE RIESGOS'!$AF459),"")</f>
        <v/>
      </c>
      <c r="BX30" s="357" t="str">
        <f>IF(AND('MAPA DE RIESGOS'!$AP460="Muy Alta",'MAPA DE RIESGOS'!$AR460="Mayor"),CONCATENATE("R",'MAPA DE RIESGOS'!$H460,"C",'MAPA DE RIESGOS'!$AF460),"")</f>
        <v/>
      </c>
      <c r="BY30" s="357" t="str">
        <f>IF(AND('MAPA DE RIESGOS'!$AP461="Muy Alta",'MAPA DE RIESGOS'!$AR461="Mayor"),CONCATENATE("R",'MAPA DE RIESGOS'!$H461,"C",'MAPA DE RIESGOS'!$AF461),"")</f>
        <v/>
      </c>
      <c r="BZ30" s="357" t="str">
        <f>IF(AND('MAPA DE RIESGOS'!$AP462="Muy Alta",'MAPA DE RIESGOS'!$AR462="Mayor"),CONCATENATE("R",'MAPA DE RIESGOS'!$H462,"C",'MAPA DE RIESGOS'!$AF462),"")</f>
        <v/>
      </c>
      <c r="CA30" s="357" t="str">
        <f>IF(AND('MAPA DE RIESGOS'!$AP463="Muy Alta",'MAPA DE RIESGOS'!$AR463="Mayor"),CONCATENATE("R",'MAPA DE RIESGOS'!$H463,"C",'MAPA DE RIESGOS'!$AF463),"")</f>
        <v/>
      </c>
      <c r="CB30" s="357" t="str">
        <f>IF(AND('MAPA DE RIESGOS'!$AP464="Muy Alta",'MAPA DE RIESGOS'!$AR464="Mayor"),CONCATENATE("R",'MAPA DE RIESGOS'!$H464,"C",'MAPA DE RIESGOS'!$AF464),"")</f>
        <v/>
      </c>
      <c r="CC30" s="358" t="str">
        <f>IF(AND('MAPA DE RIESGOS'!$AP465="Muy Alta",'MAPA DE RIESGOS'!$AR465="Mayor"),CONCATENATE("R",'MAPA DE RIESGOS'!$H465,"C",'MAPA DE RIESGOS'!$AF465),"")</f>
        <v/>
      </c>
      <c r="CD30" s="359" t="str">
        <f>IF(AND('MAPA DE RIESGOS'!$AP448="Muy Alta",'MAPA DE RIESGOS'!$AR448="Catastrófico"),CONCATENATE("R",'MAPA DE RIESGOS'!$H448,"C",'MAPA DE RIESGOS'!$AF448),"")</f>
        <v/>
      </c>
      <c r="CE30" s="359" t="str">
        <f>IF(AND('MAPA DE RIESGOS'!$AP449="Muy Alta",'MAPA DE RIESGOS'!$AR449="Catastrófico"),CONCATENATE("R",'MAPA DE RIESGOS'!$H449,"C",'MAPA DE RIESGOS'!$AF449),"")</f>
        <v/>
      </c>
      <c r="CF30" s="359" t="str">
        <f>IF(AND('MAPA DE RIESGOS'!$AP450="Muy Alta",'MAPA DE RIESGOS'!$AR450="Catastrófico"),CONCATENATE("R",'MAPA DE RIESGOS'!$H450,"C",'MAPA DE RIESGOS'!$AF450),"")</f>
        <v/>
      </c>
      <c r="CG30" s="359" t="str">
        <f>IF(AND('MAPA DE RIESGOS'!$AP451="Muy Alta",'MAPA DE RIESGOS'!$AR451="Catastrófico"),CONCATENATE("R",'MAPA DE RIESGOS'!$H451,"C",'MAPA DE RIESGOS'!$AF451),"")</f>
        <v/>
      </c>
      <c r="CH30" s="359" t="str">
        <f>IF(AND('MAPA DE RIESGOS'!$AP452="Muy Alta",'MAPA DE RIESGOS'!$AR452="Catastrófico"),CONCATENATE("R",'MAPA DE RIESGOS'!$H452,"C",'MAPA DE RIESGOS'!$AF452),"")</f>
        <v/>
      </c>
      <c r="CI30" s="359" t="str">
        <f>IF(AND('MAPA DE RIESGOS'!$AP453="Muy Alta",'MAPA DE RIESGOS'!$AR453="Catastrófico"),CONCATENATE("R",'MAPA DE RIESGOS'!$H453,"C",'MAPA DE RIESGOS'!$AF453),"")</f>
        <v/>
      </c>
      <c r="CJ30" s="359" t="str">
        <f>IF(AND('MAPA DE RIESGOS'!$AP454="Muy Alta",'MAPA DE RIESGOS'!$AR454="Catastrófico"),CONCATENATE("R",'MAPA DE RIESGOS'!$H454,"C",'MAPA DE RIESGOS'!$AF454),"")</f>
        <v/>
      </c>
      <c r="CK30" s="359" t="str">
        <f>IF(AND('MAPA DE RIESGOS'!$AP455="Muy Alta",'MAPA DE RIESGOS'!$AR455="Catastrófico"),CONCATENATE("R",'MAPA DE RIESGOS'!$H455,"C",'MAPA DE RIESGOS'!$AF455),"")</f>
        <v/>
      </c>
      <c r="CL30" s="359" t="str">
        <f>IF(AND('MAPA DE RIESGOS'!$AP456="Muy Alta",'MAPA DE RIESGOS'!$AR456="Catastrófico"),CONCATENATE("R",'MAPA DE RIESGOS'!$H456,"C",'MAPA DE RIESGOS'!$AF456),"")</f>
        <v/>
      </c>
      <c r="CM30" s="359" t="str">
        <f>IF(AND('MAPA DE RIESGOS'!$AP457="Muy Alta",'MAPA DE RIESGOS'!$AR457="Catastrófico"),CONCATENATE("R",'MAPA DE RIESGOS'!$H457,"C",'MAPA DE RIESGOS'!$AF457),"")</f>
        <v/>
      </c>
      <c r="CN30" s="359" t="str">
        <f>IF(AND('MAPA DE RIESGOS'!$AP458="Muy Alta",'MAPA DE RIESGOS'!$AR458="Catastrófico"),CONCATENATE("R",'MAPA DE RIESGOS'!$H458,"C",'MAPA DE RIESGOS'!$AF458),"")</f>
        <v/>
      </c>
      <c r="CO30" s="359" t="str">
        <f>IF(AND('MAPA DE RIESGOS'!$AP459="Muy Alta",'MAPA DE RIESGOS'!$AR459="Catastrófico"),CONCATENATE("R",'MAPA DE RIESGOS'!$H459,"C",'MAPA DE RIESGOS'!$AF459),"")</f>
        <v/>
      </c>
      <c r="CP30" s="359" t="str">
        <f>IF(AND('MAPA DE RIESGOS'!$AP460="Muy Alta",'MAPA DE RIESGOS'!$AR460="Catastrófico"),CONCATENATE("R",'MAPA DE RIESGOS'!$H460,"C",'MAPA DE RIESGOS'!$AF460),"")</f>
        <v/>
      </c>
      <c r="CQ30" s="359" t="str">
        <f>IF(AND('MAPA DE RIESGOS'!$AP461="Muy Alta",'MAPA DE RIESGOS'!$AR461="Catastrófico"),CONCATENATE("R",'MAPA DE RIESGOS'!$H461,"C",'MAPA DE RIESGOS'!$AF461),"")</f>
        <v/>
      </c>
      <c r="CR30" s="359" t="str">
        <f>IF(AND('MAPA DE RIESGOS'!$AP462="Muy Alta",'MAPA DE RIESGOS'!$AR462="Catastrófico"),CONCATENATE("R",'MAPA DE RIESGOS'!$H462,"C",'MAPA DE RIESGOS'!$AF462),"")</f>
        <v/>
      </c>
      <c r="CS30" s="359" t="str">
        <f>IF(AND('MAPA DE RIESGOS'!$AP463="Muy Alta",'MAPA DE RIESGOS'!$AR463="Catastrófico"),CONCATENATE("R",'MAPA DE RIESGOS'!$H463,"C",'MAPA DE RIESGOS'!$AF463),"")</f>
        <v/>
      </c>
      <c r="CT30" s="359" t="str">
        <f>IF(AND('MAPA DE RIESGOS'!$AP464="Muy Alta",'MAPA DE RIESGOS'!$AR464="Catastrófico"),CONCATENATE("R",'MAPA DE RIESGOS'!$H464,"C",'MAPA DE RIESGOS'!$AF464),"")</f>
        <v/>
      </c>
      <c r="CU30" s="360" t="str">
        <f>IF(AND('MAPA DE RIESGOS'!$AP465="Muy Alta",'MAPA DE RIESGOS'!$AR465="Catastrófico"),CONCATENATE("R",'MAPA DE RIESGOS'!$H465,"C",'MAPA DE RIESGOS'!$AF465),"")</f>
        <v/>
      </c>
      <c r="CV30" s="67"/>
      <c r="CW30" s="735"/>
      <c r="CX30" s="736"/>
      <c r="CY30" s="736"/>
      <c r="CZ30" s="736"/>
      <c r="DA30" s="736"/>
      <c r="DB30" s="737"/>
    </row>
    <row r="31" spans="2:106" ht="32.5" customHeight="1">
      <c r="B31" s="755"/>
      <c r="C31" s="755"/>
      <c r="D31" s="756"/>
      <c r="E31" s="726"/>
      <c r="F31" s="727"/>
      <c r="G31" s="727"/>
      <c r="H31" s="727"/>
      <c r="I31" s="728"/>
      <c r="J31" s="356" t="str">
        <f>IF(AND('MAPA DE RIESGOS'!$AP466="Muy Alta",'MAPA DE RIESGOS'!$AR466="Leve"),CONCATENATE("R",'MAPA DE RIESGOS'!$H466,"C",'MAPA DE RIESGOS'!$AF466),"")</f>
        <v/>
      </c>
      <c r="K31" s="357" t="str">
        <f>IF(AND('MAPA DE RIESGOS'!$AP467="Muy Alta",'MAPA DE RIESGOS'!$AR467="Leve"),CONCATENATE("R",'MAPA DE RIESGOS'!$H467,"C",'MAPA DE RIESGOS'!$AF467),"")</f>
        <v/>
      </c>
      <c r="L31" s="357" t="str">
        <f>IF(AND('MAPA DE RIESGOS'!$AP468="Muy Alta",'MAPA DE RIESGOS'!$AR468="Leve"),CONCATENATE("R",'MAPA DE RIESGOS'!$H468,"C",'MAPA DE RIESGOS'!$AF468),"")</f>
        <v/>
      </c>
      <c r="M31" s="357" t="str">
        <f>IF(AND('MAPA DE RIESGOS'!$AP469="Muy Alta",'MAPA DE RIESGOS'!$AR469="Leve"),CONCATENATE("R",'MAPA DE RIESGOS'!$H469,"C",'MAPA DE RIESGOS'!$AF469),"")</f>
        <v/>
      </c>
      <c r="N31" s="357" t="str">
        <f>IF(AND('MAPA DE RIESGOS'!$AP470="Muy Alta",'MAPA DE RIESGOS'!$AR470="Leve"),CONCATENATE("R",'MAPA DE RIESGOS'!$H470,"C",'MAPA DE RIESGOS'!$AF470),"")</f>
        <v/>
      </c>
      <c r="O31" s="357" t="str">
        <f>IF(AND('MAPA DE RIESGOS'!$AP471="Muy Alta",'MAPA DE RIESGOS'!$AR471="Leve"),CONCATENATE("R",'MAPA DE RIESGOS'!$H471,"C",'MAPA DE RIESGOS'!$AF471),"")</f>
        <v/>
      </c>
      <c r="P31" s="357" t="str">
        <f>IF(AND('MAPA DE RIESGOS'!$AP472="Muy Alta",'MAPA DE RIESGOS'!$AR472="Leve"),CONCATENATE("R",'MAPA DE RIESGOS'!$H472,"C",'MAPA DE RIESGOS'!$AF472),"")</f>
        <v/>
      </c>
      <c r="Q31" s="357" t="str">
        <f>IF(AND('MAPA DE RIESGOS'!$AP473="Muy Alta",'MAPA DE RIESGOS'!$AR473="Leve"),CONCATENATE("R",'MAPA DE RIESGOS'!$H473,"C",'MAPA DE RIESGOS'!$AF473),"")</f>
        <v/>
      </c>
      <c r="R31" s="357" t="str">
        <f>IF(AND('MAPA DE RIESGOS'!$AP474="Muy Alta",'MAPA DE RIESGOS'!$AR474="Leve"),CONCATENATE("R",'MAPA DE RIESGOS'!$H474,"C",'MAPA DE RIESGOS'!$AF474),"")</f>
        <v/>
      </c>
      <c r="S31" s="357" t="str">
        <f>IF(AND('MAPA DE RIESGOS'!$AP475="Muy Alta",'MAPA DE RIESGOS'!$AR475="Leve"),CONCATENATE("R",'MAPA DE RIESGOS'!$H475,"C",'MAPA DE RIESGOS'!$AF475),"")</f>
        <v/>
      </c>
      <c r="T31" s="357" t="str">
        <f>IF(AND('MAPA DE RIESGOS'!$AP476="Muy Alta",'MAPA DE RIESGOS'!$AR476="Leve"),CONCATENATE("R",'MAPA DE RIESGOS'!$H476,"C",'MAPA DE RIESGOS'!$AF476),"")</f>
        <v/>
      </c>
      <c r="U31" s="357" t="str">
        <f>IF(AND('MAPA DE RIESGOS'!$AP477="Muy Alta",'MAPA DE RIESGOS'!$AR477="Leve"),CONCATENATE("R",'MAPA DE RIESGOS'!$H477,"C",'MAPA DE RIESGOS'!$AF477),"")</f>
        <v/>
      </c>
      <c r="V31" s="357" t="str">
        <f>IF(AND('MAPA DE RIESGOS'!$AP478="Muy Alta",'MAPA DE RIESGOS'!$AR478="Leve"),CONCATENATE("R",'MAPA DE RIESGOS'!$H478,"C",'MAPA DE RIESGOS'!$AF478),"")</f>
        <v/>
      </c>
      <c r="W31" s="357" t="str">
        <f>IF(AND('MAPA DE RIESGOS'!$AP479="Muy Alta",'MAPA DE RIESGOS'!$AR479="Leve"),CONCATENATE("R",'MAPA DE RIESGOS'!$H479,"C",'MAPA DE RIESGOS'!$AF479),"")</f>
        <v/>
      </c>
      <c r="X31" s="357" t="str">
        <f>IF(AND('MAPA DE RIESGOS'!$AP480="Muy Alta",'MAPA DE RIESGOS'!$AR480="Leve"),CONCATENATE("R",'MAPA DE RIESGOS'!$H480,"C",'MAPA DE RIESGOS'!$AF480),"")</f>
        <v/>
      </c>
      <c r="Y31" s="357" t="str">
        <f>IF(AND('MAPA DE RIESGOS'!$AP481="Muy Alta",'MAPA DE RIESGOS'!$AR481="Leve"),CONCATENATE("R",'MAPA DE RIESGOS'!$H481,"C",'MAPA DE RIESGOS'!$AF481),"")</f>
        <v/>
      </c>
      <c r="Z31" s="357" t="str">
        <f>IF(AND('MAPA DE RIESGOS'!$AP482="Muy Alta",'MAPA DE RIESGOS'!$AR482="Leve"),CONCATENATE("R",'MAPA DE RIESGOS'!$H482,"C",'MAPA DE RIESGOS'!$AF482),"")</f>
        <v/>
      </c>
      <c r="AA31" s="358" t="str">
        <f>IF(AND('MAPA DE RIESGOS'!$AP483="Muy Alta",'MAPA DE RIESGOS'!$AR483="Leve"),CONCATENATE("R",'MAPA DE RIESGOS'!$H483,"C",'MAPA DE RIESGOS'!$AF483),"")</f>
        <v/>
      </c>
      <c r="AB31" s="356" t="str">
        <f>IF(AND('MAPA DE RIESGOS'!$AP466="Muy Alta",'MAPA DE RIESGOS'!$AR466="Menor"),CONCATENATE("R",'MAPA DE RIESGOS'!$H466,"C",'MAPA DE RIESGOS'!$AF466),"")</f>
        <v/>
      </c>
      <c r="AC31" s="357" t="str">
        <f>IF(AND('MAPA DE RIESGOS'!$AP467="Muy Alta",'MAPA DE RIESGOS'!$AR467="Menor"),CONCATENATE("R",'MAPA DE RIESGOS'!$H467,"C",'MAPA DE RIESGOS'!$AF467),"")</f>
        <v/>
      </c>
      <c r="AD31" s="357" t="str">
        <f>IF(AND('MAPA DE RIESGOS'!$AP468="Muy Alta",'MAPA DE RIESGOS'!$AR468="Menor"),CONCATENATE("R",'MAPA DE RIESGOS'!$H468,"C",'MAPA DE RIESGOS'!$AF468),"")</f>
        <v/>
      </c>
      <c r="AE31" s="357" t="str">
        <f>IF(AND('MAPA DE RIESGOS'!$AP469="Muy Alta",'MAPA DE RIESGOS'!$AR469="Menor"),CONCATENATE("R",'MAPA DE RIESGOS'!$H469,"C",'MAPA DE RIESGOS'!$AF469),"")</f>
        <v/>
      </c>
      <c r="AF31" s="357" t="str">
        <f>IF(AND('MAPA DE RIESGOS'!$AP470="Muy Alta",'MAPA DE RIESGOS'!$AR470="Menor"),CONCATENATE("R",'MAPA DE RIESGOS'!$H470,"C",'MAPA DE RIESGOS'!$AF470),"")</f>
        <v/>
      </c>
      <c r="AG31" s="357" t="str">
        <f>IF(AND('MAPA DE RIESGOS'!$AP471="Muy Alta",'MAPA DE RIESGOS'!$AR471="Menor"),CONCATENATE("R",'MAPA DE RIESGOS'!$H471,"C",'MAPA DE RIESGOS'!$AF471),"")</f>
        <v/>
      </c>
      <c r="AH31" s="357" t="str">
        <f>IF(AND('MAPA DE RIESGOS'!$AP472="Muy Alta",'MAPA DE RIESGOS'!$AR472="Menor"),CONCATENATE("R",'MAPA DE RIESGOS'!$H472,"C",'MAPA DE RIESGOS'!$AF472),"")</f>
        <v/>
      </c>
      <c r="AI31" s="357" t="str">
        <f>IF(AND('MAPA DE RIESGOS'!$AP473="Muy Alta",'MAPA DE RIESGOS'!$AR473="Menor"),CONCATENATE("R",'MAPA DE RIESGOS'!$H473,"C",'MAPA DE RIESGOS'!$AF473),"")</f>
        <v/>
      </c>
      <c r="AJ31" s="357" t="str">
        <f>IF(AND('MAPA DE RIESGOS'!$AP474="Muy Alta",'MAPA DE RIESGOS'!$AR474="Menor"),CONCATENATE("R",'MAPA DE RIESGOS'!$H474,"C",'MAPA DE RIESGOS'!$AF474),"")</f>
        <v/>
      </c>
      <c r="AK31" s="357" t="str">
        <f>IF(AND('MAPA DE RIESGOS'!$AP475="Muy Alta",'MAPA DE RIESGOS'!$AR475="Menor"),CONCATENATE("R",'MAPA DE RIESGOS'!$H475,"C",'MAPA DE RIESGOS'!$AF475),"")</f>
        <v/>
      </c>
      <c r="AL31" s="357" t="str">
        <f>IF(AND('MAPA DE RIESGOS'!$AP476="Muy Alta",'MAPA DE RIESGOS'!$AR476="Menor"),CONCATENATE("R",'MAPA DE RIESGOS'!$H476,"C",'MAPA DE RIESGOS'!$AF476),"")</f>
        <v/>
      </c>
      <c r="AM31" s="357" t="str">
        <f>IF(AND('MAPA DE RIESGOS'!$AP477="Muy Alta",'MAPA DE RIESGOS'!$AR477="Menor"),CONCATENATE("R",'MAPA DE RIESGOS'!$H477,"C",'MAPA DE RIESGOS'!$AF477),"")</f>
        <v/>
      </c>
      <c r="AN31" s="357" t="str">
        <f>IF(AND('MAPA DE RIESGOS'!$AP478="Muy Alta",'MAPA DE RIESGOS'!$AR478="Menor"),CONCATENATE("R",'MAPA DE RIESGOS'!$H478,"C",'MAPA DE RIESGOS'!$AF478),"")</f>
        <v/>
      </c>
      <c r="AO31" s="357" t="str">
        <f>IF(AND('MAPA DE RIESGOS'!$AP479="Muy Alta",'MAPA DE RIESGOS'!$AR479="Menor"),CONCATENATE("R",'MAPA DE RIESGOS'!$H479,"C",'MAPA DE RIESGOS'!$AF479),"")</f>
        <v/>
      </c>
      <c r="AP31" s="357" t="str">
        <f>IF(AND('MAPA DE RIESGOS'!$AP480="Muy Alta",'MAPA DE RIESGOS'!$AR480="Menor"),CONCATENATE("R",'MAPA DE RIESGOS'!$H480,"C",'MAPA DE RIESGOS'!$AF480),"")</f>
        <v/>
      </c>
      <c r="AQ31" s="357" t="str">
        <f>IF(AND('MAPA DE RIESGOS'!$AP481="Muy Alta",'MAPA DE RIESGOS'!$AR481="Menor"),CONCATENATE("R",'MAPA DE RIESGOS'!$H481,"C",'MAPA DE RIESGOS'!$AF481),"")</f>
        <v/>
      </c>
      <c r="AR31" s="357" t="str">
        <f>IF(AND('MAPA DE RIESGOS'!$AP482="Muy Alta",'MAPA DE RIESGOS'!$AR482="Menor"),CONCATENATE("R",'MAPA DE RIESGOS'!$H482,"C",'MAPA DE RIESGOS'!$AF482),"")</f>
        <v/>
      </c>
      <c r="AS31" s="358" t="str">
        <f>IF(AND('MAPA DE RIESGOS'!$AP483="Muy Alta",'MAPA DE RIESGOS'!$AR483="Menor"),CONCATENATE("R",'MAPA DE RIESGOS'!$H483,"C",'MAPA DE RIESGOS'!$AF483),"")</f>
        <v/>
      </c>
      <c r="AT31" s="356" t="str">
        <f>IF(AND('MAPA DE RIESGOS'!$AP466="Muy Alta",'MAPA DE RIESGOS'!$AR466="Moderado"),CONCATENATE("R",'MAPA DE RIESGOS'!$H466,"C",'MAPA DE RIESGOS'!$AF466),"")</f>
        <v/>
      </c>
      <c r="AU31" s="357" t="str">
        <f>IF(AND('MAPA DE RIESGOS'!$AP467="Muy Alta",'MAPA DE RIESGOS'!$AR467="Moderado"),CONCATENATE("R",'MAPA DE RIESGOS'!$H467,"C",'MAPA DE RIESGOS'!$AF467),"")</f>
        <v/>
      </c>
      <c r="AV31" s="357" t="str">
        <f>IF(AND('MAPA DE RIESGOS'!$AP468="Muy Alta",'MAPA DE RIESGOS'!$AR468="Moderado"),CONCATENATE("R",'MAPA DE RIESGOS'!$H468,"C",'MAPA DE RIESGOS'!$AF468),"")</f>
        <v/>
      </c>
      <c r="AW31" s="357" t="str">
        <f>IF(AND('MAPA DE RIESGOS'!$AP469="Muy Alta",'MAPA DE RIESGOS'!$AR469="Moderado"),CONCATENATE("R",'MAPA DE RIESGOS'!$H469,"C",'MAPA DE RIESGOS'!$AF469),"")</f>
        <v/>
      </c>
      <c r="AX31" s="357" t="str">
        <f>IF(AND('MAPA DE RIESGOS'!$AP470="Muy Alta",'MAPA DE RIESGOS'!$AR470="Moderado"),CONCATENATE("R",'MAPA DE RIESGOS'!$H470,"C",'MAPA DE RIESGOS'!$AF470),"")</f>
        <v/>
      </c>
      <c r="AY31" s="357" t="str">
        <f>IF(AND('MAPA DE RIESGOS'!$AP471="Muy Alta",'MAPA DE RIESGOS'!$AR471="Moderado"),CONCATENATE("R",'MAPA DE RIESGOS'!$H471,"C",'MAPA DE RIESGOS'!$AF471),"")</f>
        <v/>
      </c>
      <c r="AZ31" s="357" t="str">
        <f>IF(AND('MAPA DE RIESGOS'!$AP472="Muy Alta",'MAPA DE RIESGOS'!$AR472="Moderado"),CONCATENATE("R",'MAPA DE RIESGOS'!$H472,"C",'MAPA DE RIESGOS'!$AF472),"")</f>
        <v/>
      </c>
      <c r="BA31" s="357" t="str">
        <f>IF(AND('MAPA DE RIESGOS'!$AP473="Muy Alta",'MAPA DE RIESGOS'!$AR473="Moderado"),CONCATENATE("R",'MAPA DE RIESGOS'!$H473,"C",'MAPA DE RIESGOS'!$AF473),"")</f>
        <v/>
      </c>
      <c r="BB31" s="357" t="str">
        <f>IF(AND('MAPA DE RIESGOS'!$AP474="Muy Alta",'MAPA DE RIESGOS'!$AR474="Moderado"),CONCATENATE("R",'MAPA DE RIESGOS'!$H474,"C",'MAPA DE RIESGOS'!$AF474),"")</f>
        <v/>
      </c>
      <c r="BC31" s="357" t="str">
        <f>IF(AND('MAPA DE RIESGOS'!$AP475="Muy Alta",'MAPA DE RIESGOS'!$AR475="Moderado"),CONCATENATE("R",'MAPA DE RIESGOS'!$H475,"C",'MAPA DE RIESGOS'!$AF475),"")</f>
        <v/>
      </c>
      <c r="BD31" s="357" t="str">
        <f>IF(AND('MAPA DE RIESGOS'!$AP476="Muy Alta",'MAPA DE RIESGOS'!$AR476="Moderado"),CONCATENATE("R",'MAPA DE RIESGOS'!$H476,"C",'MAPA DE RIESGOS'!$AF476),"")</f>
        <v/>
      </c>
      <c r="BE31" s="357" t="str">
        <f>IF(AND('MAPA DE RIESGOS'!$AP477="Muy Alta",'MAPA DE RIESGOS'!$AR477="Moderado"),CONCATENATE("R",'MAPA DE RIESGOS'!$H477,"C",'MAPA DE RIESGOS'!$AF477),"")</f>
        <v/>
      </c>
      <c r="BF31" s="357" t="str">
        <f>IF(AND('MAPA DE RIESGOS'!$AP478="Muy Alta",'MAPA DE RIESGOS'!$AR478="Moderado"),CONCATENATE("R",'MAPA DE RIESGOS'!$H478,"C",'MAPA DE RIESGOS'!$AF478),"")</f>
        <v/>
      </c>
      <c r="BG31" s="357" t="str">
        <f>IF(AND('MAPA DE RIESGOS'!$AP479="Muy Alta",'MAPA DE RIESGOS'!$AR479="Moderado"),CONCATENATE("R",'MAPA DE RIESGOS'!$H479,"C",'MAPA DE RIESGOS'!$AF479),"")</f>
        <v/>
      </c>
      <c r="BH31" s="357" t="str">
        <f>IF(AND('MAPA DE RIESGOS'!$AP480="Muy Alta",'MAPA DE RIESGOS'!$AR480="Moderado"),CONCATENATE("R",'MAPA DE RIESGOS'!$H480,"C",'MAPA DE RIESGOS'!$AF480),"")</f>
        <v/>
      </c>
      <c r="BI31" s="357" t="str">
        <f>IF(AND('MAPA DE RIESGOS'!$AP481="Muy Alta",'MAPA DE RIESGOS'!$AR481="Moderado"),CONCATENATE("R",'MAPA DE RIESGOS'!$H481,"C",'MAPA DE RIESGOS'!$AF481),"")</f>
        <v/>
      </c>
      <c r="BJ31" s="357" t="str">
        <f>IF(AND('MAPA DE RIESGOS'!$AP482="Muy Alta",'MAPA DE RIESGOS'!$AR482="Moderado"),CONCATENATE("R",'MAPA DE RIESGOS'!$H482,"C",'MAPA DE RIESGOS'!$AF482),"")</f>
        <v/>
      </c>
      <c r="BK31" s="358" t="str">
        <f>IF(AND('MAPA DE RIESGOS'!$AP483="Muy Alta",'MAPA DE RIESGOS'!$AR483="Moderado"),CONCATENATE("R",'MAPA DE RIESGOS'!$H483,"C",'MAPA DE RIESGOS'!$AF483),"")</f>
        <v/>
      </c>
      <c r="BL31" s="356" t="str">
        <f>IF(AND('MAPA DE RIESGOS'!$AP466="Muy Alta",'MAPA DE RIESGOS'!$AR466="Mayor"),CONCATENATE("R",'MAPA DE RIESGOS'!$H466,"C",'MAPA DE RIESGOS'!$AF466),"")</f>
        <v/>
      </c>
      <c r="BM31" s="357" t="str">
        <f>IF(AND('MAPA DE RIESGOS'!$AP467="Muy Alta",'MAPA DE RIESGOS'!$AR467="Mayor"),CONCATENATE("R",'MAPA DE RIESGOS'!$H467,"C",'MAPA DE RIESGOS'!$AF467),"")</f>
        <v/>
      </c>
      <c r="BN31" s="357" t="str">
        <f>IF(AND('MAPA DE RIESGOS'!$AP468="Muy Alta",'MAPA DE RIESGOS'!$AR468="Mayor"),CONCATENATE("R",'MAPA DE RIESGOS'!$H468,"C",'MAPA DE RIESGOS'!$AF468),"")</f>
        <v/>
      </c>
      <c r="BO31" s="357" t="str">
        <f>IF(AND('MAPA DE RIESGOS'!$AP469="Muy Alta",'MAPA DE RIESGOS'!$AR469="Mayor"),CONCATENATE("R",'MAPA DE RIESGOS'!$H469,"C",'MAPA DE RIESGOS'!$AF469),"")</f>
        <v/>
      </c>
      <c r="BP31" s="357" t="str">
        <f>IF(AND('MAPA DE RIESGOS'!$AP470="Muy Alta",'MAPA DE RIESGOS'!$AR470="Mayor"),CONCATENATE("R",'MAPA DE RIESGOS'!$H470,"C",'MAPA DE RIESGOS'!$AF470),"")</f>
        <v/>
      </c>
      <c r="BQ31" s="357" t="str">
        <f>IF(AND('MAPA DE RIESGOS'!$AP471="Muy Alta",'MAPA DE RIESGOS'!$AR471="Mayor"),CONCATENATE("R",'MAPA DE RIESGOS'!$H471,"C",'MAPA DE RIESGOS'!$AF471),"")</f>
        <v/>
      </c>
      <c r="BR31" s="357" t="str">
        <f>IF(AND('MAPA DE RIESGOS'!$AP472="Muy Alta",'MAPA DE RIESGOS'!$AR472="Mayor"),CONCATENATE("R",'MAPA DE RIESGOS'!$H472,"C",'MAPA DE RIESGOS'!$AF472),"")</f>
        <v/>
      </c>
      <c r="BS31" s="357" t="str">
        <f>IF(AND('MAPA DE RIESGOS'!$AP473="Muy Alta",'MAPA DE RIESGOS'!$AR473="Mayor"),CONCATENATE("R",'MAPA DE RIESGOS'!$H473,"C",'MAPA DE RIESGOS'!$AF473),"")</f>
        <v/>
      </c>
      <c r="BT31" s="357" t="str">
        <f>IF(AND('MAPA DE RIESGOS'!$AP474="Muy Alta",'MAPA DE RIESGOS'!$AR474="Mayor"),CONCATENATE("R",'MAPA DE RIESGOS'!$H474,"C",'MAPA DE RIESGOS'!$AF474),"")</f>
        <v/>
      </c>
      <c r="BU31" s="357" t="str">
        <f>IF(AND('MAPA DE RIESGOS'!$AP475="Muy Alta",'MAPA DE RIESGOS'!$AR475="Mayor"),CONCATENATE("R",'MAPA DE RIESGOS'!$H475,"C",'MAPA DE RIESGOS'!$AF475),"")</f>
        <v/>
      </c>
      <c r="BV31" s="357" t="str">
        <f>IF(AND('MAPA DE RIESGOS'!$AP476="Muy Alta",'MAPA DE RIESGOS'!$AR476="Mayor"),CONCATENATE("R",'MAPA DE RIESGOS'!$H476,"C",'MAPA DE RIESGOS'!$AF476),"")</f>
        <v/>
      </c>
      <c r="BW31" s="357" t="str">
        <f>IF(AND('MAPA DE RIESGOS'!$AP477="Muy Alta",'MAPA DE RIESGOS'!$AR477="Mayor"),CONCATENATE("R",'MAPA DE RIESGOS'!$H477,"C",'MAPA DE RIESGOS'!$AF477),"")</f>
        <v/>
      </c>
      <c r="BX31" s="357" t="str">
        <f>IF(AND('MAPA DE RIESGOS'!$AP478="Muy Alta",'MAPA DE RIESGOS'!$AR478="Mayor"),CONCATENATE("R",'MAPA DE RIESGOS'!$H478,"C",'MAPA DE RIESGOS'!$AF478),"")</f>
        <v/>
      </c>
      <c r="BY31" s="357" t="str">
        <f>IF(AND('MAPA DE RIESGOS'!$AP479="Muy Alta",'MAPA DE RIESGOS'!$AR479="Mayor"),CONCATENATE("R",'MAPA DE RIESGOS'!$H479,"C",'MAPA DE RIESGOS'!$AF479),"")</f>
        <v/>
      </c>
      <c r="BZ31" s="357" t="str">
        <f>IF(AND('MAPA DE RIESGOS'!$AP480="Muy Alta",'MAPA DE RIESGOS'!$AR480="Mayor"),CONCATENATE("R",'MAPA DE RIESGOS'!$H480,"C",'MAPA DE RIESGOS'!$AF480),"")</f>
        <v/>
      </c>
      <c r="CA31" s="357" t="str">
        <f>IF(AND('MAPA DE RIESGOS'!$AP481="Muy Alta",'MAPA DE RIESGOS'!$AR481="Mayor"),CONCATENATE("R",'MAPA DE RIESGOS'!$H481,"C",'MAPA DE RIESGOS'!$AF481),"")</f>
        <v/>
      </c>
      <c r="CB31" s="357" t="str">
        <f>IF(AND('MAPA DE RIESGOS'!$AP482="Muy Alta",'MAPA DE RIESGOS'!$AR482="Mayor"),CONCATENATE("R",'MAPA DE RIESGOS'!$H482,"C",'MAPA DE RIESGOS'!$AF482),"")</f>
        <v/>
      </c>
      <c r="CC31" s="358" t="str">
        <f>IF(AND('MAPA DE RIESGOS'!$AP483="Muy Alta",'MAPA DE RIESGOS'!$AR483="Mayor"),CONCATENATE("R",'MAPA DE RIESGOS'!$H483,"C",'MAPA DE RIESGOS'!$AF483),"")</f>
        <v/>
      </c>
      <c r="CD31" s="359" t="str">
        <f>IF(AND('MAPA DE RIESGOS'!$AP466="Muy Alta",'MAPA DE RIESGOS'!$AR466="Catastrófico"),CONCATENATE("R",'MAPA DE RIESGOS'!$H466,"C",'MAPA DE RIESGOS'!$AF466),"")</f>
        <v/>
      </c>
      <c r="CE31" s="359" t="str">
        <f>IF(AND('MAPA DE RIESGOS'!$AP467="Muy Alta",'MAPA DE RIESGOS'!$AR467="Catastrófico"),CONCATENATE("R",'MAPA DE RIESGOS'!$H467,"C",'MAPA DE RIESGOS'!$AF467),"")</f>
        <v/>
      </c>
      <c r="CF31" s="359" t="str">
        <f>IF(AND('MAPA DE RIESGOS'!$AP468="Muy Alta",'MAPA DE RIESGOS'!$AR468="Catastrófico"),CONCATENATE("R",'MAPA DE RIESGOS'!$H468,"C",'MAPA DE RIESGOS'!$AF468),"")</f>
        <v/>
      </c>
      <c r="CG31" s="359" t="str">
        <f>IF(AND('MAPA DE RIESGOS'!$AP469="Muy Alta",'MAPA DE RIESGOS'!$AR469="Catastrófico"),CONCATENATE("R",'MAPA DE RIESGOS'!$H469,"C",'MAPA DE RIESGOS'!$AF469),"")</f>
        <v/>
      </c>
      <c r="CH31" s="359" t="str">
        <f>IF(AND('MAPA DE RIESGOS'!$AP470="Muy Alta",'MAPA DE RIESGOS'!$AR470="Catastrófico"),CONCATENATE("R",'MAPA DE RIESGOS'!$H470,"C",'MAPA DE RIESGOS'!$AF470),"")</f>
        <v/>
      </c>
      <c r="CI31" s="359" t="str">
        <f>IF(AND('MAPA DE RIESGOS'!$AP471="Muy Alta",'MAPA DE RIESGOS'!$AR471="Catastrófico"),CONCATENATE("R",'MAPA DE RIESGOS'!$H471,"C",'MAPA DE RIESGOS'!$AF471),"")</f>
        <v/>
      </c>
      <c r="CJ31" s="359" t="str">
        <f>IF(AND('MAPA DE RIESGOS'!$AP472="Muy Alta",'MAPA DE RIESGOS'!$AR472="Catastrófico"),CONCATENATE("R",'MAPA DE RIESGOS'!$H472,"C",'MAPA DE RIESGOS'!$AF472),"")</f>
        <v/>
      </c>
      <c r="CK31" s="359" t="str">
        <f>IF(AND('MAPA DE RIESGOS'!$AP473="Muy Alta",'MAPA DE RIESGOS'!$AR473="Catastrófico"),CONCATENATE("R",'MAPA DE RIESGOS'!$H473,"C",'MAPA DE RIESGOS'!$AF473),"")</f>
        <v/>
      </c>
      <c r="CL31" s="359" t="str">
        <f>IF(AND('MAPA DE RIESGOS'!$AP474="Muy Alta",'MAPA DE RIESGOS'!$AR474="Catastrófico"),CONCATENATE("R",'MAPA DE RIESGOS'!$H474,"C",'MAPA DE RIESGOS'!$AF474),"")</f>
        <v/>
      </c>
      <c r="CM31" s="359" t="str">
        <f>IF(AND('MAPA DE RIESGOS'!$AP475="Muy Alta",'MAPA DE RIESGOS'!$AR475="Catastrófico"),CONCATENATE("R",'MAPA DE RIESGOS'!$H475,"C",'MAPA DE RIESGOS'!$AF475),"")</f>
        <v/>
      </c>
      <c r="CN31" s="359" t="str">
        <f>IF(AND('MAPA DE RIESGOS'!$AP476="Muy Alta",'MAPA DE RIESGOS'!$AR476="Catastrófico"),CONCATENATE("R",'MAPA DE RIESGOS'!$H476,"C",'MAPA DE RIESGOS'!$AF476),"")</f>
        <v/>
      </c>
      <c r="CO31" s="359" t="str">
        <f>IF(AND('MAPA DE RIESGOS'!$AP477="Muy Alta",'MAPA DE RIESGOS'!$AR477="Catastrófico"),CONCATENATE("R",'MAPA DE RIESGOS'!$H477,"C",'MAPA DE RIESGOS'!$AF477),"")</f>
        <v/>
      </c>
      <c r="CP31" s="359" t="str">
        <f>IF(AND('MAPA DE RIESGOS'!$AP478="Muy Alta",'MAPA DE RIESGOS'!$AR478="Catastrófico"),CONCATENATE("R",'MAPA DE RIESGOS'!$H478,"C",'MAPA DE RIESGOS'!$AF478),"")</f>
        <v/>
      </c>
      <c r="CQ31" s="359" t="str">
        <f>IF(AND('MAPA DE RIESGOS'!$AP479="Muy Alta",'MAPA DE RIESGOS'!$AR479="Catastrófico"),CONCATENATE("R",'MAPA DE RIESGOS'!$H479,"C",'MAPA DE RIESGOS'!$AF479),"")</f>
        <v/>
      </c>
      <c r="CR31" s="359" t="str">
        <f>IF(AND('MAPA DE RIESGOS'!$AP480="Muy Alta",'MAPA DE RIESGOS'!$AR480="Catastrófico"),CONCATENATE("R",'MAPA DE RIESGOS'!$H480,"C",'MAPA DE RIESGOS'!$AF480),"")</f>
        <v/>
      </c>
      <c r="CS31" s="359" t="str">
        <f>IF(AND('MAPA DE RIESGOS'!$AP481="Muy Alta",'MAPA DE RIESGOS'!$AR481="Catastrófico"),CONCATENATE("R",'MAPA DE RIESGOS'!$H481,"C",'MAPA DE RIESGOS'!$AF481),"")</f>
        <v/>
      </c>
      <c r="CT31" s="359" t="str">
        <f>IF(AND('MAPA DE RIESGOS'!$AP482="Muy Alta",'MAPA DE RIESGOS'!$AR482="Catastrófico"),CONCATENATE("R",'MAPA DE RIESGOS'!$H482,"C",'MAPA DE RIESGOS'!$AF482),"")</f>
        <v/>
      </c>
      <c r="CU31" s="360" t="str">
        <f>IF(AND('MAPA DE RIESGOS'!$AP483="Muy Alta",'MAPA DE RIESGOS'!$AR483="Catastrófico"),CONCATENATE("R",'MAPA DE RIESGOS'!$H483,"C",'MAPA DE RIESGOS'!$AF483),"")</f>
        <v/>
      </c>
      <c r="CV31" s="67"/>
      <c r="CW31" s="735"/>
      <c r="CX31" s="736"/>
      <c r="CY31" s="736"/>
      <c r="CZ31" s="736"/>
      <c r="DA31" s="736"/>
      <c r="DB31" s="737"/>
    </row>
    <row r="32" spans="2:106" ht="32.5" customHeight="1">
      <c r="B32" s="755"/>
      <c r="C32" s="755"/>
      <c r="D32" s="756"/>
      <c r="E32" s="726"/>
      <c r="F32" s="727"/>
      <c r="G32" s="727"/>
      <c r="H32" s="727"/>
      <c r="I32" s="728"/>
      <c r="J32" s="356" t="str">
        <f>IF(AND('MAPA DE RIESGOS'!$AP484="Muy Alta",'MAPA DE RIESGOS'!$AR484="Leve"),CONCATENATE("R",'MAPA DE RIESGOS'!$H484,"C",'MAPA DE RIESGOS'!$AF484),"")</f>
        <v/>
      </c>
      <c r="K32" s="357" t="str">
        <f>IF(AND('MAPA DE RIESGOS'!$AP485="Muy Alta",'MAPA DE RIESGOS'!$AR485="Leve"),CONCATENATE("R",'MAPA DE RIESGOS'!$H485,"C",'MAPA DE RIESGOS'!$AF485),"")</f>
        <v/>
      </c>
      <c r="L32" s="357" t="str">
        <f>IF(AND('MAPA DE RIESGOS'!$AP486="Muy Alta",'MAPA DE RIESGOS'!$AR486="Leve"),CONCATENATE("R",'MAPA DE RIESGOS'!$H486,"C",'MAPA DE RIESGOS'!$AF486),"")</f>
        <v/>
      </c>
      <c r="M32" s="357" t="str">
        <f>IF(AND('MAPA DE RIESGOS'!$AP487="Muy Alta",'MAPA DE RIESGOS'!$AR487="Leve"),CONCATENATE("R",'MAPA DE RIESGOS'!$H487,"C",'MAPA DE RIESGOS'!$AF487),"")</f>
        <v/>
      </c>
      <c r="N32" s="357" t="str">
        <f>IF(AND('MAPA DE RIESGOS'!$AP488="Muy Alta",'MAPA DE RIESGOS'!$AR488="Leve"),CONCATENATE("R",'MAPA DE RIESGOS'!$H488,"C",'MAPA DE RIESGOS'!$AF488),"")</f>
        <v/>
      </c>
      <c r="O32" s="357" t="str">
        <f>IF(AND('MAPA DE RIESGOS'!$AP489="Muy Alta",'MAPA DE RIESGOS'!$AR489="Leve"),CONCATENATE("R",'MAPA DE RIESGOS'!$H489,"C",'MAPA DE RIESGOS'!$AF489),"")</f>
        <v/>
      </c>
      <c r="P32" s="357" t="str">
        <f>IF(AND('MAPA DE RIESGOS'!$AP490="Muy Alta",'MAPA DE RIESGOS'!$AR490="Leve"),CONCATENATE("R",'MAPA DE RIESGOS'!$H490,"C",'MAPA DE RIESGOS'!$AF490),"")</f>
        <v/>
      </c>
      <c r="Q32" s="357" t="str">
        <f>IF(AND('MAPA DE RIESGOS'!$AP491="Muy Alta",'MAPA DE RIESGOS'!$AR491="Leve"),CONCATENATE("R",'MAPA DE RIESGOS'!$H491,"C",'MAPA DE RIESGOS'!$AF491),"")</f>
        <v/>
      </c>
      <c r="R32" s="357" t="str">
        <f>IF(AND('MAPA DE RIESGOS'!$AP492="Muy Alta",'MAPA DE RIESGOS'!$AR492="Leve"),CONCATENATE("R",'MAPA DE RIESGOS'!$H492,"C",'MAPA DE RIESGOS'!$AF492),"")</f>
        <v/>
      </c>
      <c r="S32" s="357" t="str">
        <f>IF(AND('MAPA DE RIESGOS'!$AP493="Muy Alta",'MAPA DE RIESGOS'!$AR493="Leve"),CONCATENATE("R",'MAPA DE RIESGOS'!$H493,"C",'MAPA DE RIESGOS'!$AF493),"")</f>
        <v/>
      </c>
      <c r="T32" s="357" t="str">
        <f>IF(AND('MAPA DE RIESGOS'!$AP494="Muy Alta",'MAPA DE RIESGOS'!$AR494="Leve"),CONCATENATE("R",'MAPA DE RIESGOS'!$H494,"C",'MAPA DE RIESGOS'!$AF494),"")</f>
        <v/>
      </c>
      <c r="U32" s="357" t="str">
        <f>IF(AND('MAPA DE RIESGOS'!$AP495="Muy Alta",'MAPA DE RIESGOS'!$AR495="Leve"),CONCATENATE("R",'MAPA DE RIESGOS'!$H495,"C",'MAPA DE RIESGOS'!$AF495),"")</f>
        <v/>
      </c>
      <c r="V32" s="357" t="str">
        <f>IF(AND('MAPA DE RIESGOS'!$AP496="Muy Alta",'MAPA DE RIESGOS'!$AR496="Leve"),CONCATENATE("R",'MAPA DE RIESGOS'!$H496,"C",'MAPA DE RIESGOS'!$AF496),"")</f>
        <v/>
      </c>
      <c r="W32" s="357" t="str">
        <f>IF(AND('MAPA DE RIESGOS'!$AP497="Muy Alta",'MAPA DE RIESGOS'!$AR497="Leve"),CONCATENATE("R",'MAPA DE RIESGOS'!$H497,"C",'MAPA DE RIESGOS'!$AF497),"")</f>
        <v/>
      </c>
      <c r="X32" s="357" t="str">
        <f>IF(AND('MAPA DE RIESGOS'!$AP498="Muy Alta",'MAPA DE RIESGOS'!$AR498="Leve"),CONCATENATE("R",'MAPA DE RIESGOS'!$H498,"C",'MAPA DE RIESGOS'!$AF498),"")</f>
        <v/>
      </c>
      <c r="Y32" s="357" t="str">
        <f>IF(AND('MAPA DE RIESGOS'!$AP499="Muy Alta",'MAPA DE RIESGOS'!$AR499="Leve"),CONCATENATE("R",'MAPA DE RIESGOS'!$H499,"C",'MAPA DE RIESGOS'!$AF499),"")</f>
        <v/>
      </c>
      <c r="Z32" s="357" t="str">
        <f>IF(AND('MAPA DE RIESGOS'!$AP500="Muy Alta",'MAPA DE RIESGOS'!$AR500="Leve"),CONCATENATE("R",'MAPA DE RIESGOS'!$H500,"C",'MAPA DE RIESGOS'!$AF500),"")</f>
        <v/>
      </c>
      <c r="AA32" s="358" t="str">
        <f>IF(AND('MAPA DE RIESGOS'!$AP501="Muy Alta",'MAPA DE RIESGOS'!$AR501="Leve"),CONCATENATE("R",'MAPA DE RIESGOS'!$H501,"C",'MAPA DE RIESGOS'!$AF501),"")</f>
        <v/>
      </c>
      <c r="AB32" s="356" t="str">
        <f>IF(AND('MAPA DE RIESGOS'!$AP484="Muy Alta",'MAPA DE RIESGOS'!$AR484="Menor"),CONCATENATE("R",'MAPA DE RIESGOS'!$H484,"C",'MAPA DE RIESGOS'!$AF484),"")</f>
        <v/>
      </c>
      <c r="AC32" s="357" t="str">
        <f>IF(AND('MAPA DE RIESGOS'!$AP485="Muy Alta",'MAPA DE RIESGOS'!$AR485="Menor"),CONCATENATE("R",'MAPA DE RIESGOS'!$H485,"C",'MAPA DE RIESGOS'!$AF485),"")</f>
        <v/>
      </c>
      <c r="AD32" s="357" t="str">
        <f>IF(AND('MAPA DE RIESGOS'!$AP486="Muy Alta",'MAPA DE RIESGOS'!$AR486="Menor"),CONCATENATE("R",'MAPA DE RIESGOS'!$H486,"C",'MAPA DE RIESGOS'!$AF486),"")</f>
        <v/>
      </c>
      <c r="AE32" s="357" t="str">
        <f>IF(AND('MAPA DE RIESGOS'!$AP487="Muy Alta",'MAPA DE RIESGOS'!$AR487="Menor"),CONCATENATE("R",'MAPA DE RIESGOS'!$H487,"C",'MAPA DE RIESGOS'!$AF487),"")</f>
        <v/>
      </c>
      <c r="AF32" s="357" t="str">
        <f>IF(AND('MAPA DE RIESGOS'!$AP488="Muy Alta",'MAPA DE RIESGOS'!$AR488="Menor"),CONCATENATE("R",'MAPA DE RIESGOS'!$H488,"C",'MAPA DE RIESGOS'!$AF488),"")</f>
        <v/>
      </c>
      <c r="AG32" s="357" t="str">
        <f>IF(AND('MAPA DE RIESGOS'!$AP489="Muy Alta",'MAPA DE RIESGOS'!$AR489="Menor"),CONCATENATE("R",'MAPA DE RIESGOS'!$H489,"C",'MAPA DE RIESGOS'!$AF489),"")</f>
        <v/>
      </c>
      <c r="AH32" s="357" t="str">
        <f>IF(AND('MAPA DE RIESGOS'!$AP490="Muy Alta",'MAPA DE RIESGOS'!$AR490="Menor"),CONCATENATE("R",'MAPA DE RIESGOS'!$H490,"C",'MAPA DE RIESGOS'!$AF490),"")</f>
        <v/>
      </c>
      <c r="AI32" s="357" t="str">
        <f>IF(AND('MAPA DE RIESGOS'!$AP491="Muy Alta",'MAPA DE RIESGOS'!$AR491="Menor"),CONCATENATE("R",'MAPA DE RIESGOS'!$H491,"C",'MAPA DE RIESGOS'!$AF491),"")</f>
        <v/>
      </c>
      <c r="AJ32" s="357" t="str">
        <f>IF(AND('MAPA DE RIESGOS'!$AP492="Muy Alta",'MAPA DE RIESGOS'!$AR492="Menor"),CONCATENATE("R",'MAPA DE RIESGOS'!$H492,"C",'MAPA DE RIESGOS'!$AF492),"")</f>
        <v/>
      </c>
      <c r="AK32" s="357" t="str">
        <f>IF(AND('MAPA DE RIESGOS'!$AP493="Muy Alta",'MAPA DE RIESGOS'!$AR493="Menor"),CONCATENATE("R",'MAPA DE RIESGOS'!$H493,"C",'MAPA DE RIESGOS'!$AF493),"")</f>
        <v/>
      </c>
      <c r="AL32" s="357" t="str">
        <f>IF(AND('MAPA DE RIESGOS'!$AP494="Muy Alta",'MAPA DE RIESGOS'!$AR494="Menor"),CONCATENATE("R",'MAPA DE RIESGOS'!$H494,"C",'MAPA DE RIESGOS'!$AF494),"")</f>
        <v/>
      </c>
      <c r="AM32" s="357" t="str">
        <f>IF(AND('MAPA DE RIESGOS'!$AP495="Muy Alta",'MAPA DE RIESGOS'!$AR495="Menor"),CONCATENATE("R",'MAPA DE RIESGOS'!$H495,"C",'MAPA DE RIESGOS'!$AF495),"")</f>
        <v/>
      </c>
      <c r="AN32" s="357" t="str">
        <f>IF(AND('MAPA DE RIESGOS'!$AP496="Muy Alta",'MAPA DE RIESGOS'!$AR496="Menor"),CONCATENATE("R",'MAPA DE RIESGOS'!$H496,"C",'MAPA DE RIESGOS'!$AF496),"")</f>
        <v/>
      </c>
      <c r="AO32" s="357" t="str">
        <f>IF(AND('MAPA DE RIESGOS'!$AP497="Muy Alta",'MAPA DE RIESGOS'!$AR497="Menor"),CONCATENATE("R",'MAPA DE RIESGOS'!$H497,"C",'MAPA DE RIESGOS'!$AF497),"")</f>
        <v/>
      </c>
      <c r="AP32" s="357" t="str">
        <f>IF(AND('MAPA DE RIESGOS'!$AP498="Muy Alta",'MAPA DE RIESGOS'!$AR498="Menor"),CONCATENATE("R",'MAPA DE RIESGOS'!$H498,"C",'MAPA DE RIESGOS'!$AF498),"")</f>
        <v/>
      </c>
      <c r="AQ32" s="357" t="str">
        <f>IF(AND('MAPA DE RIESGOS'!$AP499="Muy Alta",'MAPA DE RIESGOS'!$AR499="Menor"),CONCATENATE("R",'MAPA DE RIESGOS'!$H499,"C",'MAPA DE RIESGOS'!$AF499),"")</f>
        <v/>
      </c>
      <c r="AR32" s="357" t="str">
        <f>IF(AND('MAPA DE RIESGOS'!$AP500="Muy Alta",'MAPA DE RIESGOS'!$AR500="Menor"),CONCATENATE("R",'MAPA DE RIESGOS'!$H500,"C",'MAPA DE RIESGOS'!$AF500),"")</f>
        <v/>
      </c>
      <c r="AS32" s="358" t="str">
        <f>IF(AND('MAPA DE RIESGOS'!$AP501="Muy Alta",'MAPA DE RIESGOS'!$AR501="Menor"),CONCATENATE("R",'MAPA DE RIESGOS'!$H501,"C",'MAPA DE RIESGOS'!$AF501),"")</f>
        <v/>
      </c>
      <c r="AT32" s="356" t="str">
        <f>IF(AND('MAPA DE RIESGOS'!$AP484="Muy Alta",'MAPA DE RIESGOS'!$AR484="Moderado"),CONCATENATE("R",'MAPA DE RIESGOS'!$H484,"C",'MAPA DE RIESGOS'!$AF484),"")</f>
        <v/>
      </c>
      <c r="AU32" s="357" t="str">
        <f>IF(AND('MAPA DE RIESGOS'!$AP485="Muy Alta",'MAPA DE RIESGOS'!$AR485="Moderado"),CONCATENATE("R",'MAPA DE RIESGOS'!$H485,"C",'MAPA DE RIESGOS'!$AF485),"")</f>
        <v/>
      </c>
      <c r="AV32" s="357" t="str">
        <f>IF(AND('MAPA DE RIESGOS'!$AP486="Muy Alta",'MAPA DE RIESGOS'!$AR486="Moderado"),CONCATENATE("R",'MAPA DE RIESGOS'!$H486,"C",'MAPA DE RIESGOS'!$AF486),"")</f>
        <v/>
      </c>
      <c r="AW32" s="357" t="str">
        <f>IF(AND('MAPA DE RIESGOS'!$AP487="Muy Alta",'MAPA DE RIESGOS'!$AR487="Moderado"),CONCATENATE("R",'MAPA DE RIESGOS'!$H487,"C",'MAPA DE RIESGOS'!$AF487),"")</f>
        <v/>
      </c>
      <c r="AX32" s="357" t="str">
        <f>IF(AND('MAPA DE RIESGOS'!$AP488="Muy Alta",'MAPA DE RIESGOS'!$AR488="Moderado"),CONCATENATE("R",'MAPA DE RIESGOS'!$H488,"C",'MAPA DE RIESGOS'!$AF488),"")</f>
        <v/>
      </c>
      <c r="AY32" s="357" t="str">
        <f>IF(AND('MAPA DE RIESGOS'!$AP489="Muy Alta",'MAPA DE RIESGOS'!$AR489="Moderado"),CONCATENATE("R",'MAPA DE RIESGOS'!$H489,"C",'MAPA DE RIESGOS'!$AF489),"")</f>
        <v/>
      </c>
      <c r="AZ32" s="357" t="str">
        <f>IF(AND('MAPA DE RIESGOS'!$AP490="Muy Alta",'MAPA DE RIESGOS'!$AR490="Moderado"),CONCATENATE("R",'MAPA DE RIESGOS'!$H490,"C",'MAPA DE RIESGOS'!$AF490),"")</f>
        <v/>
      </c>
      <c r="BA32" s="357" t="str">
        <f>IF(AND('MAPA DE RIESGOS'!$AP491="Muy Alta",'MAPA DE RIESGOS'!$AR491="Moderado"),CONCATENATE("R",'MAPA DE RIESGOS'!$H491,"C",'MAPA DE RIESGOS'!$AF491),"")</f>
        <v/>
      </c>
      <c r="BB32" s="357" t="str">
        <f>IF(AND('MAPA DE RIESGOS'!$AP492="Muy Alta",'MAPA DE RIESGOS'!$AR492="Moderado"),CONCATENATE("R",'MAPA DE RIESGOS'!$H492,"C",'MAPA DE RIESGOS'!$AF492),"")</f>
        <v/>
      </c>
      <c r="BC32" s="357" t="str">
        <f>IF(AND('MAPA DE RIESGOS'!$AP493="Muy Alta",'MAPA DE RIESGOS'!$AR493="Moderado"),CONCATENATE("R",'MAPA DE RIESGOS'!$H493,"C",'MAPA DE RIESGOS'!$AF493),"")</f>
        <v/>
      </c>
      <c r="BD32" s="357" t="str">
        <f>IF(AND('MAPA DE RIESGOS'!$AP494="Muy Alta",'MAPA DE RIESGOS'!$AR494="Moderado"),CONCATENATE("R",'MAPA DE RIESGOS'!$H494,"C",'MAPA DE RIESGOS'!$AF494),"")</f>
        <v/>
      </c>
      <c r="BE32" s="357" t="str">
        <f>IF(AND('MAPA DE RIESGOS'!$AP495="Muy Alta",'MAPA DE RIESGOS'!$AR495="Moderado"),CONCATENATE("R",'MAPA DE RIESGOS'!$H495,"C",'MAPA DE RIESGOS'!$AF495),"")</f>
        <v/>
      </c>
      <c r="BF32" s="357" t="str">
        <f>IF(AND('MAPA DE RIESGOS'!$AP496="Muy Alta",'MAPA DE RIESGOS'!$AR496="Moderado"),CONCATENATE("R",'MAPA DE RIESGOS'!$H496,"C",'MAPA DE RIESGOS'!$AF496),"")</f>
        <v/>
      </c>
      <c r="BG32" s="357" t="str">
        <f>IF(AND('MAPA DE RIESGOS'!$AP497="Muy Alta",'MAPA DE RIESGOS'!$AR497="Moderado"),CONCATENATE("R",'MAPA DE RIESGOS'!$H497,"C",'MAPA DE RIESGOS'!$AF497),"")</f>
        <v/>
      </c>
      <c r="BH32" s="357" t="str">
        <f>IF(AND('MAPA DE RIESGOS'!$AP498="Muy Alta",'MAPA DE RIESGOS'!$AR498="Moderado"),CONCATENATE("R",'MAPA DE RIESGOS'!$H498,"C",'MAPA DE RIESGOS'!$AF498),"")</f>
        <v/>
      </c>
      <c r="BI32" s="357" t="str">
        <f>IF(AND('MAPA DE RIESGOS'!$AP499="Muy Alta",'MAPA DE RIESGOS'!$AR499="Moderado"),CONCATENATE("R",'MAPA DE RIESGOS'!$H499,"C",'MAPA DE RIESGOS'!$AF499),"")</f>
        <v/>
      </c>
      <c r="BJ32" s="357" t="str">
        <f>IF(AND('MAPA DE RIESGOS'!$AP500="Muy Alta",'MAPA DE RIESGOS'!$AR500="Moderado"),CONCATENATE("R",'MAPA DE RIESGOS'!$H500,"C",'MAPA DE RIESGOS'!$AF500),"")</f>
        <v/>
      </c>
      <c r="BK32" s="358" t="str">
        <f>IF(AND('MAPA DE RIESGOS'!$AP501="Muy Alta",'MAPA DE RIESGOS'!$AR501="Moderado"),CONCATENATE("R",'MAPA DE RIESGOS'!$H501,"C",'MAPA DE RIESGOS'!$AF501),"")</f>
        <v/>
      </c>
      <c r="BL32" s="356" t="str">
        <f>IF(AND('MAPA DE RIESGOS'!$AP484="Muy Alta",'MAPA DE RIESGOS'!$AR484="Mayor"),CONCATENATE("R",'MAPA DE RIESGOS'!$H484,"C",'MAPA DE RIESGOS'!$AF484),"")</f>
        <v/>
      </c>
      <c r="BM32" s="357" t="str">
        <f>IF(AND('MAPA DE RIESGOS'!$AP485="Muy Alta",'MAPA DE RIESGOS'!$AR485="Mayor"),CONCATENATE("R",'MAPA DE RIESGOS'!$H485,"C",'MAPA DE RIESGOS'!$AF485),"")</f>
        <v/>
      </c>
      <c r="BN32" s="357" t="str">
        <f>IF(AND('MAPA DE RIESGOS'!$AP486="Muy Alta",'MAPA DE RIESGOS'!$AR486="Mayor"),CONCATENATE("R",'MAPA DE RIESGOS'!$H486,"C",'MAPA DE RIESGOS'!$AF486),"")</f>
        <v/>
      </c>
      <c r="BO32" s="357" t="str">
        <f>IF(AND('MAPA DE RIESGOS'!$AP487="Muy Alta",'MAPA DE RIESGOS'!$AR487="Mayor"),CONCATENATE("R",'MAPA DE RIESGOS'!$H487,"C",'MAPA DE RIESGOS'!$AF487),"")</f>
        <v/>
      </c>
      <c r="BP32" s="357" t="str">
        <f>IF(AND('MAPA DE RIESGOS'!$AP488="Muy Alta",'MAPA DE RIESGOS'!$AR488="Mayor"),CONCATENATE("R",'MAPA DE RIESGOS'!$H488,"C",'MAPA DE RIESGOS'!$AF488),"")</f>
        <v/>
      </c>
      <c r="BQ32" s="357" t="str">
        <f>IF(AND('MAPA DE RIESGOS'!$AP489="Muy Alta",'MAPA DE RIESGOS'!$AR489="Mayor"),CONCATENATE("R",'MAPA DE RIESGOS'!$H489,"C",'MAPA DE RIESGOS'!$AF489),"")</f>
        <v/>
      </c>
      <c r="BR32" s="357" t="str">
        <f>IF(AND('MAPA DE RIESGOS'!$AP490="Muy Alta",'MAPA DE RIESGOS'!$AR490="Mayor"),CONCATENATE("R",'MAPA DE RIESGOS'!$H490,"C",'MAPA DE RIESGOS'!$AF490),"")</f>
        <v/>
      </c>
      <c r="BS32" s="357" t="str">
        <f>IF(AND('MAPA DE RIESGOS'!$AP491="Muy Alta",'MAPA DE RIESGOS'!$AR491="Mayor"),CONCATENATE("R",'MAPA DE RIESGOS'!$H491,"C",'MAPA DE RIESGOS'!$AF491),"")</f>
        <v/>
      </c>
      <c r="BT32" s="357" t="str">
        <f>IF(AND('MAPA DE RIESGOS'!$AP492="Muy Alta",'MAPA DE RIESGOS'!$AR492="Mayor"),CONCATENATE("R",'MAPA DE RIESGOS'!$H492,"C",'MAPA DE RIESGOS'!$AF492),"")</f>
        <v/>
      </c>
      <c r="BU32" s="357" t="str">
        <f>IF(AND('MAPA DE RIESGOS'!$AP493="Muy Alta",'MAPA DE RIESGOS'!$AR493="Mayor"),CONCATENATE("R",'MAPA DE RIESGOS'!$H493,"C",'MAPA DE RIESGOS'!$AF493),"")</f>
        <v/>
      </c>
      <c r="BV32" s="357" t="str">
        <f>IF(AND('MAPA DE RIESGOS'!$AP494="Muy Alta",'MAPA DE RIESGOS'!$AR494="Mayor"),CONCATENATE("R",'MAPA DE RIESGOS'!$H494,"C",'MAPA DE RIESGOS'!$AF494),"")</f>
        <v/>
      </c>
      <c r="BW32" s="357" t="str">
        <f>IF(AND('MAPA DE RIESGOS'!$AP495="Muy Alta",'MAPA DE RIESGOS'!$AR495="Mayor"),CONCATENATE("R",'MAPA DE RIESGOS'!$H495,"C",'MAPA DE RIESGOS'!$AF495),"")</f>
        <v/>
      </c>
      <c r="BX32" s="357" t="str">
        <f>IF(AND('MAPA DE RIESGOS'!$AP496="Muy Alta",'MAPA DE RIESGOS'!$AR496="Mayor"),CONCATENATE("R",'MAPA DE RIESGOS'!$H496,"C",'MAPA DE RIESGOS'!$AF496),"")</f>
        <v/>
      </c>
      <c r="BY32" s="357" t="str">
        <f>IF(AND('MAPA DE RIESGOS'!$AP497="Muy Alta",'MAPA DE RIESGOS'!$AR497="Mayor"),CONCATENATE("R",'MAPA DE RIESGOS'!$H497,"C",'MAPA DE RIESGOS'!$AF497),"")</f>
        <v/>
      </c>
      <c r="BZ32" s="357" t="str">
        <f>IF(AND('MAPA DE RIESGOS'!$AP498="Muy Alta",'MAPA DE RIESGOS'!$AR498="Mayor"),CONCATENATE("R",'MAPA DE RIESGOS'!$H498,"C",'MAPA DE RIESGOS'!$AF498),"")</f>
        <v/>
      </c>
      <c r="CA32" s="357" t="str">
        <f>IF(AND('MAPA DE RIESGOS'!$AP499="Muy Alta",'MAPA DE RIESGOS'!$AR499="Mayor"),CONCATENATE("R",'MAPA DE RIESGOS'!$H499,"C",'MAPA DE RIESGOS'!$AF499),"")</f>
        <v/>
      </c>
      <c r="CB32" s="357" t="str">
        <f>IF(AND('MAPA DE RIESGOS'!$AP500="Muy Alta",'MAPA DE RIESGOS'!$AR500="Mayor"),CONCATENATE("R",'MAPA DE RIESGOS'!$H500,"C",'MAPA DE RIESGOS'!$AF500),"")</f>
        <v/>
      </c>
      <c r="CC32" s="358" t="str">
        <f>IF(AND('MAPA DE RIESGOS'!$AP501="Muy Alta",'MAPA DE RIESGOS'!$AR501="Mayor"),CONCATENATE("R",'MAPA DE RIESGOS'!$H501,"C",'MAPA DE RIESGOS'!$AF501),"")</f>
        <v/>
      </c>
      <c r="CD32" s="359" t="str">
        <f>IF(AND('MAPA DE RIESGOS'!$AP484="Muy Alta",'MAPA DE RIESGOS'!$AR484="Catastrófico"),CONCATENATE("R",'MAPA DE RIESGOS'!$H484,"C",'MAPA DE RIESGOS'!$AF484),"")</f>
        <v/>
      </c>
      <c r="CE32" s="359" t="str">
        <f>IF(AND('MAPA DE RIESGOS'!$AP485="Muy Alta",'MAPA DE RIESGOS'!$AR485="Catastrófico"),CONCATENATE("R",'MAPA DE RIESGOS'!$H485,"C",'MAPA DE RIESGOS'!$AF485),"")</f>
        <v/>
      </c>
      <c r="CF32" s="359" t="str">
        <f>IF(AND('MAPA DE RIESGOS'!$AP486="Muy Alta",'MAPA DE RIESGOS'!$AR486="Catastrófico"),CONCATENATE("R",'MAPA DE RIESGOS'!$H486,"C",'MAPA DE RIESGOS'!$AF486),"")</f>
        <v/>
      </c>
      <c r="CG32" s="359" t="str">
        <f>IF(AND('MAPA DE RIESGOS'!$AP487="Muy Alta",'MAPA DE RIESGOS'!$AR487="Catastrófico"),CONCATENATE("R",'MAPA DE RIESGOS'!$H487,"C",'MAPA DE RIESGOS'!$AF487),"")</f>
        <v/>
      </c>
      <c r="CH32" s="359" t="str">
        <f>IF(AND('MAPA DE RIESGOS'!$AP488="Muy Alta",'MAPA DE RIESGOS'!$AR488="Catastrófico"),CONCATENATE("R",'MAPA DE RIESGOS'!$H488,"C",'MAPA DE RIESGOS'!$AF488),"")</f>
        <v/>
      </c>
      <c r="CI32" s="359" t="str">
        <f>IF(AND('MAPA DE RIESGOS'!$AP489="Muy Alta",'MAPA DE RIESGOS'!$AR489="Catastrófico"),CONCATENATE("R",'MAPA DE RIESGOS'!$H489,"C",'MAPA DE RIESGOS'!$AF489),"")</f>
        <v/>
      </c>
      <c r="CJ32" s="359" t="str">
        <f>IF(AND('MAPA DE RIESGOS'!$AP490="Muy Alta",'MAPA DE RIESGOS'!$AR490="Catastrófico"),CONCATENATE("R",'MAPA DE RIESGOS'!$H490,"C",'MAPA DE RIESGOS'!$AF490),"")</f>
        <v/>
      </c>
      <c r="CK32" s="359" t="str">
        <f>IF(AND('MAPA DE RIESGOS'!$AP491="Muy Alta",'MAPA DE RIESGOS'!$AR491="Catastrófico"),CONCATENATE("R",'MAPA DE RIESGOS'!$H491,"C",'MAPA DE RIESGOS'!$AF491),"")</f>
        <v/>
      </c>
      <c r="CL32" s="359" t="str">
        <f>IF(AND('MAPA DE RIESGOS'!$AP492="Muy Alta",'MAPA DE RIESGOS'!$AR492="Catastrófico"),CONCATENATE("R",'MAPA DE RIESGOS'!$H492,"C",'MAPA DE RIESGOS'!$AF492),"")</f>
        <v/>
      </c>
      <c r="CM32" s="359" t="str">
        <f>IF(AND('MAPA DE RIESGOS'!$AP493="Muy Alta",'MAPA DE RIESGOS'!$AR493="Catastrófico"),CONCATENATE("R",'MAPA DE RIESGOS'!$H493,"C",'MAPA DE RIESGOS'!$AF493),"")</f>
        <v/>
      </c>
      <c r="CN32" s="359" t="str">
        <f>IF(AND('MAPA DE RIESGOS'!$AP494="Muy Alta",'MAPA DE RIESGOS'!$AR494="Catastrófico"),CONCATENATE("R",'MAPA DE RIESGOS'!$H494,"C",'MAPA DE RIESGOS'!$AF494),"")</f>
        <v/>
      </c>
      <c r="CO32" s="359" t="str">
        <f>IF(AND('MAPA DE RIESGOS'!$AP495="Muy Alta",'MAPA DE RIESGOS'!$AR495="Catastrófico"),CONCATENATE("R",'MAPA DE RIESGOS'!$H495,"C",'MAPA DE RIESGOS'!$AF495),"")</f>
        <v/>
      </c>
      <c r="CP32" s="359" t="str">
        <f>IF(AND('MAPA DE RIESGOS'!$AP496="Muy Alta",'MAPA DE RIESGOS'!$AR496="Catastrófico"),CONCATENATE("R",'MAPA DE RIESGOS'!$H496,"C",'MAPA DE RIESGOS'!$AF496),"")</f>
        <v/>
      </c>
      <c r="CQ32" s="359" t="str">
        <f>IF(AND('MAPA DE RIESGOS'!$AP497="Muy Alta",'MAPA DE RIESGOS'!$AR497="Catastrófico"),CONCATENATE("R",'MAPA DE RIESGOS'!$H497,"C",'MAPA DE RIESGOS'!$AF497),"")</f>
        <v/>
      </c>
      <c r="CR32" s="359" t="str">
        <f>IF(AND('MAPA DE RIESGOS'!$AP498="Muy Alta",'MAPA DE RIESGOS'!$AR498="Catastrófico"),CONCATENATE("R",'MAPA DE RIESGOS'!$H498,"C",'MAPA DE RIESGOS'!$AF498),"")</f>
        <v/>
      </c>
      <c r="CS32" s="359" t="str">
        <f>IF(AND('MAPA DE RIESGOS'!$AP499="Muy Alta",'MAPA DE RIESGOS'!$AR499="Catastrófico"),CONCATENATE("R",'MAPA DE RIESGOS'!$H499,"C",'MAPA DE RIESGOS'!$AF499),"")</f>
        <v/>
      </c>
      <c r="CT32" s="359" t="str">
        <f>IF(AND('MAPA DE RIESGOS'!$AP500="Muy Alta",'MAPA DE RIESGOS'!$AR500="Catastrófico"),CONCATENATE("R",'MAPA DE RIESGOS'!$H500,"C",'MAPA DE RIESGOS'!$AF500),"")</f>
        <v/>
      </c>
      <c r="CU32" s="360" t="str">
        <f>IF(AND('MAPA DE RIESGOS'!$AP501="Muy Alta",'MAPA DE RIESGOS'!$AR501="Catastrófico"),CONCATENATE("R",'MAPA DE RIESGOS'!$H501,"C",'MAPA DE RIESGOS'!$AF501),"")</f>
        <v/>
      </c>
      <c r="CV32" s="67"/>
      <c r="CW32" s="735"/>
      <c r="CX32" s="736"/>
      <c r="CY32" s="736"/>
      <c r="CZ32" s="736"/>
      <c r="DA32" s="736"/>
      <c r="DB32" s="737"/>
    </row>
    <row r="33" spans="2:106" ht="32.5" customHeight="1">
      <c r="B33" s="755"/>
      <c r="C33" s="755"/>
      <c r="D33" s="756"/>
      <c r="E33" s="726"/>
      <c r="F33" s="727"/>
      <c r="G33" s="727"/>
      <c r="H33" s="727"/>
      <c r="I33" s="728"/>
      <c r="J33" s="356" t="str">
        <f>IF(AND('MAPA DE RIESGOS'!$AP502="Muy Alta",'MAPA DE RIESGOS'!$AR502="Leve"),CONCATENATE("R",'MAPA DE RIESGOS'!$H502,"C",'MAPA DE RIESGOS'!$AF502),"")</f>
        <v/>
      </c>
      <c r="K33" s="357" t="str">
        <f>IF(AND('MAPA DE RIESGOS'!$AP503="Muy Alta",'MAPA DE RIESGOS'!$AR503="Leve"),CONCATENATE("R",'MAPA DE RIESGOS'!$H503,"C",'MAPA DE RIESGOS'!$AF503),"")</f>
        <v/>
      </c>
      <c r="L33" s="357" t="str">
        <f>IF(AND('MAPA DE RIESGOS'!$AP504="Muy Alta",'MAPA DE RIESGOS'!$AR504="Leve"),CONCATENATE("R",'MAPA DE RIESGOS'!$H504,"C",'MAPA DE RIESGOS'!$AF504),"")</f>
        <v/>
      </c>
      <c r="M33" s="357" t="str">
        <f>IF(AND('MAPA DE RIESGOS'!$AP505="Muy Alta",'MAPA DE RIESGOS'!$AR505="Leve"),CONCATENATE("R",'MAPA DE RIESGOS'!$H505,"C",'MAPA DE RIESGOS'!$AF505),"")</f>
        <v/>
      </c>
      <c r="N33" s="357" t="str">
        <f>IF(AND('MAPA DE RIESGOS'!$AP506="Muy Alta",'MAPA DE RIESGOS'!$AR506="Leve"),CONCATENATE("R",'MAPA DE RIESGOS'!$H506,"C",'MAPA DE RIESGOS'!$AF506),"")</f>
        <v/>
      </c>
      <c r="O33" s="357" t="str">
        <f>IF(AND('MAPA DE RIESGOS'!$AP507="Muy Alta",'MAPA DE RIESGOS'!$AR507="Leve"),CONCATENATE("R",'MAPA DE RIESGOS'!$H507,"C",'MAPA DE RIESGOS'!$AF507),"")</f>
        <v/>
      </c>
      <c r="P33" s="357" t="str">
        <f>IF(AND('MAPA DE RIESGOS'!$AP508="Muy Alta",'MAPA DE RIESGOS'!$AR508="Leve"),CONCATENATE("R",'MAPA DE RIESGOS'!$H508,"C",'MAPA DE RIESGOS'!$AF508),"")</f>
        <v/>
      </c>
      <c r="Q33" s="357" t="str">
        <f>IF(AND('MAPA DE RIESGOS'!$AP509="Muy Alta",'MAPA DE RIESGOS'!$AR509="Leve"),CONCATENATE("R",'MAPA DE RIESGOS'!$H509,"C",'MAPA DE RIESGOS'!$AF509),"")</f>
        <v/>
      </c>
      <c r="R33" s="357" t="str">
        <f>IF(AND('MAPA DE RIESGOS'!$AP510="Muy Alta",'MAPA DE RIESGOS'!$AR510="Leve"),CONCATENATE("R",'MAPA DE RIESGOS'!$H510,"C",'MAPA DE RIESGOS'!$AF510),"")</f>
        <v/>
      </c>
      <c r="S33" s="357" t="str">
        <f>IF(AND('MAPA DE RIESGOS'!$AP511="Muy Alta",'MAPA DE RIESGOS'!$AR511="Leve"),CONCATENATE("R",'MAPA DE RIESGOS'!$H511,"C",'MAPA DE RIESGOS'!$AF511),"")</f>
        <v/>
      </c>
      <c r="T33" s="357" t="str">
        <f>IF(AND('MAPA DE RIESGOS'!$AP512="Muy Alta",'MAPA DE RIESGOS'!$AR512="Leve"),CONCATENATE("R",'MAPA DE RIESGOS'!$H512,"C",'MAPA DE RIESGOS'!$AF512),"")</f>
        <v/>
      </c>
      <c r="U33" s="357" t="str">
        <f>IF(AND('MAPA DE RIESGOS'!$AP513="Muy Alta",'MAPA DE RIESGOS'!$AR513="Leve"),CONCATENATE("R",'MAPA DE RIESGOS'!$H513,"C",'MAPA DE RIESGOS'!$AF513),"")</f>
        <v/>
      </c>
      <c r="V33" s="357" t="str">
        <f>IF(AND('MAPA DE RIESGOS'!$AP514="Muy Alta",'MAPA DE RIESGOS'!$AR514="Leve"),CONCATENATE("R",'MAPA DE RIESGOS'!$H514,"C",'MAPA DE RIESGOS'!$AF514),"")</f>
        <v/>
      </c>
      <c r="W33" s="357" t="str">
        <f>IF(AND('MAPA DE RIESGOS'!$AP515="Muy Alta",'MAPA DE RIESGOS'!$AR515="Leve"),CONCATENATE("R",'MAPA DE RIESGOS'!$H515,"C",'MAPA DE RIESGOS'!$AF515),"")</f>
        <v/>
      </c>
      <c r="X33" s="357" t="str">
        <f>IF(AND('MAPA DE RIESGOS'!$AP516="Muy Alta",'MAPA DE RIESGOS'!$AR516="Leve"),CONCATENATE("R",'MAPA DE RIESGOS'!$H516,"C",'MAPA DE RIESGOS'!$AF516),"")</f>
        <v/>
      </c>
      <c r="Y33" s="357" t="str">
        <f>IF(AND('MAPA DE RIESGOS'!$AP517="Muy Alta",'MAPA DE RIESGOS'!$AR517="Leve"),CONCATENATE("R",'MAPA DE RIESGOS'!$H517,"C",'MAPA DE RIESGOS'!$AF517),"")</f>
        <v/>
      </c>
      <c r="Z33" s="357" t="str">
        <f>IF(AND('MAPA DE RIESGOS'!$AP518="Muy Alta",'MAPA DE RIESGOS'!$AR518="Leve"),CONCATENATE("R",'MAPA DE RIESGOS'!$H518,"C",'MAPA DE RIESGOS'!$AF518),"")</f>
        <v/>
      </c>
      <c r="AA33" s="358" t="str">
        <f>IF(AND('MAPA DE RIESGOS'!$AP519="Muy Alta",'MAPA DE RIESGOS'!$AR519="Leve"),CONCATENATE("R",'MAPA DE RIESGOS'!$H519,"C",'MAPA DE RIESGOS'!$AF519),"")</f>
        <v/>
      </c>
      <c r="AB33" s="356" t="str">
        <f>IF(AND('MAPA DE RIESGOS'!$AP502="Muy Alta",'MAPA DE RIESGOS'!$AR502="Menor"),CONCATENATE("R",'MAPA DE RIESGOS'!$H502,"C",'MAPA DE RIESGOS'!$AF502),"")</f>
        <v/>
      </c>
      <c r="AC33" s="357" t="str">
        <f>IF(AND('MAPA DE RIESGOS'!$AP503="Muy Alta",'MAPA DE RIESGOS'!$AR503="Menor"),CONCATENATE("R",'MAPA DE RIESGOS'!$H503,"C",'MAPA DE RIESGOS'!$AF503),"")</f>
        <v/>
      </c>
      <c r="AD33" s="357" t="str">
        <f>IF(AND('MAPA DE RIESGOS'!$AP504="Muy Alta",'MAPA DE RIESGOS'!$AR504="Menor"),CONCATENATE("R",'MAPA DE RIESGOS'!$H504,"C",'MAPA DE RIESGOS'!$AF504),"")</f>
        <v/>
      </c>
      <c r="AE33" s="357" t="str">
        <f>IF(AND('MAPA DE RIESGOS'!$AP505="Muy Alta",'MAPA DE RIESGOS'!$AR505="Menor"),CONCATENATE("R",'MAPA DE RIESGOS'!$H505,"C",'MAPA DE RIESGOS'!$AF505),"")</f>
        <v/>
      </c>
      <c r="AF33" s="357" t="str">
        <f>IF(AND('MAPA DE RIESGOS'!$AP506="Muy Alta",'MAPA DE RIESGOS'!$AR506="Menor"),CONCATENATE("R",'MAPA DE RIESGOS'!$H506,"C",'MAPA DE RIESGOS'!$AF506),"")</f>
        <v/>
      </c>
      <c r="AG33" s="357" t="str">
        <f>IF(AND('MAPA DE RIESGOS'!$AP507="Muy Alta",'MAPA DE RIESGOS'!$AR507="Menor"),CONCATENATE("R",'MAPA DE RIESGOS'!$H507,"C",'MAPA DE RIESGOS'!$AF507),"")</f>
        <v/>
      </c>
      <c r="AH33" s="357" t="str">
        <f>IF(AND('MAPA DE RIESGOS'!$AP508="Muy Alta",'MAPA DE RIESGOS'!$AR508="Menor"),CONCATENATE("R",'MAPA DE RIESGOS'!$H508,"C",'MAPA DE RIESGOS'!$AF508),"")</f>
        <v/>
      </c>
      <c r="AI33" s="357" t="str">
        <f>IF(AND('MAPA DE RIESGOS'!$AP509="Muy Alta",'MAPA DE RIESGOS'!$AR509="Menor"),CONCATENATE("R",'MAPA DE RIESGOS'!$H509,"C",'MAPA DE RIESGOS'!$AF509),"")</f>
        <v/>
      </c>
      <c r="AJ33" s="357" t="str">
        <f>IF(AND('MAPA DE RIESGOS'!$AP510="Muy Alta",'MAPA DE RIESGOS'!$AR510="Menor"),CONCATENATE("R",'MAPA DE RIESGOS'!$H510,"C",'MAPA DE RIESGOS'!$AF510),"")</f>
        <v/>
      </c>
      <c r="AK33" s="357" t="str">
        <f>IF(AND('MAPA DE RIESGOS'!$AP511="Muy Alta",'MAPA DE RIESGOS'!$AR511="Menor"),CONCATENATE("R",'MAPA DE RIESGOS'!$H511,"C",'MAPA DE RIESGOS'!$AF511),"")</f>
        <v/>
      </c>
      <c r="AL33" s="357" t="str">
        <f>IF(AND('MAPA DE RIESGOS'!$AP512="Muy Alta",'MAPA DE RIESGOS'!$AR512="Menor"),CONCATENATE("R",'MAPA DE RIESGOS'!$H512,"C",'MAPA DE RIESGOS'!$AF512),"")</f>
        <v/>
      </c>
      <c r="AM33" s="357" t="str">
        <f>IF(AND('MAPA DE RIESGOS'!$AP513="Muy Alta",'MAPA DE RIESGOS'!$AR513="Menor"),CONCATENATE("R",'MAPA DE RIESGOS'!$H513,"C",'MAPA DE RIESGOS'!$AF513),"")</f>
        <v/>
      </c>
      <c r="AN33" s="357" t="str">
        <f>IF(AND('MAPA DE RIESGOS'!$AP514="Muy Alta",'MAPA DE RIESGOS'!$AR514="Menor"),CONCATENATE("R",'MAPA DE RIESGOS'!$H514,"C",'MAPA DE RIESGOS'!$AF514),"")</f>
        <v/>
      </c>
      <c r="AO33" s="357" t="str">
        <f>IF(AND('MAPA DE RIESGOS'!$AP515="Muy Alta",'MAPA DE RIESGOS'!$AR515="Menor"),CONCATENATE("R",'MAPA DE RIESGOS'!$H515,"C",'MAPA DE RIESGOS'!$AF515),"")</f>
        <v/>
      </c>
      <c r="AP33" s="357" t="str">
        <f>IF(AND('MAPA DE RIESGOS'!$AP516="Muy Alta",'MAPA DE RIESGOS'!$AR516="Menor"),CONCATENATE("R",'MAPA DE RIESGOS'!$H516,"C",'MAPA DE RIESGOS'!$AF516),"")</f>
        <v/>
      </c>
      <c r="AQ33" s="357" t="str">
        <f>IF(AND('MAPA DE RIESGOS'!$AP517="Muy Alta",'MAPA DE RIESGOS'!$AR517="Menor"),CONCATENATE("R",'MAPA DE RIESGOS'!$H517,"C",'MAPA DE RIESGOS'!$AF517),"")</f>
        <v/>
      </c>
      <c r="AR33" s="357" t="str">
        <f>IF(AND('MAPA DE RIESGOS'!$AP518="Muy Alta",'MAPA DE RIESGOS'!$AR518="Menor"),CONCATENATE("R",'MAPA DE RIESGOS'!$H518,"C",'MAPA DE RIESGOS'!$AF518),"")</f>
        <v/>
      </c>
      <c r="AS33" s="358" t="str">
        <f>IF(AND('MAPA DE RIESGOS'!$AP519="Muy Alta",'MAPA DE RIESGOS'!$AR519="Menor"),CONCATENATE("R",'MAPA DE RIESGOS'!$H519,"C",'MAPA DE RIESGOS'!$AF519),"")</f>
        <v/>
      </c>
      <c r="AT33" s="356" t="str">
        <f>IF(AND('MAPA DE RIESGOS'!$AP502="Muy Alta",'MAPA DE RIESGOS'!$AR502="Moderado"),CONCATENATE("R",'MAPA DE RIESGOS'!$H502,"C",'MAPA DE RIESGOS'!$AF502),"")</f>
        <v/>
      </c>
      <c r="AU33" s="357" t="str">
        <f>IF(AND('MAPA DE RIESGOS'!$AP503="Muy Alta",'MAPA DE RIESGOS'!$AR503="Moderado"),CONCATENATE("R",'MAPA DE RIESGOS'!$H503,"C",'MAPA DE RIESGOS'!$AF503),"")</f>
        <v/>
      </c>
      <c r="AV33" s="357" t="str">
        <f>IF(AND('MAPA DE RIESGOS'!$AP504="Muy Alta",'MAPA DE RIESGOS'!$AR504="Moderado"),CONCATENATE("R",'MAPA DE RIESGOS'!$H504,"C",'MAPA DE RIESGOS'!$AF504),"")</f>
        <v/>
      </c>
      <c r="AW33" s="357" t="str">
        <f>IF(AND('MAPA DE RIESGOS'!$AP505="Muy Alta",'MAPA DE RIESGOS'!$AR505="Moderado"),CONCATENATE("R",'MAPA DE RIESGOS'!$H505,"C",'MAPA DE RIESGOS'!$AF505),"")</f>
        <v/>
      </c>
      <c r="AX33" s="357" t="str">
        <f>IF(AND('MAPA DE RIESGOS'!$AP506="Muy Alta",'MAPA DE RIESGOS'!$AR506="Moderado"),CONCATENATE("R",'MAPA DE RIESGOS'!$H506,"C",'MAPA DE RIESGOS'!$AF506),"")</f>
        <v/>
      </c>
      <c r="AY33" s="357" t="str">
        <f>IF(AND('MAPA DE RIESGOS'!$AP507="Muy Alta",'MAPA DE RIESGOS'!$AR507="Moderado"),CONCATENATE("R",'MAPA DE RIESGOS'!$H507,"C",'MAPA DE RIESGOS'!$AF507),"")</f>
        <v/>
      </c>
      <c r="AZ33" s="357" t="str">
        <f>IF(AND('MAPA DE RIESGOS'!$AP508="Muy Alta",'MAPA DE RIESGOS'!$AR508="Moderado"),CONCATENATE("R",'MAPA DE RIESGOS'!$H508,"C",'MAPA DE RIESGOS'!$AF508),"")</f>
        <v/>
      </c>
      <c r="BA33" s="357" t="str">
        <f>IF(AND('MAPA DE RIESGOS'!$AP509="Muy Alta",'MAPA DE RIESGOS'!$AR509="Moderado"),CONCATENATE("R",'MAPA DE RIESGOS'!$H509,"C",'MAPA DE RIESGOS'!$AF509),"")</f>
        <v/>
      </c>
      <c r="BB33" s="357" t="str">
        <f>IF(AND('MAPA DE RIESGOS'!$AP510="Muy Alta",'MAPA DE RIESGOS'!$AR510="Moderado"),CONCATENATE("R",'MAPA DE RIESGOS'!$H510,"C",'MAPA DE RIESGOS'!$AF510),"")</f>
        <v/>
      </c>
      <c r="BC33" s="357" t="str">
        <f>IF(AND('MAPA DE RIESGOS'!$AP511="Muy Alta",'MAPA DE RIESGOS'!$AR511="Moderado"),CONCATENATE("R",'MAPA DE RIESGOS'!$H511,"C",'MAPA DE RIESGOS'!$AF511),"")</f>
        <v/>
      </c>
      <c r="BD33" s="357" t="str">
        <f>IF(AND('MAPA DE RIESGOS'!$AP512="Muy Alta",'MAPA DE RIESGOS'!$AR512="Moderado"),CONCATENATE("R",'MAPA DE RIESGOS'!$H512,"C",'MAPA DE RIESGOS'!$AF512),"")</f>
        <v/>
      </c>
      <c r="BE33" s="357" t="str">
        <f>IF(AND('MAPA DE RIESGOS'!$AP513="Muy Alta",'MAPA DE RIESGOS'!$AR513="Moderado"),CONCATENATE("R",'MAPA DE RIESGOS'!$H513,"C",'MAPA DE RIESGOS'!$AF513),"")</f>
        <v/>
      </c>
      <c r="BF33" s="357" t="str">
        <f>IF(AND('MAPA DE RIESGOS'!$AP514="Muy Alta",'MAPA DE RIESGOS'!$AR514="Moderado"),CONCATENATE("R",'MAPA DE RIESGOS'!$H514,"C",'MAPA DE RIESGOS'!$AF514),"")</f>
        <v/>
      </c>
      <c r="BG33" s="357" t="str">
        <f>IF(AND('MAPA DE RIESGOS'!$AP515="Muy Alta",'MAPA DE RIESGOS'!$AR515="Moderado"),CONCATENATE("R",'MAPA DE RIESGOS'!$H515,"C",'MAPA DE RIESGOS'!$AF515),"")</f>
        <v/>
      </c>
      <c r="BH33" s="357" t="str">
        <f>IF(AND('MAPA DE RIESGOS'!$AP516="Muy Alta",'MAPA DE RIESGOS'!$AR516="Moderado"),CONCATENATE("R",'MAPA DE RIESGOS'!$H516,"C",'MAPA DE RIESGOS'!$AF516),"")</f>
        <v/>
      </c>
      <c r="BI33" s="357" t="str">
        <f>IF(AND('MAPA DE RIESGOS'!$AP517="Muy Alta",'MAPA DE RIESGOS'!$AR517="Moderado"),CONCATENATE("R",'MAPA DE RIESGOS'!$H517,"C",'MAPA DE RIESGOS'!$AF517),"")</f>
        <v/>
      </c>
      <c r="BJ33" s="357" t="str">
        <f>IF(AND('MAPA DE RIESGOS'!$AP518="Muy Alta",'MAPA DE RIESGOS'!$AR518="Moderado"),CONCATENATE("R",'MAPA DE RIESGOS'!$H518,"C",'MAPA DE RIESGOS'!$AF518),"")</f>
        <v/>
      </c>
      <c r="BK33" s="358" t="str">
        <f>IF(AND('MAPA DE RIESGOS'!$AP519="Muy Alta",'MAPA DE RIESGOS'!$AR519="Moderado"),CONCATENATE("R",'MAPA DE RIESGOS'!$H519,"C",'MAPA DE RIESGOS'!$AF519),"")</f>
        <v/>
      </c>
      <c r="BL33" s="356" t="str">
        <f>IF(AND('MAPA DE RIESGOS'!$AP502="Muy Alta",'MAPA DE RIESGOS'!$AR502="Mayor"),CONCATENATE("R",'MAPA DE RIESGOS'!$H502,"C",'MAPA DE RIESGOS'!$AF502),"")</f>
        <v/>
      </c>
      <c r="BM33" s="357" t="str">
        <f>IF(AND('MAPA DE RIESGOS'!$AP503="Muy Alta",'MAPA DE RIESGOS'!$AR503="Mayor"),CONCATENATE("R",'MAPA DE RIESGOS'!$H503,"C",'MAPA DE RIESGOS'!$AF503),"")</f>
        <v/>
      </c>
      <c r="BN33" s="357" t="str">
        <f>IF(AND('MAPA DE RIESGOS'!$AP504="Muy Alta",'MAPA DE RIESGOS'!$AR504="Mayor"),CONCATENATE("R",'MAPA DE RIESGOS'!$H504,"C",'MAPA DE RIESGOS'!$AF504),"")</f>
        <v/>
      </c>
      <c r="BO33" s="357" t="str">
        <f>IF(AND('MAPA DE RIESGOS'!$AP505="Muy Alta",'MAPA DE RIESGOS'!$AR505="Mayor"),CONCATENATE("R",'MAPA DE RIESGOS'!$H505,"C",'MAPA DE RIESGOS'!$AF505),"")</f>
        <v/>
      </c>
      <c r="BP33" s="357" t="str">
        <f>IF(AND('MAPA DE RIESGOS'!$AP506="Muy Alta",'MAPA DE RIESGOS'!$AR506="Mayor"),CONCATENATE("R",'MAPA DE RIESGOS'!$H506,"C",'MAPA DE RIESGOS'!$AF506),"")</f>
        <v/>
      </c>
      <c r="BQ33" s="357" t="str">
        <f>IF(AND('MAPA DE RIESGOS'!$AP507="Muy Alta",'MAPA DE RIESGOS'!$AR507="Mayor"),CONCATENATE("R",'MAPA DE RIESGOS'!$H507,"C",'MAPA DE RIESGOS'!$AF507),"")</f>
        <v/>
      </c>
      <c r="BR33" s="357" t="str">
        <f>IF(AND('MAPA DE RIESGOS'!$AP508="Muy Alta",'MAPA DE RIESGOS'!$AR508="Mayor"),CONCATENATE("R",'MAPA DE RIESGOS'!$H508,"C",'MAPA DE RIESGOS'!$AF508),"")</f>
        <v/>
      </c>
      <c r="BS33" s="357" t="str">
        <f>IF(AND('MAPA DE RIESGOS'!$AP509="Muy Alta",'MAPA DE RIESGOS'!$AR509="Mayor"),CONCATENATE("R",'MAPA DE RIESGOS'!$H509,"C",'MAPA DE RIESGOS'!$AF509),"")</f>
        <v/>
      </c>
      <c r="BT33" s="357" t="str">
        <f>IF(AND('MAPA DE RIESGOS'!$AP510="Muy Alta",'MAPA DE RIESGOS'!$AR510="Mayor"),CONCATENATE("R",'MAPA DE RIESGOS'!$H510,"C",'MAPA DE RIESGOS'!$AF510),"")</f>
        <v/>
      </c>
      <c r="BU33" s="357" t="str">
        <f>IF(AND('MAPA DE RIESGOS'!$AP511="Muy Alta",'MAPA DE RIESGOS'!$AR511="Mayor"),CONCATENATE("R",'MAPA DE RIESGOS'!$H511,"C",'MAPA DE RIESGOS'!$AF511),"")</f>
        <v/>
      </c>
      <c r="BV33" s="357" t="str">
        <f>IF(AND('MAPA DE RIESGOS'!$AP512="Muy Alta",'MAPA DE RIESGOS'!$AR512="Mayor"),CONCATENATE("R",'MAPA DE RIESGOS'!$H512,"C",'MAPA DE RIESGOS'!$AF512),"")</f>
        <v/>
      </c>
      <c r="BW33" s="357" t="str">
        <f>IF(AND('MAPA DE RIESGOS'!$AP513="Muy Alta",'MAPA DE RIESGOS'!$AR513="Mayor"),CONCATENATE("R",'MAPA DE RIESGOS'!$H513,"C",'MAPA DE RIESGOS'!$AF513),"")</f>
        <v/>
      </c>
      <c r="BX33" s="357" t="str">
        <f>IF(AND('MAPA DE RIESGOS'!$AP514="Muy Alta",'MAPA DE RIESGOS'!$AR514="Mayor"),CONCATENATE("R",'MAPA DE RIESGOS'!$H514,"C",'MAPA DE RIESGOS'!$AF514),"")</f>
        <v/>
      </c>
      <c r="BY33" s="357" t="str">
        <f>IF(AND('MAPA DE RIESGOS'!$AP515="Muy Alta",'MAPA DE RIESGOS'!$AR515="Mayor"),CONCATENATE("R",'MAPA DE RIESGOS'!$H515,"C",'MAPA DE RIESGOS'!$AF515),"")</f>
        <v/>
      </c>
      <c r="BZ33" s="357" t="str">
        <f>IF(AND('MAPA DE RIESGOS'!$AP516="Muy Alta",'MAPA DE RIESGOS'!$AR516="Mayor"),CONCATENATE("R",'MAPA DE RIESGOS'!$H516,"C",'MAPA DE RIESGOS'!$AF516),"")</f>
        <v/>
      </c>
      <c r="CA33" s="357" t="str">
        <f>IF(AND('MAPA DE RIESGOS'!$AP517="Muy Alta",'MAPA DE RIESGOS'!$AR517="Mayor"),CONCATENATE("R",'MAPA DE RIESGOS'!$H517,"C",'MAPA DE RIESGOS'!$AF517),"")</f>
        <v/>
      </c>
      <c r="CB33" s="357" t="str">
        <f>IF(AND('MAPA DE RIESGOS'!$AP518="Muy Alta",'MAPA DE RIESGOS'!$AR518="Mayor"),CONCATENATE("R",'MAPA DE RIESGOS'!$H518,"C",'MAPA DE RIESGOS'!$AF518),"")</f>
        <v/>
      </c>
      <c r="CC33" s="358" t="str">
        <f>IF(AND('MAPA DE RIESGOS'!$AP519="Muy Alta",'MAPA DE RIESGOS'!$AR519="Mayor"),CONCATENATE("R",'MAPA DE RIESGOS'!$H519,"C",'MAPA DE RIESGOS'!$AF519),"")</f>
        <v/>
      </c>
      <c r="CD33" s="359" t="str">
        <f>IF(AND('MAPA DE RIESGOS'!$AP502="Muy Alta",'MAPA DE RIESGOS'!$AR502="Catastrófico"),CONCATENATE("R",'MAPA DE RIESGOS'!$H502,"C",'MAPA DE RIESGOS'!$AF502),"")</f>
        <v/>
      </c>
      <c r="CE33" s="359" t="str">
        <f>IF(AND('MAPA DE RIESGOS'!$AP503="Muy Alta",'MAPA DE RIESGOS'!$AR503="Catastrófico"),CONCATENATE("R",'MAPA DE RIESGOS'!$H503,"C",'MAPA DE RIESGOS'!$AF503),"")</f>
        <v/>
      </c>
      <c r="CF33" s="359" t="str">
        <f>IF(AND('MAPA DE RIESGOS'!$AP504="Muy Alta",'MAPA DE RIESGOS'!$AR504="Catastrófico"),CONCATENATE("R",'MAPA DE RIESGOS'!$H504,"C",'MAPA DE RIESGOS'!$AF504),"")</f>
        <v/>
      </c>
      <c r="CG33" s="359" t="str">
        <f>IF(AND('MAPA DE RIESGOS'!$AP505="Muy Alta",'MAPA DE RIESGOS'!$AR505="Catastrófico"),CONCATENATE("R",'MAPA DE RIESGOS'!$H505,"C",'MAPA DE RIESGOS'!$AF505),"")</f>
        <v/>
      </c>
      <c r="CH33" s="359" t="str">
        <f>IF(AND('MAPA DE RIESGOS'!$AP506="Muy Alta",'MAPA DE RIESGOS'!$AR506="Catastrófico"),CONCATENATE("R",'MAPA DE RIESGOS'!$H506,"C",'MAPA DE RIESGOS'!$AF506),"")</f>
        <v/>
      </c>
      <c r="CI33" s="359" t="str">
        <f>IF(AND('MAPA DE RIESGOS'!$AP507="Muy Alta",'MAPA DE RIESGOS'!$AR507="Catastrófico"),CONCATENATE("R",'MAPA DE RIESGOS'!$H507,"C",'MAPA DE RIESGOS'!$AF507),"")</f>
        <v/>
      </c>
      <c r="CJ33" s="359" t="str">
        <f>IF(AND('MAPA DE RIESGOS'!$AP508="Muy Alta",'MAPA DE RIESGOS'!$AR508="Catastrófico"),CONCATENATE("R",'MAPA DE RIESGOS'!$H508,"C",'MAPA DE RIESGOS'!$AF508),"")</f>
        <v/>
      </c>
      <c r="CK33" s="359" t="str">
        <f>IF(AND('MAPA DE RIESGOS'!$AP509="Muy Alta",'MAPA DE RIESGOS'!$AR509="Catastrófico"),CONCATENATE("R",'MAPA DE RIESGOS'!$H509,"C",'MAPA DE RIESGOS'!$AF509),"")</f>
        <v/>
      </c>
      <c r="CL33" s="359" t="str">
        <f>IF(AND('MAPA DE RIESGOS'!$AP510="Muy Alta",'MAPA DE RIESGOS'!$AR510="Catastrófico"),CONCATENATE("R",'MAPA DE RIESGOS'!$H510,"C",'MAPA DE RIESGOS'!$AF510),"")</f>
        <v/>
      </c>
      <c r="CM33" s="359" t="str">
        <f>IF(AND('MAPA DE RIESGOS'!$AP511="Muy Alta",'MAPA DE RIESGOS'!$AR511="Catastrófico"),CONCATENATE("R",'MAPA DE RIESGOS'!$H511,"C",'MAPA DE RIESGOS'!$AF511),"")</f>
        <v/>
      </c>
      <c r="CN33" s="359" t="str">
        <f>IF(AND('MAPA DE RIESGOS'!$AP512="Muy Alta",'MAPA DE RIESGOS'!$AR512="Catastrófico"),CONCATENATE("R",'MAPA DE RIESGOS'!$H512,"C",'MAPA DE RIESGOS'!$AF512),"")</f>
        <v/>
      </c>
      <c r="CO33" s="359" t="str">
        <f>IF(AND('MAPA DE RIESGOS'!$AP513="Muy Alta",'MAPA DE RIESGOS'!$AR513="Catastrófico"),CONCATENATE("R",'MAPA DE RIESGOS'!$H513,"C",'MAPA DE RIESGOS'!$AF513),"")</f>
        <v/>
      </c>
      <c r="CP33" s="359" t="str">
        <f>IF(AND('MAPA DE RIESGOS'!$AP514="Muy Alta",'MAPA DE RIESGOS'!$AR514="Catastrófico"),CONCATENATE("R",'MAPA DE RIESGOS'!$H514,"C",'MAPA DE RIESGOS'!$AF514),"")</f>
        <v/>
      </c>
      <c r="CQ33" s="359" t="str">
        <f>IF(AND('MAPA DE RIESGOS'!$AP515="Muy Alta",'MAPA DE RIESGOS'!$AR515="Catastrófico"),CONCATENATE("R",'MAPA DE RIESGOS'!$H515,"C",'MAPA DE RIESGOS'!$AF515),"")</f>
        <v/>
      </c>
      <c r="CR33" s="359" t="str">
        <f>IF(AND('MAPA DE RIESGOS'!$AP516="Muy Alta",'MAPA DE RIESGOS'!$AR516="Catastrófico"),CONCATENATE("R",'MAPA DE RIESGOS'!$H516,"C",'MAPA DE RIESGOS'!$AF516),"")</f>
        <v/>
      </c>
      <c r="CS33" s="359" t="str">
        <f>IF(AND('MAPA DE RIESGOS'!$AP517="Muy Alta",'MAPA DE RIESGOS'!$AR517="Catastrófico"),CONCATENATE("R",'MAPA DE RIESGOS'!$H517,"C",'MAPA DE RIESGOS'!$AF517),"")</f>
        <v/>
      </c>
      <c r="CT33" s="359" t="str">
        <f>IF(AND('MAPA DE RIESGOS'!$AP518="Muy Alta",'MAPA DE RIESGOS'!$AR518="Catastrófico"),CONCATENATE("R",'MAPA DE RIESGOS'!$H518,"C",'MAPA DE RIESGOS'!$AF518),"")</f>
        <v/>
      </c>
      <c r="CU33" s="360" t="str">
        <f>IF(AND('MAPA DE RIESGOS'!$AP519="Muy Alta",'MAPA DE RIESGOS'!$AR519="Catastrófico"),CONCATENATE("R",'MAPA DE RIESGOS'!$H519,"C",'MAPA DE RIESGOS'!$AF519),"")</f>
        <v/>
      </c>
      <c r="CV33" s="67"/>
      <c r="CW33" s="735"/>
      <c r="CX33" s="736"/>
      <c r="CY33" s="736"/>
      <c r="CZ33" s="736"/>
      <c r="DA33" s="736"/>
      <c r="DB33" s="737"/>
    </row>
    <row r="34" spans="2:106" ht="32.5" customHeight="1">
      <c r="B34" s="755"/>
      <c r="C34" s="755"/>
      <c r="D34" s="756"/>
      <c r="E34" s="726"/>
      <c r="F34" s="727"/>
      <c r="G34" s="727"/>
      <c r="H34" s="727"/>
      <c r="I34" s="728"/>
      <c r="J34" s="356" t="str">
        <f>IF(AND('MAPA DE RIESGOS'!$AP520="Muy Alta",'MAPA DE RIESGOS'!$AR520="Leve"),CONCATENATE("R",'MAPA DE RIESGOS'!$H520,"C",'MAPA DE RIESGOS'!$AF520),"")</f>
        <v/>
      </c>
      <c r="K34" s="357" t="str">
        <f>IF(AND('MAPA DE RIESGOS'!$AP521="Muy Alta",'MAPA DE RIESGOS'!$AR521="Leve"),CONCATENATE("R",'MAPA DE RIESGOS'!$H521,"C",'MAPA DE RIESGOS'!$AF521),"")</f>
        <v/>
      </c>
      <c r="L34" s="357" t="str">
        <f>IF(AND('MAPA DE RIESGOS'!$AP522="Muy Alta",'MAPA DE RIESGOS'!$AR522="Leve"),CONCATENATE("R",'MAPA DE RIESGOS'!$H522,"C",'MAPA DE RIESGOS'!$AF522),"")</f>
        <v/>
      </c>
      <c r="M34" s="357" t="str">
        <f>IF(AND('MAPA DE RIESGOS'!$AP523="Muy Alta",'MAPA DE RIESGOS'!$AR523="Leve"),CONCATENATE("R",'MAPA DE RIESGOS'!$H523,"C",'MAPA DE RIESGOS'!$AF523),"")</f>
        <v/>
      </c>
      <c r="N34" s="357" t="str">
        <f>IF(AND('MAPA DE RIESGOS'!$AP524="Muy Alta",'MAPA DE RIESGOS'!$AR524="Leve"),CONCATENATE("R",'MAPA DE RIESGOS'!$H524,"C",'MAPA DE RIESGOS'!$AF524),"")</f>
        <v/>
      </c>
      <c r="O34" s="357" t="str">
        <f>IF(AND('MAPA DE RIESGOS'!$AP525="Muy Alta",'MAPA DE RIESGOS'!$AR525="Leve"),CONCATENATE("R",'MAPA DE RIESGOS'!$H525,"C",'MAPA DE RIESGOS'!$AF525),"")</f>
        <v/>
      </c>
      <c r="P34" s="357" t="str">
        <f>IF(AND('MAPA DE RIESGOS'!$AP526="Muy Alta",'MAPA DE RIESGOS'!$AR526="Leve"),CONCATENATE("R",'MAPA DE RIESGOS'!$H526,"C",'MAPA DE RIESGOS'!$AF526),"")</f>
        <v/>
      </c>
      <c r="Q34" s="357" t="str">
        <f>IF(AND('MAPA DE RIESGOS'!$AP527="Muy Alta",'MAPA DE RIESGOS'!$AR527="Leve"),CONCATENATE("R",'MAPA DE RIESGOS'!$H527,"C",'MAPA DE RIESGOS'!$AF527),"")</f>
        <v/>
      </c>
      <c r="R34" s="357" t="str">
        <f>IF(AND('MAPA DE RIESGOS'!$AP528="Muy Alta",'MAPA DE RIESGOS'!$AR528="Leve"),CONCATENATE("R",'MAPA DE RIESGOS'!$H528,"C",'MAPA DE RIESGOS'!$AF528),"")</f>
        <v/>
      </c>
      <c r="S34" s="357" t="str">
        <f>IF(AND('MAPA DE RIESGOS'!$AP529="Muy Alta",'MAPA DE RIESGOS'!$AR529="Leve"),CONCATENATE("R",'MAPA DE RIESGOS'!$H529,"C",'MAPA DE RIESGOS'!$AF529),"")</f>
        <v/>
      </c>
      <c r="T34" s="357" t="str">
        <f>IF(AND('MAPA DE RIESGOS'!$AP530="Muy Alta",'MAPA DE RIESGOS'!$AR530="Leve"),CONCATENATE("R",'MAPA DE RIESGOS'!$H530,"C",'MAPA DE RIESGOS'!$AF530),"")</f>
        <v/>
      </c>
      <c r="U34" s="357" t="str">
        <f>IF(AND('MAPA DE RIESGOS'!$AP531="Muy Alta",'MAPA DE RIESGOS'!$AR531="Leve"),CONCATENATE("R",'MAPA DE RIESGOS'!$H531,"C",'MAPA DE RIESGOS'!$AF531),"")</f>
        <v/>
      </c>
      <c r="V34" s="357" t="str">
        <f>IF(AND('MAPA DE RIESGOS'!$AP532="Muy Alta",'MAPA DE RIESGOS'!$AR532="Leve"),CONCATENATE("R",'MAPA DE RIESGOS'!$H532,"C",'MAPA DE RIESGOS'!$AF532),"")</f>
        <v/>
      </c>
      <c r="W34" s="357" t="str">
        <f>IF(AND('MAPA DE RIESGOS'!$AP533="Muy Alta",'MAPA DE RIESGOS'!$AR533="Leve"),CONCATENATE("R",'MAPA DE RIESGOS'!$H533,"C",'MAPA DE RIESGOS'!$AF533),"")</f>
        <v/>
      </c>
      <c r="X34" s="357" t="str">
        <f>IF(AND('MAPA DE RIESGOS'!$AP534="Muy Alta",'MAPA DE RIESGOS'!$AR534="Leve"),CONCATENATE("R",'MAPA DE RIESGOS'!$H534,"C",'MAPA DE RIESGOS'!$AF534),"")</f>
        <v/>
      </c>
      <c r="Y34" s="357" t="str">
        <f>IF(AND('MAPA DE RIESGOS'!$AP535="Muy Alta",'MAPA DE RIESGOS'!$AR535="Leve"),CONCATENATE("R",'MAPA DE RIESGOS'!$H535,"C",'MAPA DE RIESGOS'!$AF535),"")</f>
        <v/>
      </c>
      <c r="Z34" s="357" t="str">
        <f>IF(AND('MAPA DE RIESGOS'!$AP536="Muy Alta",'MAPA DE RIESGOS'!$AR536="Leve"),CONCATENATE("R",'MAPA DE RIESGOS'!$H536,"C",'MAPA DE RIESGOS'!$AF536),"")</f>
        <v/>
      </c>
      <c r="AA34" s="358" t="str">
        <f>IF(AND('MAPA DE RIESGOS'!$AP537="Muy Alta",'MAPA DE RIESGOS'!$AR537="Leve"),CONCATENATE("R",'MAPA DE RIESGOS'!$H537,"C",'MAPA DE RIESGOS'!$AF537),"")</f>
        <v/>
      </c>
      <c r="AB34" s="356" t="str">
        <f>IF(AND('MAPA DE RIESGOS'!$AP520="Muy Alta",'MAPA DE RIESGOS'!$AR520="Menor"),CONCATENATE("R",'MAPA DE RIESGOS'!$H520,"C",'MAPA DE RIESGOS'!$AF520),"")</f>
        <v/>
      </c>
      <c r="AC34" s="357" t="str">
        <f>IF(AND('MAPA DE RIESGOS'!$AP521="Muy Alta",'MAPA DE RIESGOS'!$AR521="Menor"),CONCATENATE("R",'MAPA DE RIESGOS'!$H521,"C",'MAPA DE RIESGOS'!$AF521),"")</f>
        <v/>
      </c>
      <c r="AD34" s="357" t="str">
        <f>IF(AND('MAPA DE RIESGOS'!$AP522="Muy Alta",'MAPA DE RIESGOS'!$AR522="Menor"),CONCATENATE("R",'MAPA DE RIESGOS'!$H522,"C",'MAPA DE RIESGOS'!$AF522),"")</f>
        <v/>
      </c>
      <c r="AE34" s="357" t="str">
        <f>IF(AND('MAPA DE RIESGOS'!$AP523="Muy Alta",'MAPA DE RIESGOS'!$AR523="Menor"),CONCATENATE("R",'MAPA DE RIESGOS'!$H523,"C",'MAPA DE RIESGOS'!$AF523),"")</f>
        <v/>
      </c>
      <c r="AF34" s="357" t="str">
        <f>IF(AND('MAPA DE RIESGOS'!$AP524="Muy Alta",'MAPA DE RIESGOS'!$AR524="Menor"),CONCATENATE("R",'MAPA DE RIESGOS'!$H524,"C",'MAPA DE RIESGOS'!$AF524),"")</f>
        <v/>
      </c>
      <c r="AG34" s="357" t="str">
        <f>IF(AND('MAPA DE RIESGOS'!$AP525="Muy Alta",'MAPA DE RIESGOS'!$AR525="Menor"),CONCATENATE("R",'MAPA DE RIESGOS'!$H525,"C",'MAPA DE RIESGOS'!$AF525),"")</f>
        <v/>
      </c>
      <c r="AH34" s="357" t="str">
        <f>IF(AND('MAPA DE RIESGOS'!$AP526="Muy Alta",'MAPA DE RIESGOS'!$AR526="Menor"),CONCATENATE("R",'MAPA DE RIESGOS'!$H526,"C",'MAPA DE RIESGOS'!$AF526),"")</f>
        <v/>
      </c>
      <c r="AI34" s="357" t="str">
        <f>IF(AND('MAPA DE RIESGOS'!$AP527="Muy Alta",'MAPA DE RIESGOS'!$AR527="Menor"),CONCATENATE("R",'MAPA DE RIESGOS'!$H527,"C",'MAPA DE RIESGOS'!$AF527),"")</f>
        <v/>
      </c>
      <c r="AJ34" s="357" t="str">
        <f>IF(AND('MAPA DE RIESGOS'!$AP528="Muy Alta",'MAPA DE RIESGOS'!$AR528="Menor"),CONCATENATE("R",'MAPA DE RIESGOS'!$H528,"C",'MAPA DE RIESGOS'!$AF528),"")</f>
        <v/>
      </c>
      <c r="AK34" s="357" t="str">
        <f>IF(AND('MAPA DE RIESGOS'!$AP529="Muy Alta",'MAPA DE RIESGOS'!$AR529="Menor"),CONCATENATE("R",'MAPA DE RIESGOS'!$H529,"C",'MAPA DE RIESGOS'!$AF529),"")</f>
        <v/>
      </c>
      <c r="AL34" s="357" t="str">
        <f>IF(AND('MAPA DE RIESGOS'!$AP530="Muy Alta",'MAPA DE RIESGOS'!$AR530="Menor"),CONCATENATE("R",'MAPA DE RIESGOS'!$H530,"C",'MAPA DE RIESGOS'!$AF530),"")</f>
        <v/>
      </c>
      <c r="AM34" s="357" t="str">
        <f>IF(AND('MAPA DE RIESGOS'!$AP531="Muy Alta",'MAPA DE RIESGOS'!$AR531="Menor"),CONCATENATE("R",'MAPA DE RIESGOS'!$H531,"C",'MAPA DE RIESGOS'!$AF531),"")</f>
        <v/>
      </c>
      <c r="AN34" s="357" t="str">
        <f>IF(AND('MAPA DE RIESGOS'!$AP532="Muy Alta",'MAPA DE RIESGOS'!$AR532="Menor"),CONCATENATE("R",'MAPA DE RIESGOS'!$H532,"C",'MAPA DE RIESGOS'!$AF532),"")</f>
        <v/>
      </c>
      <c r="AO34" s="357" t="str">
        <f>IF(AND('MAPA DE RIESGOS'!$AP533="Muy Alta",'MAPA DE RIESGOS'!$AR533="Menor"),CONCATENATE("R",'MAPA DE RIESGOS'!$H533,"C",'MAPA DE RIESGOS'!$AF533),"")</f>
        <v/>
      </c>
      <c r="AP34" s="357" t="str">
        <f>IF(AND('MAPA DE RIESGOS'!$AP534="Muy Alta",'MAPA DE RIESGOS'!$AR534="Menor"),CONCATENATE("R",'MAPA DE RIESGOS'!$H534,"C",'MAPA DE RIESGOS'!$AF534),"")</f>
        <v/>
      </c>
      <c r="AQ34" s="357" t="str">
        <f>IF(AND('MAPA DE RIESGOS'!$AP535="Muy Alta",'MAPA DE RIESGOS'!$AR535="Menor"),CONCATENATE("R",'MAPA DE RIESGOS'!$H535,"C",'MAPA DE RIESGOS'!$AF535),"")</f>
        <v/>
      </c>
      <c r="AR34" s="357" t="str">
        <f>IF(AND('MAPA DE RIESGOS'!$AP536="Muy Alta",'MAPA DE RIESGOS'!$AR536="Menor"),CONCATENATE("R",'MAPA DE RIESGOS'!$H536,"C",'MAPA DE RIESGOS'!$AF536),"")</f>
        <v/>
      </c>
      <c r="AS34" s="358" t="str">
        <f>IF(AND('MAPA DE RIESGOS'!$AP537="Muy Alta",'MAPA DE RIESGOS'!$AR537="Menor"),CONCATENATE("R",'MAPA DE RIESGOS'!$H537,"C",'MAPA DE RIESGOS'!$AF537),"")</f>
        <v/>
      </c>
      <c r="AT34" s="356" t="str">
        <f>IF(AND('MAPA DE RIESGOS'!$AP520="Muy Alta",'MAPA DE RIESGOS'!$AR520="Moderado"),CONCATENATE("R",'MAPA DE RIESGOS'!$H520,"C",'MAPA DE RIESGOS'!$AF520),"")</f>
        <v/>
      </c>
      <c r="AU34" s="357" t="str">
        <f>IF(AND('MAPA DE RIESGOS'!$AP521="Muy Alta",'MAPA DE RIESGOS'!$AR521="Moderado"),CONCATENATE("R",'MAPA DE RIESGOS'!$H521,"C",'MAPA DE RIESGOS'!$AF521),"")</f>
        <v/>
      </c>
      <c r="AV34" s="357" t="str">
        <f>IF(AND('MAPA DE RIESGOS'!$AP522="Muy Alta",'MAPA DE RIESGOS'!$AR522="Moderado"),CONCATENATE("R",'MAPA DE RIESGOS'!$H522,"C",'MAPA DE RIESGOS'!$AF522),"")</f>
        <v/>
      </c>
      <c r="AW34" s="357" t="str">
        <f>IF(AND('MAPA DE RIESGOS'!$AP523="Muy Alta",'MAPA DE RIESGOS'!$AR523="Moderado"),CONCATENATE("R",'MAPA DE RIESGOS'!$H523,"C",'MAPA DE RIESGOS'!$AF523),"")</f>
        <v/>
      </c>
      <c r="AX34" s="357" t="str">
        <f>IF(AND('MAPA DE RIESGOS'!$AP524="Muy Alta",'MAPA DE RIESGOS'!$AR524="Moderado"),CONCATENATE("R",'MAPA DE RIESGOS'!$H524,"C",'MAPA DE RIESGOS'!$AF524),"")</f>
        <v/>
      </c>
      <c r="AY34" s="357" t="str">
        <f>IF(AND('MAPA DE RIESGOS'!$AP525="Muy Alta",'MAPA DE RIESGOS'!$AR525="Moderado"),CONCATENATE("R",'MAPA DE RIESGOS'!$H525,"C",'MAPA DE RIESGOS'!$AF525),"")</f>
        <v/>
      </c>
      <c r="AZ34" s="357" t="str">
        <f>IF(AND('MAPA DE RIESGOS'!$AP526="Muy Alta",'MAPA DE RIESGOS'!$AR526="Moderado"),CONCATENATE("R",'MAPA DE RIESGOS'!$H526,"C",'MAPA DE RIESGOS'!$AF526),"")</f>
        <v/>
      </c>
      <c r="BA34" s="357" t="str">
        <f>IF(AND('MAPA DE RIESGOS'!$AP527="Muy Alta",'MAPA DE RIESGOS'!$AR527="Moderado"),CONCATENATE("R",'MAPA DE RIESGOS'!$H527,"C",'MAPA DE RIESGOS'!$AF527),"")</f>
        <v/>
      </c>
      <c r="BB34" s="357" t="str">
        <f>IF(AND('MAPA DE RIESGOS'!$AP528="Muy Alta",'MAPA DE RIESGOS'!$AR528="Moderado"),CONCATENATE("R",'MAPA DE RIESGOS'!$H528,"C",'MAPA DE RIESGOS'!$AF528),"")</f>
        <v/>
      </c>
      <c r="BC34" s="357" t="str">
        <f>IF(AND('MAPA DE RIESGOS'!$AP529="Muy Alta",'MAPA DE RIESGOS'!$AR529="Moderado"),CONCATENATE("R",'MAPA DE RIESGOS'!$H529,"C",'MAPA DE RIESGOS'!$AF529),"")</f>
        <v/>
      </c>
      <c r="BD34" s="357" t="str">
        <f>IF(AND('MAPA DE RIESGOS'!$AP530="Muy Alta",'MAPA DE RIESGOS'!$AR530="Moderado"),CONCATENATE("R",'MAPA DE RIESGOS'!$H530,"C",'MAPA DE RIESGOS'!$AF530),"")</f>
        <v/>
      </c>
      <c r="BE34" s="357" t="str">
        <f>IF(AND('MAPA DE RIESGOS'!$AP531="Muy Alta",'MAPA DE RIESGOS'!$AR531="Moderado"),CONCATENATE("R",'MAPA DE RIESGOS'!$H531,"C",'MAPA DE RIESGOS'!$AF531),"")</f>
        <v/>
      </c>
      <c r="BF34" s="357" t="str">
        <f>IF(AND('MAPA DE RIESGOS'!$AP532="Muy Alta",'MAPA DE RIESGOS'!$AR532="Moderado"),CONCATENATE("R",'MAPA DE RIESGOS'!$H532,"C",'MAPA DE RIESGOS'!$AF532),"")</f>
        <v/>
      </c>
      <c r="BG34" s="357" t="str">
        <f>IF(AND('MAPA DE RIESGOS'!$AP533="Muy Alta",'MAPA DE RIESGOS'!$AR533="Moderado"),CONCATENATE("R",'MAPA DE RIESGOS'!$H533,"C",'MAPA DE RIESGOS'!$AF533),"")</f>
        <v/>
      </c>
      <c r="BH34" s="357" t="str">
        <f>IF(AND('MAPA DE RIESGOS'!$AP534="Muy Alta",'MAPA DE RIESGOS'!$AR534="Moderado"),CONCATENATE("R",'MAPA DE RIESGOS'!$H534,"C",'MAPA DE RIESGOS'!$AF534),"")</f>
        <v/>
      </c>
      <c r="BI34" s="357" t="str">
        <f>IF(AND('MAPA DE RIESGOS'!$AP535="Muy Alta",'MAPA DE RIESGOS'!$AR535="Moderado"),CONCATENATE("R",'MAPA DE RIESGOS'!$H535,"C",'MAPA DE RIESGOS'!$AF535),"")</f>
        <v/>
      </c>
      <c r="BJ34" s="357" t="str">
        <f>IF(AND('MAPA DE RIESGOS'!$AP536="Muy Alta",'MAPA DE RIESGOS'!$AR536="Moderado"),CONCATENATE("R",'MAPA DE RIESGOS'!$H536,"C",'MAPA DE RIESGOS'!$AF536),"")</f>
        <v/>
      </c>
      <c r="BK34" s="358" t="str">
        <f>IF(AND('MAPA DE RIESGOS'!$AP537="Muy Alta",'MAPA DE RIESGOS'!$AR537="Moderado"),CONCATENATE("R",'MAPA DE RIESGOS'!$H537,"C",'MAPA DE RIESGOS'!$AF537),"")</f>
        <v/>
      </c>
      <c r="BL34" s="356" t="str">
        <f>IF(AND('MAPA DE RIESGOS'!$AP520="Muy Alta",'MAPA DE RIESGOS'!$AR520="Mayor"),CONCATENATE("R",'MAPA DE RIESGOS'!$H520,"C",'MAPA DE RIESGOS'!$AF520),"")</f>
        <v/>
      </c>
      <c r="BM34" s="357" t="str">
        <f>IF(AND('MAPA DE RIESGOS'!$AP521="Muy Alta",'MAPA DE RIESGOS'!$AR521="Mayor"),CONCATENATE("R",'MAPA DE RIESGOS'!$H521,"C",'MAPA DE RIESGOS'!$AF521),"")</f>
        <v/>
      </c>
      <c r="BN34" s="357" t="str">
        <f>IF(AND('MAPA DE RIESGOS'!$AP522="Muy Alta",'MAPA DE RIESGOS'!$AR522="Mayor"),CONCATENATE("R",'MAPA DE RIESGOS'!$H522,"C",'MAPA DE RIESGOS'!$AF522),"")</f>
        <v/>
      </c>
      <c r="BO34" s="357" t="str">
        <f>IF(AND('MAPA DE RIESGOS'!$AP523="Muy Alta",'MAPA DE RIESGOS'!$AR523="Mayor"),CONCATENATE("R",'MAPA DE RIESGOS'!$H523,"C",'MAPA DE RIESGOS'!$AF523),"")</f>
        <v/>
      </c>
      <c r="BP34" s="357" t="str">
        <f>IF(AND('MAPA DE RIESGOS'!$AP524="Muy Alta",'MAPA DE RIESGOS'!$AR524="Mayor"),CONCATENATE("R",'MAPA DE RIESGOS'!$H524,"C",'MAPA DE RIESGOS'!$AF524),"")</f>
        <v/>
      </c>
      <c r="BQ34" s="357" t="str">
        <f>IF(AND('MAPA DE RIESGOS'!$AP525="Muy Alta",'MAPA DE RIESGOS'!$AR525="Mayor"),CONCATENATE("R",'MAPA DE RIESGOS'!$H525,"C",'MAPA DE RIESGOS'!$AF525),"")</f>
        <v/>
      </c>
      <c r="BR34" s="357" t="str">
        <f>IF(AND('MAPA DE RIESGOS'!$AP526="Muy Alta",'MAPA DE RIESGOS'!$AR526="Mayor"),CONCATENATE("R",'MAPA DE RIESGOS'!$H526,"C",'MAPA DE RIESGOS'!$AF526),"")</f>
        <v/>
      </c>
      <c r="BS34" s="357" t="str">
        <f>IF(AND('MAPA DE RIESGOS'!$AP527="Muy Alta",'MAPA DE RIESGOS'!$AR527="Mayor"),CONCATENATE("R",'MAPA DE RIESGOS'!$H527,"C",'MAPA DE RIESGOS'!$AF527),"")</f>
        <v/>
      </c>
      <c r="BT34" s="357" t="str">
        <f>IF(AND('MAPA DE RIESGOS'!$AP528="Muy Alta",'MAPA DE RIESGOS'!$AR528="Mayor"),CONCATENATE("R",'MAPA DE RIESGOS'!$H528,"C",'MAPA DE RIESGOS'!$AF528),"")</f>
        <v/>
      </c>
      <c r="BU34" s="357" t="str">
        <f>IF(AND('MAPA DE RIESGOS'!$AP529="Muy Alta",'MAPA DE RIESGOS'!$AR529="Mayor"),CONCATENATE("R",'MAPA DE RIESGOS'!$H529,"C",'MAPA DE RIESGOS'!$AF529),"")</f>
        <v/>
      </c>
      <c r="BV34" s="357" t="str">
        <f>IF(AND('MAPA DE RIESGOS'!$AP530="Muy Alta",'MAPA DE RIESGOS'!$AR530="Mayor"),CONCATENATE("R",'MAPA DE RIESGOS'!$H530,"C",'MAPA DE RIESGOS'!$AF530),"")</f>
        <v/>
      </c>
      <c r="BW34" s="357" t="str">
        <f>IF(AND('MAPA DE RIESGOS'!$AP531="Muy Alta",'MAPA DE RIESGOS'!$AR531="Mayor"),CONCATENATE("R",'MAPA DE RIESGOS'!$H531,"C",'MAPA DE RIESGOS'!$AF531),"")</f>
        <v/>
      </c>
      <c r="BX34" s="357" t="str">
        <f>IF(AND('MAPA DE RIESGOS'!$AP532="Muy Alta",'MAPA DE RIESGOS'!$AR532="Mayor"),CONCATENATE("R",'MAPA DE RIESGOS'!$H532,"C",'MAPA DE RIESGOS'!$AF532),"")</f>
        <v/>
      </c>
      <c r="BY34" s="357" t="str">
        <f>IF(AND('MAPA DE RIESGOS'!$AP533="Muy Alta",'MAPA DE RIESGOS'!$AR533="Mayor"),CONCATENATE("R",'MAPA DE RIESGOS'!$H533,"C",'MAPA DE RIESGOS'!$AF533),"")</f>
        <v/>
      </c>
      <c r="BZ34" s="357" t="str">
        <f>IF(AND('MAPA DE RIESGOS'!$AP534="Muy Alta",'MAPA DE RIESGOS'!$AR534="Mayor"),CONCATENATE("R",'MAPA DE RIESGOS'!$H534,"C",'MAPA DE RIESGOS'!$AF534),"")</f>
        <v/>
      </c>
      <c r="CA34" s="357" t="str">
        <f>IF(AND('MAPA DE RIESGOS'!$AP535="Muy Alta",'MAPA DE RIESGOS'!$AR535="Mayor"),CONCATENATE("R",'MAPA DE RIESGOS'!$H535,"C",'MAPA DE RIESGOS'!$AF535),"")</f>
        <v/>
      </c>
      <c r="CB34" s="357" t="str">
        <f>IF(AND('MAPA DE RIESGOS'!$AP536="Muy Alta",'MAPA DE RIESGOS'!$AR536="Mayor"),CONCATENATE("R",'MAPA DE RIESGOS'!$H536,"C",'MAPA DE RIESGOS'!$AF536),"")</f>
        <v/>
      </c>
      <c r="CC34" s="358" t="str">
        <f>IF(AND('MAPA DE RIESGOS'!$AP537="Muy Alta",'MAPA DE RIESGOS'!$AR537="Mayor"),CONCATENATE("R",'MAPA DE RIESGOS'!$H537,"C",'MAPA DE RIESGOS'!$AF537),"")</f>
        <v/>
      </c>
      <c r="CD34" s="359" t="str">
        <f>IF(AND('MAPA DE RIESGOS'!$AP520="Muy Alta",'MAPA DE RIESGOS'!$AR520="Catastrófico"),CONCATENATE("R",'MAPA DE RIESGOS'!$H520,"C",'MAPA DE RIESGOS'!$AF520),"")</f>
        <v/>
      </c>
      <c r="CE34" s="359" t="str">
        <f>IF(AND('MAPA DE RIESGOS'!$AP521="Muy Alta",'MAPA DE RIESGOS'!$AR521="Catastrófico"),CONCATENATE("R",'MAPA DE RIESGOS'!$H521,"C",'MAPA DE RIESGOS'!$AF521),"")</f>
        <v/>
      </c>
      <c r="CF34" s="359" t="str">
        <f>IF(AND('MAPA DE RIESGOS'!$AP522="Muy Alta",'MAPA DE RIESGOS'!$AR522="Catastrófico"),CONCATENATE("R",'MAPA DE RIESGOS'!$H522,"C",'MAPA DE RIESGOS'!$AF522),"")</f>
        <v/>
      </c>
      <c r="CG34" s="359" t="str">
        <f>IF(AND('MAPA DE RIESGOS'!$AP523="Muy Alta",'MAPA DE RIESGOS'!$AR523="Catastrófico"),CONCATENATE("R",'MAPA DE RIESGOS'!$H523,"C",'MAPA DE RIESGOS'!$AF523),"")</f>
        <v/>
      </c>
      <c r="CH34" s="359" t="str">
        <f>IF(AND('MAPA DE RIESGOS'!$AP524="Muy Alta",'MAPA DE RIESGOS'!$AR524="Catastrófico"),CONCATENATE("R",'MAPA DE RIESGOS'!$H524,"C",'MAPA DE RIESGOS'!$AF524),"")</f>
        <v/>
      </c>
      <c r="CI34" s="359" t="str">
        <f>IF(AND('MAPA DE RIESGOS'!$AP525="Muy Alta",'MAPA DE RIESGOS'!$AR525="Catastrófico"),CONCATENATE("R",'MAPA DE RIESGOS'!$H525,"C",'MAPA DE RIESGOS'!$AF525),"")</f>
        <v/>
      </c>
      <c r="CJ34" s="359" t="str">
        <f>IF(AND('MAPA DE RIESGOS'!$AP526="Muy Alta",'MAPA DE RIESGOS'!$AR526="Catastrófico"),CONCATENATE("R",'MAPA DE RIESGOS'!$H526,"C",'MAPA DE RIESGOS'!$AF526),"")</f>
        <v/>
      </c>
      <c r="CK34" s="359" t="str">
        <f>IF(AND('MAPA DE RIESGOS'!$AP527="Muy Alta",'MAPA DE RIESGOS'!$AR527="Catastrófico"),CONCATENATE("R",'MAPA DE RIESGOS'!$H527,"C",'MAPA DE RIESGOS'!$AF527),"")</f>
        <v/>
      </c>
      <c r="CL34" s="359" t="str">
        <f>IF(AND('MAPA DE RIESGOS'!$AP528="Muy Alta",'MAPA DE RIESGOS'!$AR528="Catastrófico"),CONCATENATE("R",'MAPA DE RIESGOS'!$H528,"C",'MAPA DE RIESGOS'!$AF528),"")</f>
        <v/>
      </c>
      <c r="CM34" s="359" t="str">
        <f>IF(AND('MAPA DE RIESGOS'!$AP529="Muy Alta",'MAPA DE RIESGOS'!$AR529="Catastrófico"),CONCATENATE("R",'MAPA DE RIESGOS'!$H529,"C",'MAPA DE RIESGOS'!$AF529),"")</f>
        <v/>
      </c>
      <c r="CN34" s="359" t="str">
        <f>IF(AND('MAPA DE RIESGOS'!$AP530="Muy Alta",'MAPA DE RIESGOS'!$AR530="Catastrófico"),CONCATENATE("R",'MAPA DE RIESGOS'!$H530,"C",'MAPA DE RIESGOS'!$AF530),"")</f>
        <v/>
      </c>
      <c r="CO34" s="359" t="str">
        <f>IF(AND('MAPA DE RIESGOS'!$AP531="Muy Alta",'MAPA DE RIESGOS'!$AR531="Catastrófico"),CONCATENATE("R",'MAPA DE RIESGOS'!$H531,"C",'MAPA DE RIESGOS'!$AF531),"")</f>
        <v/>
      </c>
      <c r="CP34" s="359" t="str">
        <f>IF(AND('MAPA DE RIESGOS'!$AP532="Muy Alta",'MAPA DE RIESGOS'!$AR532="Catastrófico"),CONCATENATE("R",'MAPA DE RIESGOS'!$H532,"C",'MAPA DE RIESGOS'!$AF532),"")</f>
        <v/>
      </c>
      <c r="CQ34" s="359" t="str">
        <f>IF(AND('MAPA DE RIESGOS'!$AP533="Muy Alta",'MAPA DE RIESGOS'!$AR533="Catastrófico"),CONCATENATE("R",'MAPA DE RIESGOS'!$H533,"C",'MAPA DE RIESGOS'!$AF533),"")</f>
        <v/>
      </c>
      <c r="CR34" s="359" t="str">
        <f>IF(AND('MAPA DE RIESGOS'!$AP534="Muy Alta",'MAPA DE RIESGOS'!$AR534="Catastrófico"),CONCATENATE("R",'MAPA DE RIESGOS'!$H534,"C",'MAPA DE RIESGOS'!$AF534),"")</f>
        <v/>
      </c>
      <c r="CS34" s="359" t="str">
        <f>IF(AND('MAPA DE RIESGOS'!$AP535="Muy Alta",'MAPA DE RIESGOS'!$AR535="Catastrófico"),CONCATENATE("R",'MAPA DE RIESGOS'!$H535,"C",'MAPA DE RIESGOS'!$AF535),"")</f>
        <v/>
      </c>
      <c r="CT34" s="359" t="str">
        <f>IF(AND('MAPA DE RIESGOS'!$AP536="Muy Alta",'MAPA DE RIESGOS'!$AR536="Catastrófico"),CONCATENATE("R",'MAPA DE RIESGOS'!$H536,"C",'MAPA DE RIESGOS'!$AF536),"")</f>
        <v/>
      </c>
      <c r="CU34" s="360" t="str">
        <f>IF(AND('MAPA DE RIESGOS'!$AP537="Muy Alta",'MAPA DE RIESGOS'!$AR537="Catastrófico"),CONCATENATE("R",'MAPA DE RIESGOS'!$H537,"C",'MAPA DE RIESGOS'!$AF537),"")</f>
        <v/>
      </c>
      <c r="CV34" s="67"/>
      <c r="CW34" s="735"/>
      <c r="CX34" s="736"/>
      <c r="CY34" s="736"/>
      <c r="CZ34" s="736"/>
      <c r="DA34" s="736"/>
      <c r="DB34" s="737"/>
    </row>
    <row r="35" spans="2:106" ht="32.5" customHeight="1">
      <c r="B35" s="755"/>
      <c r="C35" s="755"/>
      <c r="D35" s="756"/>
      <c r="E35" s="726"/>
      <c r="F35" s="727"/>
      <c r="G35" s="727"/>
      <c r="H35" s="727"/>
      <c r="I35" s="728"/>
      <c r="J35" s="356" t="str">
        <f>IF(AND('MAPA DE RIESGOS'!$AP538="Muy Alta",'MAPA DE RIESGOS'!$AR538="Leve"),CONCATENATE("R",'MAPA DE RIESGOS'!$H538,"C",'MAPA DE RIESGOS'!$AF538),"")</f>
        <v/>
      </c>
      <c r="K35" s="357" t="str">
        <f>IF(AND('MAPA DE RIESGOS'!$AP539="Muy Alta",'MAPA DE RIESGOS'!$AR539="Leve"),CONCATENATE("R",'MAPA DE RIESGOS'!$H539,"C",'MAPA DE RIESGOS'!$AF539),"")</f>
        <v/>
      </c>
      <c r="L35" s="357" t="str">
        <f>IF(AND('MAPA DE RIESGOS'!$AP540="Muy Alta",'MAPA DE RIESGOS'!$AR540="Leve"),CONCATENATE("R",'MAPA DE RIESGOS'!$H540,"C",'MAPA DE RIESGOS'!$AF540),"")</f>
        <v/>
      </c>
      <c r="M35" s="357" t="str">
        <f>IF(AND('MAPA DE RIESGOS'!$AP541="Muy Alta",'MAPA DE RIESGOS'!$AR541="Leve"),CONCATENATE("R",'MAPA DE RIESGOS'!$H541,"C",'MAPA DE RIESGOS'!$AF541),"")</f>
        <v/>
      </c>
      <c r="N35" s="357" t="str">
        <f>IF(AND('MAPA DE RIESGOS'!$AP542="Muy Alta",'MAPA DE RIESGOS'!$AR542="Leve"),CONCATENATE("R",'MAPA DE RIESGOS'!$H542,"C",'MAPA DE RIESGOS'!$AF542),"")</f>
        <v/>
      </c>
      <c r="O35" s="357" t="str">
        <f>IF(AND('MAPA DE RIESGOS'!$AP543="Muy Alta",'MAPA DE RIESGOS'!$AR543="Leve"),CONCATENATE("R",'MAPA DE RIESGOS'!$H543,"C",'MAPA DE RIESGOS'!$AF543),"")</f>
        <v/>
      </c>
      <c r="P35" s="357" t="str">
        <f>IF(AND('MAPA DE RIESGOS'!$AP544="Muy Alta",'MAPA DE RIESGOS'!$AR544="Leve"),CONCATENATE("R",'MAPA DE RIESGOS'!$H544,"C",'MAPA DE RIESGOS'!$AF544),"")</f>
        <v/>
      </c>
      <c r="Q35" s="357" t="str">
        <f>IF(AND('MAPA DE RIESGOS'!$AP545="Muy Alta",'MAPA DE RIESGOS'!$AR545="Leve"),CONCATENATE("R",'MAPA DE RIESGOS'!$H545,"C",'MAPA DE RIESGOS'!$AF545),"")</f>
        <v/>
      </c>
      <c r="R35" s="357" t="str">
        <f>IF(AND('MAPA DE RIESGOS'!$AP546="Muy Alta",'MAPA DE RIESGOS'!$AR546="Leve"),CONCATENATE("R",'MAPA DE RIESGOS'!$H546,"C",'MAPA DE RIESGOS'!$AF546),"")</f>
        <v/>
      </c>
      <c r="S35" s="357" t="str">
        <f>IF(AND('MAPA DE RIESGOS'!$AP547="Muy Alta",'MAPA DE RIESGOS'!$AR547="Leve"),CONCATENATE("R",'MAPA DE RIESGOS'!$H547,"C",'MAPA DE RIESGOS'!$AF547),"")</f>
        <v/>
      </c>
      <c r="T35" s="357" t="str">
        <f>IF(AND('MAPA DE RIESGOS'!$AP548="Muy Alta",'MAPA DE RIESGOS'!$AR548="Leve"),CONCATENATE("R",'MAPA DE RIESGOS'!$H548,"C",'MAPA DE RIESGOS'!$AF548),"")</f>
        <v/>
      </c>
      <c r="U35" s="357" t="str">
        <f>IF(AND('MAPA DE RIESGOS'!$AP549="Muy Alta",'MAPA DE RIESGOS'!$AR549="Leve"),CONCATENATE("R",'MAPA DE RIESGOS'!$H549,"C",'MAPA DE RIESGOS'!$AF549),"")</f>
        <v/>
      </c>
      <c r="V35" s="357" t="str">
        <f>IF(AND('MAPA DE RIESGOS'!$AP550="Muy Alta",'MAPA DE RIESGOS'!$AR550="Leve"),CONCATENATE("R",'MAPA DE RIESGOS'!$H550,"C",'MAPA DE RIESGOS'!$AF550),"")</f>
        <v/>
      </c>
      <c r="W35" s="357" t="str">
        <f>IF(AND('MAPA DE RIESGOS'!$AP551="Muy Alta",'MAPA DE RIESGOS'!$AR551="Leve"),CONCATENATE("R",'MAPA DE RIESGOS'!$H551,"C",'MAPA DE RIESGOS'!$AF551),"")</f>
        <v/>
      </c>
      <c r="X35" s="357" t="str">
        <f>IF(AND('MAPA DE RIESGOS'!$AP552="Muy Alta",'MAPA DE RIESGOS'!$AR552="Leve"),CONCATENATE("R",'MAPA DE RIESGOS'!$H552,"C",'MAPA DE RIESGOS'!$AF552),"")</f>
        <v/>
      </c>
      <c r="Y35" s="357" t="str">
        <f>IF(AND('MAPA DE RIESGOS'!$AP553="Muy Alta",'MAPA DE RIESGOS'!$AR553="Leve"),CONCATENATE("R",'MAPA DE RIESGOS'!$H553,"C",'MAPA DE RIESGOS'!$AF553),"")</f>
        <v/>
      </c>
      <c r="Z35" s="357" t="str">
        <f>IF(AND('MAPA DE RIESGOS'!$AP554="Muy Alta",'MAPA DE RIESGOS'!$AR554="Leve"),CONCATENATE("R",'MAPA DE RIESGOS'!$H554,"C",'MAPA DE RIESGOS'!$AF554),"")</f>
        <v/>
      </c>
      <c r="AA35" s="358" t="str">
        <f>IF(AND('MAPA DE RIESGOS'!$AP555="Muy Alta",'MAPA DE RIESGOS'!$AR555="Leve"),CONCATENATE("R",'MAPA DE RIESGOS'!$H555,"C",'MAPA DE RIESGOS'!$AF555),"")</f>
        <v/>
      </c>
      <c r="AB35" s="356" t="str">
        <f>IF(AND('MAPA DE RIESGOS'!$AP538="Muy Alta",'MAPA DE RIESGOS'!$AR538="Menor"),CONCATENATE("R",'MAPA DE RIESGOS'!$H538,"C",'MAPA DE RIESGOS'!$AF538),"")</f>
        <v/>
      </c>
      <c r="AC35" s="357" t="str">
        <f>IF(AND('MAPA DE RIESGOS'!$AP539="Muy Alta",'MAPA DE RIESGOS'!$AR539="Menor"),CONCATENATE("R",'MAPA DE RIESGOS'!$H539,"C",'MAPA DE RIESGOS'!$AF539),"")</f>
        <v/>
      </c>
      <c r="AD35" s="357" t="str">
        <f>IF(AND('MAPA DE RIESGOS'!$AP540="Muy Alta",'MAPA DE RIESGOS'!$AR540="Menor"),CONCATENATE("R",'MAPA DE RIESGOS'!$H540,"C",'MAPA DE RIESGOS'!$AF540),"")</f>
        <v/>
      </c>
      <c r="AE35" s="357" t="str">
        <f>IF(AND('MAPA DE RIESGOS'!$AP541="Muy Alta",'MAPA DE RIESGOS'!$AR541="Menor"),CONCATENATE("R",'MAPA DE RIESGOS'!$H541,"C",'MAPA DE RIESGOS'!$AF541),"")</f>
        <v/>
      </c>
      <c r="AF35" s="357" t="str">
        <f>IF(AND('MAPA DE RIESGOS'!$AP542="Muy Alta",'MAPA DE RIESGOS'!$AR542="Menor"),CONCATENATE("R",'MAPA DE RIESGOS'!$H542,"C",'MAPA DE RIESGOS'!$AF542),"")</f>
        <v/>
      </c>
      <c r="AG35" s="357" t="str">
        <f>IF(AND('MAPA DE RIESGOS'!$AP543="Muy Alta",'MAPA DE RIESGOS'!$AR543="Menor"),CONCATENATE("R",'MAPA DE RIESGOS'!$H543,"C",'MAPA DE RIESGOS'!$AF543),"")</f>
        <v/>
      </c>
      <c r="AH35" s="357" t="str">
        <f>IF(AND('MAPA DE RIESGOS'!$AP544="Muy Alta",'MAPA DE RIESGOS'!$AR544="Menor"),CONCATENATE("R",'MAPA DE RIESGOS'!$H544,"C",'MAPA DE RIESGOS'!$AF544),"")</f>
        <v/>
      </c>
      <c r="AI35" s="357" t="str">
        <f>IF(AND('MAPA DE RIESGOS'!$AP545="Muy Alta",'MAPA DE RIESGOS'!$AR545="Menor"),CONCATENATE("R",'MAPA DE RIESGOS'!$H545,"C",'MAPA DE RIESGOS'!$AF545),"")</f>
        <v/>
      </c>
      <c r="AJ35" s="357" t="str">
        <f>IF(AND('MAPA DE RIESGOS'!$AP546="Muy Alta",'MAPA DE RIESGOS'!$AR546="Menor"),CONCATENATE("R",'MAPA DE RIESGOS'!$H546,"C",'MAPA DE RIESGOS'!$AF546),"")</f>
        <v/>
      </c>
      <c r="AK35" s="357" t="str">
        <f>IF(AND('MAPA DE RIESGOS'!$AP547="Muy Alta",'MAPA DE RIESGOS'!$AR547="Menor"),CONCATENATE("R",'MAPA DE RIESGOS'!$H547,"C",'MAPA DE RIESGOS'!$AF547),"")</f>
        <v/>
      </c>
      <c r="AL35" s="357" t="str">
        <f>IF(AND('MAPA DE RIESGOS'!$AP548="Muy Alta",'MAPA DE RIESGOS'!$AR548="Menor"),CONCATENATE("R",'MAPA DE RIESGOS'!$H548,"C",'MAPA DE RIESGOS'!$AF548),"")</f>
        <v/>
      </c>
      <c r="AM35" s="357" t="str">
        <f>IF(AND('MAPA DE RIESGOS'!$AP549="Muy Alta",'MAPA DE RIESGOS'!$AR549="Menor"),CONCATENATE("R",'MAPA DE RIESGOS'!$H549,"C",'MAPA DE RIESGOS'!$AF549),"")</f>
        <v/>
      </c>
      <c r="AN35" s="357" t="str">
        <f>IF(AND('MAPA DE RIESGOS'!$AP550="Muy Alta",'MAPA DE RIESGOS'!$AR550="Menor"),CONCATENATE("R",'MAPA DE RIESGOS'!$H550,"C",'MAPA DE RIESGOS'!$AF550),"")</f>
        <v/>
      </c>
      <c r="AO35" s="357" t="str">
        <f>IF(AND('MAPA DE RIESGOS'!$AP551="Muy Alta",'MAPA DE RIESGOS'!$AR551="Menor"),CONCATENATE("R",'MAPA DE RIESGOS'!$H551,"C",'MAPA DE RIESGOS'!$AF551),"")</f>
        <v/>
      </c>
      <c r="AP35" s="357" t="str">
        <f>IF(AND('MAPA DE RIESGOS'!$AP552="Muy Alta",'MAPA DE RIESGOS'!$AR552="Menor"),CONCATENATE("R",'MAPA DE RIESGOS'!$H552,"C",'MAPA DE RIESGOS'!$AF552),"")</f>
        <v/>
      </c>
      <c r="AQ35" s="357" t="str">
        <f>IF(AND('MAPA DE RIESGOS'!$AP553="Muy Alta",'MAPA DE RIESGOS'!$AR553="Menor"),CONCATENATE("R",'MAPA DE RIESGOS'!$H553,"C",'MAPA DE RIESGOS'!$AF553),"")</f>
        <v/>
      </c>
      <c r="AR35" s="357" t="str">
        <f>IF(AND('MAPA DE RIESGOS'!$AP554="Muy Alta",'MAPA DE RIESGOS'!$AR554="Menor"),CONCATENATE("R",'MAPA DE RIESGOS'!$H554,"C",'MAPA DE RIESGOS'!$AF554),"")</f>
        <v/>
      </c>
      <c r="AS35" s="358" t="str">
        <f>IF(AND('MAPA DE RIESGOS'!$AP555="Muy Alta",'MAPA DE RIESGOS'!$AR555="Menor"),CONCATENATE("R",'MAPA DE RIESGOS'!$H555,"C",'MAPA DE RIESGOS'!$AF555),"")</f>
        <v/>
      </c>
      <c r="AT35" s="356" t="str">
        <f>IF(AND('MAPA DE RIESGOS'!$AP538="Muy Alta",'MAPA DE RIESGOS'!$AR538="Moderado"),CONCATENATE("R",'MAPA DE RIESGOS'!$H538,"C",'MAPA DE RIESGOS'!$AF538),"")</f>
        <v/>
      </c>
      <c r="AU35" s="357" t="str">
        <f>IF(AND('MAPA DE RIESGOS'!$AP539="Muy Alta",'MAPA DE RIESGOS'!$AR539="Moderado"),CONCATENATE("R",'MAPA DE RIESGOS'!$H539,"C",'MAPA DE RIESGOS'!$AF539),"")</f>
        <v/>
      </c>
      <c r="AV35" s="357" t="str">
        <f>IF(AND('MAPA DE RIESGOS'!$AP540="Muy Alta",'MAPA DE RIESGOS'!$AR540="Moderado"),CONCATENATE("R",'MAPA DE RIESGOS'!$H540,"C",'MAPA DE RIESGOS'!$AF540),"")</f>
        <v/>
      </c>
      <c r="AW35" s="357" t="str">
        <f>IF(AND('MAPA DE RIESGOS'!$AP541="Muy Alta",'MAPA DE RIESGOS'!$AR541="Moderado"),CONCATENATE("R",'MAPA DE RIESGOS'!$H541,"C",'MAPA DE RIESGOS'!$AF541),"")</f>
        <v/>
      </c>
      <c r="AX35" s="357" t="str">
        <f>IF(AND('MAPA DE RIESGOS'!$AP542="Muy Alta",'MAPA DE RIESGOS'!$AR542="Moderado"),CONCATENATE("R",'MAPA DE RIESGOS'!$H542,"C",'MAPA DE RIESGOS'!$AF542),"")</f>
        <v/>
      </c>
      <c r="AY35" s="357" t="str">
        <f>IF(AND('MAPA DE RIESGOS'!$AP543="Muy Alta",'MAPA DE RIESGOS'!$AR543="Moderado"),CONCATENATE("R",'MAPA DE RIESGOS'!$H543,"C",'MAPA DE RIESGOS'!$AF543),"")</f>
        <v/>
      </c>
      <c r="AZ35" s="357" t="str">
        <f>IF(AND('MAPA DE RIESGOS'!$AP544="Muy Alta",'MAPA DE RIESGOS'!$AR544="Moderado"),CONCATENATE("R",'MAPA DE RIESGOS'!$H544,"C",'MAPA DE RIESGOS'!$AF544),"")</f>
        <v/>
      </c>
      <c r="BA35" s="357" t="str">
        <f>IF(AND('MAPA DE RIESGOS'!$AP545="Muy Alta",'MAPA DE RIESGOS'!$AR545="Moderado"),CONCATENATE("R",'MAPA DE RIESGOS'!$H545,"C",'MAPA DE RIESGOS'!$AF545),"")</f>
        <v/>
      </c>
      <c r="BB35" s="357" t="str">
        <f>IF(AND('MAPA DE RIESGOS'!$AP546="Muy Alta",'MAPA DE RIESGOS'!$AR546="Moderado"),CONCATENATE("R",'MAPA DE RIESGOS'!$H546,"C",'MAPA DE RIESGOS'!$AF546),"")</f>
        <v/>
      </c>
      <c r="BC35" s="357" t="str">
        <f>IF(AND('MAPA DE RIESGOS'!$AP547="Muy Alta",'MAPA DE RIESGOS'!$AR547="Moderado"),CONCATENATE("R",'MAPA DE RIESGOS'!$H547,"C",'MAPA DE RIESGOS'!$AF547),"")</f>
        <v/>
      </c>
      <c r="BD35" s="357" t="str">
        <f>IF(AND('MAPA DE RIESGOS'!$AP548="Muy Alta",'MAPA DE RIESGOS'!$AR548="Moderado"),CONCATENATE("R",'MAPA DE RIESGOS'!$H548,"C",'MAPA DE RIESGOS'!$AF548),"")</f>
        <v/>
      </c>
      <c r="BE35" s="357" t="str">
        <f>IF(AND('MAPA DE RIESGOS'!$AP549="Muy Alta",'MAPA DE RIESGOS'!$AR549="Moderado"),CONCATENATE("R",'MAPA DE RIESGOS'!$H549,"C",'MAPA DE RIESGOS'!$AF549),"")</f>
        <v/>
      </c>
      <c r="BF35" s="357" t="str">
        <f>IF(AND('MAPA DE RIESGOS'!$AP550="Muy Alta",'MAPA DE RIESGOS'!$AR550="Moderado"),CONCATENATE("R",'MAPA DE RIESGOS'!$H550,"C",'MAPA DE RIESGOS'!$AF550),"")</f>
        <v/>
      </c>
      <c r="BG35" s="357" t="str">
        <f>IF(AND('MAPA DE RIESGOS'!$AP551="Muy Alta",'MAPA DE RIESGOS'!$AR551="Moderado"),CONCATENATE("R",'MAPA DE RIESGOS'!$H551,"C",'MAPA DE RIESGOS'!$AF551),"")</f>
        <v/>
      </c>
      <c r="BH35" s="357" t="str">
        <f>IF(AND('MAPA DE RIESGOS'!$AP552="Muy Alta",'MAPA DE RIESGOS'!$AR552="Moderado"),CONCATENATE("R",'MAPA DE RIESGOS'!$H552,"C",'MAPA DE RIESGOS'!$AF552),"")</f>
        <v/>
      </c>
      <c r="BI35" s="357" t="str">
        <f>IF(AND('MAPA DE RIESGOS'!$AP553="Muy Alta",'MAPA DE RIESGOS'!$AR553="Moderado"),CONCATENATE("R",'MAPA DE RIESGOS'!$H553,"C",'MAPA DE RIESGOS'!$AF553),"")</f>
        <v/>
      </c>
      <c r="BJ35" s="357" t="str">
        <f>IF(AND('MAPA DE RIESGOS'!$AP554="Muy Alta",'MAPA DE RIESGOS'!$AR554="Moderado"),CONCATENATE("R",'MAPA DE RIESGOS'!$H554,"C",'MAPA DE RIESGOS'!$AF554),"")</f>
        <v/>
      </c>
      <c r="BK35" s="358" t="str">
        <f>IF(AND('MAPA DE RIESGOS'!$AP555="Muy Alta",'MAPA DE RIESGOS'!$AR555="Moderado"),CONCATENATE("R",'MAPA DE RIESGOS'!$H555,"C",'MAPA DE RIESGOS'!$AF555),"")</f>
        <v/>
      </c>
      <c r="BL35" s="356" t="str">
        <f>IF(AND('MAPA DE RIESGOS'!$AP538="Muy Alta",'MAPA DE RIESGOS'!$AR538="Mayor"),CONCATENATE("R",'MAPA DE RIESGOS'!$H538,"C",'MAPA DE RIESGOS'!$AF538),"")</f>
        <v/>
      </c>
      <c r="BM35" s="357" t="str">
        <f>IF(AND('MAPA DE RIESGOS'!$AP539="Muy Alta",'MAPA DE RIESGOS'!$AR539="Mayor"),CONCATENATE("R",'MAPA DE RIESGOS'!$H539,"C",'MAPA DE RIESGOS'!$AF539),"")</f>
        <v/>
      </c>
      <c r="BN35" s="357" t="str">
        <f>IF(AND('MAPA DE RIESGOS'!$AP540="Muy Alta",'MAPA DE RIESGOS'!$AR540="Mayor"),CONCATENATE("R",'MAPA DE RIESGOS'!$H540,"C",'MAPA DE RIESGOS'!$AF540),"")</f>
        <v/>
      </c>
      <c r="BO35" s="357" t="str">
        <f>IF(AND('MAPA DE RIESGOS'!$AP541="Muy Alta",'MAPA DE RIESGOS'!$AR541="Mayor"),CONCATENATE("R",'MAPA DE RIESGOS'!$H541,"C",'MAPA DE RIESGOS'!$AF541),"")</f>
        <v/>
      </c>
      <c r="BP35" s="357" t="str">
        <f>IF(AND('MAPA DE RIESGOS'!$AP542="Muy Alta",'MAPA DE RIESGOS'!$AR542="Mayor"),CONCATENATE("R",'MAPA DE RIESGOS'!$H542,"C",'MAPA DE RIESGOS'!$AF542),"")</f>
        <v/>
      </c>
      <c r="BQ35" s="357" t="str">
        <f>IF(AND('MAPA DE RIESGOS'!$AP543="Muy Alta",'MAPA DE RIESGOS'!$AR543="Mayor"),CONCATENATE("R",'MAPA DE RIESGOS'!$H543,"C",'MAPA DE RIESGOS'!$AF543),"")</f>
        <v/>
      </c>
      <c r="BR35" s="357" t="str">
        <f>IF(AND('MAPA DE RIESGOS'!$AP544="Muy Alta",'MAPA DE RIESGOS'!$AR544="Mayor"),CONCATENATE("R",'MAPA DE RIESGOS'!$H544,"C",'MAPA DE RIESGOS'!$AF544),"")</f>
        <v/>
      </c>
      <c r="BS35" s="357" t="str">
        <f>IF(AND('MAPA DE RIESGOS'!$AP545="Muy Alta",'MAPA DE RIESGOS'!$AR545="Mayor"),CONCATENATE("R",'MAPA DE RIESGOS'!$H545,"C",'MAPA DE RIESGOS'!$AF545),"")</f>
        <v/>
      </c>
      <c r="BT35" s="357" t="str">
        <f>IF(AND('MAPA DE RIESGOS'!$AP546="Muy Alta",'MAPA DE RIESGOS'!$AR546="Mayor"),CONCATENATE("R",'MAPA DE RIESGOS'!$H546,"C",'MAPA DE RIESGOS'!$AF546),"")</f>
        <v/>
      </c>
      <c r="BU35" s="357" t="str">
        <f>IF(AND('MAPA DE RIESGOS'!$AP547="Muy Alta",'MAPA DE RIESGOS'!$AR547="Mayor"),CONCATENATE("R",'MAPA DE RIESGOS'!$H547,"C",'MAPA DE RIESGOS'!$AF547),"")</f>
        <v/>
      </c>
      <c r="BV35" s="357" t="str">
        <f>IF(AND('MAPA DE RIESGOS'!$AP548="Muy Alta",'MAPA DE RIESGOS'!$AR548="Mayor"),CONCATENATE("R",'MAPA DE RIESGOS'!$H548,"C",'MAPA DE RIESGOS'!$AF548),"")</f>
        <v/>
      </c>
      <c r="BW35" s="357" t="str">
        <f>IF(AND('MAPA DE RIESGOS'!$AP549="Muy Alta",'MAPA DE RIESGOS'!$AR549="Mayor"),CONCATENATE("R",'MAPA DE RIESGOS'!$H549,"C",'MAPA DE RIESGOS'!$AF549),"")</f>
        <v/>
      </c>
      <c r="BX35" s="357" t="str">
        <f>IF(AND('MAPA DE RIESGOS'!$AP550="Muy Alta",'MAPA DE RIESGOS'!$AR550="Mayor"),CONCATENATE("R",'MAPA DE RIESGOS'!$H550,"C",'MAPA DE RIESGOS'!$AF550),"")</f>
        <v/>
      </c>
      <c r="BY35" s="357" t="str">
        <f>IF(AND('MAPA DE RIESGOS'!$AP551="Muy Alta",'MAPA DE RIESGOS'!$AR551="Mayor"),CONCATENATE("R",'MAPA DE RIESGOS'!$H551,"C",'MAPA DE RIESGOS'!$AF551),"")</f>
        <v/>
      </c>
      <c r="BZ35" s="357" t="str">
        <f>IF(AND('MAPA DE RIESGOS'!$AP552="Muy Alta",'MAPA DE RIESGOS'!$AR552="Mayor"),CONCATENATE("R",'MAPA DE RIESGOS'!$H552,"C",'MAPA DE RIESGOS'!$AF552),"")</f>
        <v/>
      </c>
      <c r="CA35" s="357" t="str">
        <f>IF(AND('MAPA DE RIESGOS'!$AP553="Muy Alta",'MAPA DE RIESGOS'!$AR553="Mayor"),CONCATENATE("R",'MAPA DE RIESGOS'!$H553,"C",'MAPA DE RIESGOS'!$AF553),"")</f>
        <v/>
      </c>
      <c r="CB35" s="357" t="str">
        <f>IF(AND('MAPA DE RIESGOS'!$AP554="Muy Alta",'MAPA DE RIESGOS'!$AR554="Mayor"),CONCATENATE("R",'MAPA DE RIESGOS'!$H554,"C",'MAPA DE RIESGOS'!$AF554),"")</f>
        <v/>
      </c>
      <c r="CC35" s="358" t="str">
        <f>IF(AND('MAPA DE RIESGOS'!$AP555="Muy Alta",'MAPA DE RIESGOS'!$AR555="Mayor"),CONCATENATE("R",'MAPA DE RIESGOS'!$H555,"C",'MAPA DE RIESGOS'!$AF555),"")</f>
        <v/>
      </c>
      <c r="CD35" s="359" t="str">
        <f>IF(AND('MAPA DE RIESGOS'!$AP538="Muy Alta",'MAPA DE RIESGOS'!$AR538="Catastrófico"),CONCATENATE("R",'MAPA DE RIESGOS'!$H538,"C",'MAPA DE RIESGOS'!$AF538),"")</f>
        <v/>
      </c>
      <c r="CE35" s="359" t="str">
        <f>IF(AND('MAPA DE RIESGOS'!$AP539="Muy Alta",'MAPA DE RIESGOS'!$AR539="Catastrófico"),CONCATENATE("R",'MAPA DE RIESGOS'!$H539,"C",'MAPA DE RIESGOS'!$AF539),"")</f>
        <v/>
      </c>
      <c r="CF35" s="359" t="str">
        <f>IF(AND('MAPA DE RIESGOS'!$AP540="Muy Alta",'MAPA DE RIESGOS'!$AR540="Catastrófico"),CONCATENATE("R",'MAPA DE RIESGOS'!$H540,"C",'MAPA DE RIESGOS'!$AF540),"")</f>
        <v/>
      </c>
      <c r="CG35" s="359" t="str">
        <f>IF(AND('MAPA DE RIESGOS'!$AP541="Muy Alta",'MAPA DE RIESGOS'!$AR541="Catastrófico"),CONCATENATE("R",'MAPA DE RIESGOS'!$H541,"C",'MAPA DE RIESGOS'!$AF541),"")</f>
        <v/>
      </c>
      <c r="CH35" s="359" t="str">
        <f>IF(AND('MAPA DE RIESGOS'!$AP542="Muy Alta",'MAPA DE RIESGOS'!$AR542="Catastrófico"),CONCATENATE("R",'MAPA DE RIESGOS'!$H542,"C",'MAPA DE RIESGOS'!$AF542),"")</f>
        <v/>
      </c>
      <c r="CI35" s="359" t="str">
        <f>IF(AND('MAPA DE RIESGOS'!$AP543="Muy Alta",'MAPA DE RIESGOS'!$AR543="Catastrófico"),CONCATENATE("R",'MAPA DE RIESGOS'!$H543,"C",'MAPA DE RIESGOS'!$AF543),"")</f>
        <v/>
      </c>
      <c r="CJ35" s="359" t="str">
        <f>IF(AND('MAPA DE RIESGOS'!$AP544="Muy Alta",'MAPA DE RIESGOS'!$AR544="Catastrófico"),CONCATENATE("R",'MAPA DE RIESGOS'!$H544,"C",'MAPA DE RIESGOS'!$AF544),"")</f>
        <v/>
      </c>
      <c r="CK35" s="359" t="str">
        <f>IF(AND('MAPA DE RIESGOS'!$AP545="Muy Alta",'MAPA DE RIESGOS'!$AR545="Catastrófico"),CONCATENATE("R",'MAPA DE RIESGOS'!$H545,"C",'MAPA DE RIESGOS'!$AF545),"")</f>
        <v/>
      </c>
      <c r="CL35" s="359" t="str">
        <f>IF(AND('MAPA DE RIESGOS'!$AP546="Muy Alta",'MAPA DE RIESGOS'!$AR546="Catastrófico"),CONCATENATE("R",'MAPA DE RIESGOS'!$H546,"C",'MAPA DE RIESGOS'!$AF546),"")</f>
        <v/>
      </c>
      <c r="CM35" s="359" t="str">
        <f>IF(AND('MAPA DE RIESGOS'!$AP547="Muy Alta",'MAPA DE RIESGOS'!$AR547="Catastrófico"),CONCATENATE("R",'MAPA DE RIESGOS'!$H547,"C",'MAPA DE RIESGOS'!$AF547),"")</f>
        <v/>
      </c>
      <c r="CN35" s="359" t="str">
        <f>IF(AND('MAPA DE RIESGOS'!$AP548="Muy Alta",'MAPA DE RIESGOS'!$AR548="Catastrófico"),CONCATENATE("R",'MAPA DE RIESGOS'!$H548,"C",'MAPA DE RIESGOS'!$AF548),"")</f>
        <v/>
      </c>
      <c r="CO35" s="359" t="str">
        <f>IF(AND('MAPA DE RIESGOS'!$AP549="Muy Alta",'MAPA DE RIESGOS'!$AR549="Catastrófico"),CONCATENATE("R",'MAPA DE RIESGOS'!$H549,"C",'MAPA DE RIESGOS'!$AF549),"")</f>
        <v/>
      </c>
      <c r="CP35" s="359" t="str">
        <f>IF(AND('MAPA DE RIESGOS'!$AP550="Muy Alta",'MAPA DE RIESGOS'!$AR550="Catastrófico"),CONCATENATE("R",'MAPA DE RIESGOS'!$H550,"C",'MAPA DE RIESGOS'!$AF550),"")</f>
        <v/>
      </c>
      <c r="CQ35" s="359" t="str">
        <f>IF(AND('MAPA DE RIESGOS'!$AP551="Muy Alta",'MAPA DE RIESGOS'!$AR551="Catastrófico"),CONCATENATE("R",'MAPA DE RIESGOS'!$H551,"C",'MAPA DE RIESGOS'!$AF551),"")</f>
        <v/>
      </c>
      <c r="CR35" s="359" t="str">
        <f>IF(AND('MAPA DE RIESGOS'!$AP552="Muy Alta",'MAPA DE RIESGOS'!$AR552="Catastrófico"),CONCATENATE("R",'MAPA DE RIESGOS'!$H552,"C",'MAPA DE RIESGOS'!$AF552),"")</f>
        <v/>
      </c>
      <c r="CS35" s="359" t="str">
        <f>IF(AND('MAPA DE RIESGOS'!$AP553="Muy Alta",'MAPA DE RIESGOS'!$AR553="Catastrófico"),CONCATENATE("R",'MAPA DE RIESGOS'!$H553,"C",'MAPA DE RIESGOS'!$AF553),"")</f>
        <v/>
      </c>
      <c r="CT35" s="359" t="str">
        <f>IF(AND('MAPA DE RIESGOS'!$AP554="Muy Alta",'MAPA DE RIESGOS'!$AR554="Catastrófico"),CONCATENATE("R",'MAPA DE RIESGOS'!$H554,"C",'MAPA DE RIESGOS'!$AF554),"")</f>
        <v/>
      </c>
      <c r="CU35" s="360" t="str">
        <f>IF(AND('MAPA DE RIESGOS'!$AP555="Muy Alta",'MAPA DE RIESGOS'!$AR555="Catastrófico"),CONCATENATE("R",'MAPA DE RIESGOS'!$H555,"C",'MAPA DE RIESGOS'!$AF555),"")</f>
        <v/>
      </c>
      <c r="CV35" s="67"/>
      <c r="CW35" s="735"/>
      <c r="CX35" s="736"/>
      <c r="CY35" s="736"/>
      <c r="CZ35" s="736"/>
      <c r="DA35" s="736"/>
      <c r="DB35" s="737"/>
    </row>
    <row r="36" spans="2:106" ht="32.5" customHeight="1">
      <c r="B36" s="755"/>
      <c r="C36" s="755"/>
      <c r="D36" s="756"/>
      <c r="E36" s="726"/>
      <c r="F36" s="727"/>
      <c r="G36" s="727"/>
      <c r="H36" s="727"/>
      <c r="I36" s="728"/>
      <c r="J36" s="356" t="str">
        <f>IF(AND('MAPA DE RIESGOS'!$AP556="Muy Alta",'MAPA DE RIESGOS'!$AR556="Leve"),CONCATENATE("R",'MAPA DE RIESGOS'!$H556,"C",'MAPA DE RIESGOS'!$AF556),"")</f>
        <v/>
      </c>
      <c r="K36" s="357" t="str">
        <f>IF(AND('MAPA DE RIESGOS'!$AP557="Muy Alta",'MAPA DE RIESGOS'!$AR557="Leve"),CONCATENATE("R",'MAPA DE RIESGOS'!$H557,"C",'MAPA DE RIESGOS'!$AF557),"")</f>
        <v/>
      </c>
      <c r="L36" s="357" t="str">
        <f>IF(AND('MAPA DE RIESGOS'!$AP558="Muy Alta",'MAPA DE RIESGOS'!$AR558="Leve"),CONCATENATE("R",'MAPA DE RIESGOS'!$H558,"C",'MAPA DE RIESGOS'!$AF558),"")</f>
        <v/>
      </c>
      <c r="M36" s="357" t="str">
        <f>IF(AND('MAPA DE RIESGOS'!$AP559="Muy Alta",'MAPA DE RIESGOS'!$AR559="Leve"),CONCATENATE("R",'MAPA DE RIESGOS'!$H559,"C",'MAPA DE RIESGOS'!$AF559),"")</f>
        <v/>
      </c>
      <c r="N36" s="357" t="str">
        <f>IF(AND('MAPA DE RIESGOS'!$AP560="Muy Alta",'MAPA DE RIESGOS'!$AR560="Leve"),CONCATENATE("R",'MAPA DE RIESGOS'!$H560,"C",'MAPA DE RIESGOS'!$AF560),"")</f>
        <v/>
      </c>
      <c r="O36" s="357" t="str">
        <f>IF(AND('MAPA DE RIESGOS'!$AP561="Muy Alta",'MAPA DE RIESGOS'!$AR561="Leve"),CONCATENATE("R",'MAPA DE RIESGOS'!$H561,"C",'MAPA DE RIESGOS'!$AF561),"")</f>
        <v/>
      </c>
      <c r="P36" s="357" t="str">
        <f>IF(AND('MAPA DE RIESGOS'!$AP562="Muy Alta",'MAPA DE RIESGOS'!$AR562="Leve"),CONCATENATE("R",'MAPA DE RIESGOS'!$H562,"C",'MAPA DE RIESGOS'!$AF562),"")</f>
        <v/>
      </c>
      <c r="Q36" s="357" t="str">
        <f>IF(AND('MAPA DE RIESGOS'!$AP563="Muy Alta",'MAPA DE RIESGOS'!$AR563="Leve"),CONCATENATE("R",'MAPA DE RIESGOS'!$H563,"C",'MAPA DE RIESGOS'!$AF563),"")</f>
        <v/>
      </c>
      <c r="R36" s="357" t="str">
        <f>IF(AND('MAPA DE RIESGOS'!$AP564="Muy Alta",'MAPA DE RIESGOS'!$AR564="Leve"),CONCATENATE("R",'MAPA DE RIESGOS'!$H564,"C",'MAPA DE RIESGOS'!$AF564),"")</f>
        <v/>
      </c>
      <c r="S36" s="357" t="str">
        <f>IF(AND('MAPA DE RIESGOS'!$AP565="Muy Alta",'MAPA DE RIESGOS'!$AR565="Leve"),CONCATENATE("R",'MAPA DE RIESGOS'!$H565,"C",'MAPA DE RIESGOS'!$AF565),"")</f>
        <v/>
      </c>
      <c r="T36" s="357" t="str">
        <f>IF(AND('MAPA DE RIESGOS'!$AP566="Muy Alta",'MAPA DE RIESGOS'!$AR566="Leve"),CONCATENATE("R",'MAPA DE RIESGOS'!$H566,"C",'MAPA DE RIESGOS'!$AF566),"")</f>
        <v/>
      </c>
      <c r="U36" s="357" t="str">
        <f>IF(AND('MAPA DE RIESGOS'!$AP567="Muy Alta",'MAPA DE RIESGOS'!$AR567="Leve"),CONCATENATE("R",'MAPA DE RIESGOS'!$H567,"C",'MAPA DE RIESGOS'!$AF567),"")</f>
        <v/>
      </c>
      <c r="V36" s="357" t="str">
        <f>IF(AND('MAPA DE RIESGOS'!$AP568="Muy Alta",'MAPA DE RIESGOS'!$AR568="Leve"),CONCATENATE("R",'MAPA DE RIESGOS'!$H568,"C",'MAPA DE RIESGOS'!$AF568),"")</f>
        <v/>
      </c>
      <c r="W36" s="357" t="str">
        <f>IF(AND('MAPA DE RIESGOS'!$AP569="Muy Alta",'MAPA DE RIESGOS'!$AR569="Leve"),CONCATENATE("R",'MAPA DE RIESGOS'!$H569,"C",'MAPA DE RIESGOS'!$AF569),"")</f>
        <v/>
      </c>
      <c r="X36" s="357" t="str">
        <f>IF(AND('MAPA DE RIESGOS'!$AP570="Muy Alta",'MAPA DE RIESGOS'!$AR570="Leve"),CONCATENATE("R",'MAPA DE RIESGOS'!$H570,"C",'MAPA DE RIESGOS'!$AF570),"")</f>
        <v/>
      </c>
      <c r="Y36" s="357" t="str">
        <f>IF(AND('MAPA DE RIESGOS'!$AP571="Muy Alta",'MAPA DE RIESGOS'!$AR571="Leve"),CONCATENATE("R",'MAPA DE RIESGOS'!$H571,"C",'MAPA DE RIESGOS'!$AF571),"")</f>
        <v/>
      </c>
      <c r="Z36" s="357" t="str">
        <f>IF(AND('MAPA DE RIESGOS'!$AP572="Muy Alta",'MAPA DE RIESGOS'!$AR572="Leve"),CONCATENATE("R",'MAPA DE RIESGOS'!$H572,"C",'MAPA DE RIESGOS'!$AF572),"")</f>
        <v/>
      </c>
      <c r="AA36" s="358" t="str">
        <f>IF(AND('MAPA DE RIESGOS'!$AP573="Muy Alta",'MAPA DE RIESGOS'!$AR573="Leve"),CONCATENATE("R",'MAPA DE RIESGOS'!$H573,"C",'MAPA DE RIESGOS'!$AF573),"")</f>
        <v/>
      </c>
      <c r="AB36" s="356" t="str">
        <f>IF(AND('MAPA DE RIESGOS'!$AP556="Muy Alta",'MAPA DE RIESGOS'!$AR556="Menor"),CONCATENATE("R",'MAPA DE RIESGOS'!$H556,"C",'MAPA DE RIESGOS'!$AF556),"")</f>
        <v/>
      </c>
      <c r="AC36" s="357" t="str">
        <f>IF(AND('MAPA DE RIESGOS'!$AP557="Muy Alta",'MAPA DE RIESGOS'!$AR557="Menor"),CONCATENATE("R",'MAPA DE RIESGOS'!$H557,"C",'MAPA DE RIESGOS'!$AF557),"")</f>
        <v/>
      </c>
      <c r="AD36" s="357" t="str">
        <f>IF(AND('MAPA DE RIESGOS'!$AP558="Muy Alta",'MAPA DE RIESGOS'!$AR558="Menor"),CONCATENATE("R",'MAPA DE RIESGOS'!$H558,"C",'MAPA DE RIESGOS'!$AF558),"")</f>
        <v/>
      </c>
      <c r="AE36" s="357" t="str">
        <f>IF(AND('MAPA DE RIESGOS'!$AP559="Muy Alta",'MAPA DE RIESGOS'!$AR559="Menor"),CONCATENATE("R",'MAPA DE RIESGOS'!$H559,"C",'MAPA DE RIESGOS'!$AF559),"")</f>
        <v/>
      </c>
      <c r="AF36" s="357" t="str">
        <f>IF(AND('MAPA DE RIESGOS'!$AP560="Muy Alta",'MAPA DE RIESGOS'!$AR560="Menor"),CONCATENATE("R",'MAPA DE RIESGOS'!$H560,"C",'MAPA DE RIESGOS'!$AF560),"")</f>
        <v/>
      </c>
      <c r="AG36" s="357" t="str">
        <f>IF(AND('MAPA DE RIESGOS'!$AP561="Muy Alta",'MAPA DE RIESGOS'!$AR561="Menor"),CONCATENATE("R",'MAPA DE RIESGOS'!$H561,"C",'MAPA DE RIESGOS'!$AF561),"")</f>
        <v/>
      </c>
      <c r="AH36" s="357" t="str">
        <f>IF(AND('MAPA DE RIESGOS'!$AP562="Muy Alta",'MAPA DE RIESGOS'!$AR562="Menor"),CONCATENATE("R",'MAPA DE RIESGOS'!$H562,"C",'MAPA DE RIESGOS'!$AF562),"")</f>
        <v/>
      </c>
      <c r="AI36" s="357" t="str">
        <f>IF(AND('MAPA DE RIESGOS'!$AP563="Muy Alta",'MAPA DE RIESGOS'!$AR563="Menor"),CONCATENATE("R",'MAPA DE RIESGOS'!$H563,"C",'MAPA DE RIESGOS'!$AF563),"")</f>
        <v/>
      </c>
      <c r="AJ36" s="357" t="str">
        <f>IF(AND('MAPA DE RIESGOS'!$AP564="Muy Alta",'MAPA DE RIESGOS'!$AR564="Menor"),CONCATENATE("R",'MAPA DE RIESGOS'!$H564,"C",'MAPA DE RIESGOS'!$AF564),"")</f>
        <v/>
      </c>
      <c r="AK36" s="357" t="str">
        <f>IF(AND('MAPA DE RIESGOS'!$AP565="Muy Alta",'MAPA DE RIESGOS'!$AR565="Menor"),CONCATENATE("R",'MAPA DE RIESGOS'!$H565,"C",'MAPA DE RIESGOS'!$AF565),"")</f>
        <v/>
      </c>
      <c r="AL36" s="357" t="str">
        <f>IF(AND('MAPA DE RIESGOS'!$AP566="Muy Alta",'MAPA DE RIESGOS'!$AR566="Menor"),CONCATENATE("R",'MAPA DE RIESGOS'!$H566,"C",'MAPA DE RIESGOS'!$AF566),"")</f>
        <v/>
      </c>
      <c r="AM36" s="357" t="str">
        <f>IF(AND('MAPA DE RIESGOS'!$AP567="Muy Alta",'MAPA DE RIESGOS'!$AR567="Menor"),CONCATENATE("R",'MAPA DE RIESGOS'!$H567,"C",'MAPA DE RIESGOS'!$AF567),"")</f>
        <v/>
      </c>
      <c r="AN36" s="357" t="str">
        <f>IF(AND('MAPA DE RIESGOS'!$AP568="Muy Alta",'MAPA DE RIESGOS'!$AR568="Menor"),CONCATENATE("R",'MAPA DE RIESGOS'!$H568,"C",'MAPA DE RIESGOS'!$AF568),"")</f>
        <v/>
      </c>
      <c r="AO36" s="357" t="str">
        <f>IF(AND('MAPA DE RIESGOS'!$AP569="Muy Alta",'MAPA DE RIESGOS'!$AR569="Menor"),CONCATENATE("R",'MAPA DE RIESGOS'!$H569,"C",'MAPA DE RIESGOS'!$AF569),"")</f>
        <v/>
      </c>
      <c r="AP36" s="357" t="str">
        <f>IF(AND('MAPA DE RIESGOS'!$AP570="Muy Alta",'MAPA DE RIESGOS'!$AR570="Menor"),CONCATENATE("R",'MAPA DE RIESGOS'!$H570,"C",'MAPA DE RIESGOS'!$AF570),"")</f>
        <v/>
      </c>
      <c r="AQ36" s="357" t="str">
        <f>IF(AND('MAPA DE RIESGOS'!$AP571="Muy Alta",'MAPA DE RIESGOS'!$AR571="Menor"),CONCATENATE("R",'MAPA DE RIESGOS'!$H571,"C",'MAPA DE RIESGOS'!$AF571),"")</f>
        <v/>
      </c>
      <c r="AR36" s="357" t="str">
        <f>IF(AND('MAPA DE RIESGOS'!$AP572="Muy Alta",'MAPA DE RIESGOS'!$AR572="Menor"),CONCATENATE("R",'MAPA DE RIESGOS'!$H572,"C",'MAPA DE RIESGOS'!$AF572),"")</f>
        <v/>
      </c>
      <c r="AS36" s="358" t="str">
        <f>IF(AND('MAPA DE RIESGOS'!$AP573="Muy Alta",'MAPA DE RIESGOS'!$AR573="Menor"),CONCATENATE("R",'MAPA DE RIESGOS'!$H573,"C",'MAPA DE RIESGOS'!$AF573),"")</f>
        <v/>
      </c>
      <c r="AT36" s="356" t="str">
        <f>IF(AND('MAPA DE RIESGOS'!$AP556="Muy Alta",'MAPA DE RIESGOS'!$AR556="Moderado"),CONCATENATE("R",'MAPA DE RIESGOS'!$H556,"C",'MAPA DE RIESGOS'!$AF556),"")</f>
        <v/>
      </c>
      <c r="AU36" s="357" t="str">
        <f>IF(AND('MAPA DE RIESGOS'!$AP557="Muy Alta",'MAPA DE RIESGOS'!$AR557="Moderado"),CONCATENATE("R",'MAPA DE RIESGOS'!$H557,"C",'MAPA DE RIESGOS'!$AF557),"")</f>
        <v/>
      </c>
      <c r="AV36" s="357" t="str">
        <f>IF(AND('MAPA DE RIESGOS'!$AP558="Muy Alta",'MAPA DE RIESGOS'!$AR558="Moderado"),CONCATENATE("R",'MAPA DE RIESGOS'!$H558,"C",'MAPA DE RIESGOS'!$AF558),"")</f>
        <v/>
      </c>
      <c r="AW36" s="357" t="str">
        <f>IF(AND('MAPA DE RIESGOS'!$AP559="Muy Alta",'MAPA DE RIESGOS'!$AR559="Moderado"),CONCATENATE("R",'MAPA DE RIESGOS'!$H559,"C",'MAPA DE RIESGOS'!$AF559),"")</f>
        <v/>
      </c>
      <c r="AX36" s="357" t="str">
        <f>IF(AND('MAPA DE RIESGOS'!$AP560="Muy Alta",'MAPA DE RIESGOS'!$AR560="Moderado"),CONCATENATE("R",'MAPA DE RIESGOS'!$H560,"C",'MAPA DE RIESGOS'!$AF560),"")</f>
        <v/>
      </c>
      <c r="AY36" s="357" t="str">
        <f>IF(AND('MAPA DE RIESGOS'!$AP561="Muy Alta",'MAPA DE RIESGOS'!$AR561="Moderado"),CONCATENATE("R",'MAPA DE RIESGOS'!$H561,"C",'MAPA DE RIESGOS'!$AF561),"")</f>
        <v/>
      </c>
      <c r="AZ36" s="357" t="str">
        <f>IF(AND('MAPA DE RIESGOS'!$AP562="Muy Alta",'MAPA DE RIESGOS'!$AR562="Moderado"),CONCATENATE("R",'MAPA DE RIESGOS'!$H562,"C",'MAPA DE RIESGOS'!$AF562),"")</f>
        <v/>
      </c>
      <c r="BA36" s="357" t="str">
        <f>IF(AND('MAPA DE RIESGOS'!$AP563="Muy Alta",'MAPA DE RIESGOS'!$AR563="Moderado"),CONCATENATE("R",'MAPA DE RIESGOS'!$H563,"C",'MAPA DE RIESGOS'!$AF563),"")</f>
        <v/>
      </c>
      <c r="BB36" s="357" t="str">
        <f>IF(AND('MAPA DE RIESGOS'!$AP564="Muy Alta",'MAPA DE RIESGOS'!$AR564="Moderado"),CONCATENATE("R",'MAPA DE RIESGOS'!$H564,"C",'MAPA DE RIESGOS'!$AF564),"")</f>
        <v/>
      </c>
      <c r="BC36" s="357" t="str">
        <f>IF(AND('MAPA DE RIESGOS'!$AP565="Muy Alta",'MAPA DE RIESGOS'!$AR565="Moderado"),CONCATENATE("R",'MAPA DE RIESGOS'!$H565,"C",'MAPA DE RIESGOS'!$AF565),"")</f>
        <v/>
      </c>
      <c r="BD36" s="357" t="str">
        <f>IF(AND('MAPA DE RIESGOS'!$AP566="Muy Alta",'MAPA DE RIESGOS'!$AR566="Moderado"),CONCATENATE("R",'MAPA DE RIESGOS'!$H566,"C",'MAPA DE RIESGOS'!$AF566),"")</f>
        <v/>
      </c>
      <c r="BE36" s="357" t="str">
        <f>IF(AND('MAPA DE RIESGOS'!$AP567="Muy Alta",'MAPA DE RIESGOS'!$AR567="Moderado"),CONCATENATE("R",'MAPA DE RIESGOS'!$H567,"C",'MAPA DE RIESGOS'!$AF567),"")</f>
        <v/>
      </c>
      <c r="BF36" s="357" t="str">
        <f>IF(AND('MAPA DE RIESGOS'!$AP568="Muy Alta",'MAPA DE RIESGOS'!$AR568="Moderado"),CONCATENATE("R",'MAPA DE RIESGOS'!$H568,"C",'MAPA DE RIESGOS'!$AF568),"")</f>
        <v/>
      </c>
      <c r="BG36" s="357" t="str">
        <f>IF(AND('MAPA DE RIESGOS'!$AP569="Muy Alta",'MAPA DE RIESGOS'!$AR569="Moderado"),CONCATENATE("R",'MAPA DE RIESGOS'!$H569,"C",'MAPA DE RIESGOS'!$AF569),"")</f>
        <v/>
      </c>
      <c r="BH36" s="357" t="str">
        <f>IF(AND('MAPA DE RIESGOS'!$AP570="Muy Alta",'MAPA DE RIESGOS'!$AR570="Moderado"),CONCATENATE("R",'MAPA DE RIESGOS'!$H570,"C",'MAPA DE RIESGOS'!$AF570),"")</f>
        <v/>
      </c>
      <c r="BI36" s="357" t="str">
        <f>IF(AND('MAPA DE RIESGOS'!$AP571="Muy Alta",'MAPA DE RIESGOS'!$AR571="Moderado"),CONCATENATE("R",'MAPA DE RIESGOS'!$H571,"C",'MAPA DE RIESGOS'!$AF571),"")</f>
        <v/>
      </c>
      <c r="BJ36" s="357" t="str">
        <f>IF(AND('MAPA DE RIESGOS'!$AP572="Muy Alta",'MAPA DE RIESGOS'!$AR572="Moderado"),CONCATENATE("R",'MAPA DE RIESGOS'!$H572,"C",'MAPA DE RIESGOS'!$AF572),"")</f>
        <v/>
      </c>
      <c r="BK36" s="358" t="str">
        <f>IF(AND('MAPA DE RIESGOS'!$AP573="Muy Alta",'MAPA DE RIESGOS'!$AR573="Moderado"),CONCATENATE("R",'MAPA DE RIESGOS'!$H573,"C",'MAPA DE RIESGOS'!$AF573),"")</f>
        <v/>
      </c>
      <c r="BL36" s="356" t="str">
        <f>IF(AND('MAPA DE RIESGOS'!$AP556="Muy Alta",'MAPA DE RIESGOS'!$AR556="Mayor"),CONCATENATE("R",'MAPA DE RIESGOS'!$H556,"C",'MAPA DE RIESGOS'!$AF556),"")</f>
        <v/>
      </c>
      <c r="BM36" s="357" t="str">
        <f>IF(AND('MAPA DE RIESGOS'!$AP557="Muy Alta",'MAPA DE RIESGOS'!$AR557="Mayor"),CONCATENATE("R",'MAPA DE RIESGOS'!$H557,"C",'MAPA DE RIESGOS'!$AF557),"")</f>
        <v/>
      </c>
      <c r="BN36" s="357" t="str">
        <f>IF(AND('MAPA DE RIESGOS'!$AP558="Muy Alta",'MAPA DE RIESGOS'!$AR558="Mayor"),CONCATENATE("R",'MAPA DE RIESGOS'!$H558,"C",'MAPA DE RIESGOS'!$AF558),"")</f>
        <v/>
      </c>
      <c r="BO36" s="357" t="str">
        <f>IF(AND('MAPA DE RIESGOS'!$AP559="Muy Alta",'MAPA DE RIESGOS'!$AR559="Mayor"),CONCATENATE("R",'MAPA DE RIESGOS'!$H559,"C",'MAPA DE RIESGOS'!$AF559),"")</f>
        <v/>
      </c>
      <c r="BP36" s="357" t="str">
        <f>IF(AND('MAPA DE RIESGOS'!$AP560="Muy Alta",'MAPA DE RIESGOS'!$AR560="Mayor"),CONCATENATE("R",'MAPA DE RIESGOS'!$H560,"C",'MAPA DE RIESGOS'!$AF560),"")</f>
        <v/>
      </c>
      <c r="BQ36" s="357" t="str">
        <f>IF(AND('MAPA DE RIESGOS'!$AP561="Muy Alta",'MAPA DE RIESGOS'!$AR561="Mayor"),CONCATENATE("R",'MAPA DE RIESGOS'!$H561,"C",'MAPA DE RIESGOS'!$AF561),"")</f>
        <v/>
      </c>
      <c r="BR36" s="357" t="str">
        <f>IF(AND('MAPA DE RIESGOS'!$AP562="Muy Alta",'MAPA DE RIESGOS'!$AR562="Mayor"),CONCATENATE("R",'MAPA DE RIESGOS'!$H562,"C",'MAPA DE RIESGOS'!$AF562),"")</f>
        <v/>
      </c>
      <c r="BS36" s="357" t="str">
        <f>IF(AND('MAPA DE RIESGOS'!$AP563="Muy Alta",'MAPA DE RIESGOS'!$AR563="Mayor"),CONCATENATE("R",'MAPA DE RIESGOS'!$H563,"C",'MAPA DE RIESGOS'!$AF563),"")</f>
        <v/>
      </c>
      <c r="BT36" s="357" t="str">
        <f>IF(AND('MAPA DE RIESGOS'!$AP564="Muy Alta",'MAPA DE RIESGOS'!$AR564="Mayor"),CONCATENATE("R",'MAPA DE RIESGOS'!$H564,"C",'MAPA DE RIESGOS'!$AF564),"")</f>
        <v/>
      </c>
      <c r="BU36" s="357" t="str">
        <f>IF(AND('MAPA DE RIESGOS'!$AP565="Muy Alta",'MAPA DE RIESGOS'!$AR565="Mayor"),CONCATENATE("R",'MAPA DE RIESGOS'!$H565,"C",'MAPA DE RIESGOS'!$AF565),"")</f>
        <v/>
      </c>
      <c r="BV36" s="357" t="str">
        <f>IF(AND('MAPA DE RIESGOS'!$AP566="Muy Alta",'MAPA DE RIESGOS'!$AR566="Mayor"),CONCATENATE("R",'MAPA DE RIESGOS'!$H566,"C",'MAPA DE RIESGOS'!$AF566),"")</f>
        <v/>
      </c>
      <c r="BW36" s="357" t="str">
        <f>IF(AND('MAPA DE RIESGOS'!$AP567="Muy Alta",'MAPA DE RIESGOS'!$AR567="Mayor"),CONCATENATE("R",'MAPA DE RIESGOS'!$H567,"C",'MAPA DE RIESGOS'!$AF567),"")</f>
        <v/>
      </c>
      <c r="BX36" s="357" t="str">
        <f>IF(AND('MAPA DE RIESGOS'!$AP568="Muy Alta",'MAPA DE RIESGOS'!$AR568="Mayor"),CONCATENATE("R",'MAPA DE RIESGOS'!$H568,"C",'MAPA DE RIESGOS'!$AF568),"")</f>
        <v/>
      </c>
      <c r="BY36" s="357" t="str">
        <f>IF(AND('MAPA DE RIESGOS'!$AP569="Muy Alta",'MAPA DE RIESGOS'!$AR569="Mayor"),CONCATENATE("R",'MAPA DE RIESGOS'!$H569,"C",'MAPA DE RIESGOS'!$AF569),"")</f>
        <v/>
      </c>
      <c r="BZ36" s="357" t="str">
        <f>IF(AND('MAPA DE RIESGOS'!$AP570="Muy Alta",'MAPA DE RIESGOS'!$AR570="Mayor"),CONCATENATE("R",'MAPA DE RIESGOS'!$H570,"C",'MAPA DE RIESGOS'!$AF570),"")</f>
        <v/>
      </c>
      <c r="CA36" s="357" t="str">
        <f>IF(AND('MAPA DE RIESGOS'!$AP571="Muy Alta",'MAPA DE RIESGOS'!$AR571="Mayor"),CONCATENATE("R",'MAPA DE RIESGOS'!$H571,"C",'MAPA DE RIESGOS'!$AF571),"")</f>
        <v/>
      </c>
      <c r="CB36" s="357" t="str">
        <f>IF(AND('MAPA DE RIESGOS'!$AP572="Muy Alta",'MAPA DE RIESGOS'!$AR572="Mayor"),CONCATENATE("R",'MAPA DE RIESGOS'!$H572,"C",'MAPA DE RIESGOS'!$AF572),"")</f>
        <v/>
      </c>
      <c r="CC36" s="358" t="str">
        <f>IF(AND('MAPA DE RIESGOS'!$AP573="Muy Alta",'MAPA DE RIESGOS'!$AR573="Mayor"),CONCATENATE("R",'MAPA DE RIESGOS'!$H573,"C",'MAPA DE RIESGOS'!$AF573),"")</f>
        <v/>
      </c>
      <c r="CD36" s="359" t="str">
        <f>IF(AND('MAPA DE RIESGOS'!$AP556="Muy Alta",'MAPA DE RIESGOS'!$AR556="Catastrófico"),CONCATENATE("R",'MAPA DE RIESGOS'!$H556,"C",'MAPA DE RIESGOS'!$AF556),"")</f>
        <v/>
      </c>
      <c r="CE36" s="359" t="str">
        <f>IF(AND('MAPA DE RIESGOS'!$AP557="Muy Alta",'MAPA DE RIESGOS'!$AR557="Catastrófico"),CONCATENATE("R",'MAPA DE RIESGOS'!$H557,"C",'MAPA DE RIESGOS'!$AF557),"")</f>
        <v/>
      </c>
      <c r="CF36" s="359" t="str">
        <f>IF(AND('MAPA DE RIESGOS'!$AP558="Muy Alta",'MAPA DE RIESGOS'!$AR558="Catastrófico"),CONCATENATE("R",'MAPA DE RIESGOS'!$H558,"C",'MAPA DE RIESGOS'!$AF558),"")</f>
        <v/>
      </c>
      <c r="CG36" s="359" t="str">
        <f>IF(AND('MAPA DE RIESGOS'!$AP559="Muy Alta",'MAPA DE RIESGOS'!$AR559="Catastrófico"),CONCATENATE("R",'MAPA DE RIESGOS'!$H559,"C",'MAPA DE RIESGOS'!$AF559),"")</f>
        <v/>
      </c>
      <c r="CH36" s="359" t="str">
        <f>IF(AND('MAPA DE RIESGOS'!$AP560="Muy Alta",'MAPA DE RIESGOS'!$AR560="Catastrófico"),CONCATENATE("R",'MAPA DE RIESGOS'!$H560,"C",'MAPA DE RIESGOS'!$AF560),"")</f>
        <v/>
      </c>
      <c r="CI36" s="359" t="str">
        <f>IF(AND('MAPA DE RIESGOS'!$AP561="Muy Alta",'MAPA DE RIESGOS'!$AR561="Catastrófico"),CONCATENATE("R",'MAPA DE RIESGOS'!$H561,"C",'MAPA DE RIESGOS'!$AF561),"")</f>
        <v/>
      </c>
      <c r="CJ36" s="359" t="str">
        <f>IF(AND('MAPA DE RIESGOS'!$AP562="Muy Alta",'MAPA DE RIESGOS'!$AR562="Catastrófico"),CONCATENATE("R",'MAPA DE RIESGOS'!$H562,"C",'MAPA DE RIESGOS'!$AF562),"")</f>
        <v/>
      </c>
      <c r="CK36" s="359" t="str">
        <f>IF(AND('MAPA DE RIESGOS'!$AP563="Muy Alta",'MAPA DE RIESGOS'!$AR563="Catastrófico"),CONCATENATE("R",'MAPA DE RIESGOS'!$H563,"C",'MAPA DE RIESGOS'!$AF563),"")</f>
        <v/>
      </c>
      <c r="CL36" s="359" t="str">
        <f>IF(AND('MAPA DE RIESGOS'!$AP564="Muy Alta",'MAPA DE RIESGOS'!$AR564="Catastrófico"),CONCATENATE("R",'MAPA DE RIESGOS'!$H564,"C",'MAPA DE RIESGOS'!$AF564),"")</f>
        <v/>
      </c>
      <c r="CM36" s="359" t="str">
        <f>IF(AND('MAPA DE RIESGOS'!$AP565="Muy Alta",'MAPA DE RIESGOS'!$AR565="Catastrófico"),CONCATENATE("R",'MAPA DE RIESGOS'!$H565,"C",'MAPA DE RIESGOS'!$AF565),"")</f>
        <v/>
      </c>
      <c r="CN36" s="359" t="str">
        <f>IF(AND('MAPA DE RIESGOS'!$AP566="Muy Alta",'MAPA DE RIESGOS'!$AR566="Catastrófico"),CONCATENATE("R",'MAPA DE RIESGOS'!$H566,"C",'MAPA DE RIESGOS'!$AF566),"")</f>
        <v/>
      </c>
      <c r="CO36" s="359" t="str">
        <f>IF(AND('MAPA DE RIESGOS'!$AP567="Muy Alta",'MAPA DE RIESGOS'!$AR567="Catastrófico"),CONCATENATE("R",'MAPA DE RIESGOS'!$H567,"C",'MAPA DE RIESGOS'!$AF567),"")</f>
        <v/>
      </c>
      <c r="CP36" s="359" t="str">
        <f>IF(AND('MAPA DE RIESGOS'!$AP568="Muy Alta",'MAPA DE RIESGOS'!$AR568="Catastrófico"),CONCATENATE("R",'MAPA DE RIESGOS'!$H568,"C",'MAPA DE RIESGOS'!$AF568),"")</f>
        <v/>
      </c>
      <c r="CQ36" s="359" t="str">
        <f>IF(AND('MAPA DE RIESGOS'!$AP569="Muy Alta",'MAPA DE RIESGOS'!$AR569="Catastrófico"),CONCATENATE("R",'MAPA DE RIESGOS'!$H569,"C",'MAPA DE RIESGOS'!$AF569),"")</f>
        <v/>
      </c>
      <c r="CR36" s="359" t="str">
        <f>IF(AND('MAPA DE RIESGOS'!$AP570="Muy Alta",'MAPA DE RIESGOS'!$AR570="Catastrófico"),CONCATENATE("R",'MAPA DE RIESGOS'!$H570,"C",'MAPA DE RIESGOS'!$AF570),"")</f>
        <v/>
      </c>
      <c r="CS36" s="359" t="str">
        <f>IF(AND('MAPA DE RIESGOS'!$AP571="Muy Alta",'MAPA DE RIESGOS'!$AR571="Catastrófico"),CONCATENATE("R",'MAPA DE RIESGOS'!$H571,"C",'MAPA DE RIESGOS'!$AF571),"")</f>
        <v/>
      </c>
      <c r="CT36" s="359" t="str">
        <f>IF(AND('MAPA DE RIESGOS'!$AP572="Muy Alta",'MAPA DE RIESGOS'!$AR572="Catastrófico"),CONCATENATE("R",'MAPA DE RIESGOS'!$H572,"C",'MAPA DE RIESGOS'!$AF572),"")</f>
        <v/>
      </c>
      <c r="CU36" s="360" t="str">
        <f>IF(AND('MAPA DE RIESGOS'!$AP573="Muy Alta",'MAPA DE RIESGOS'!$AR573="Catastrófico"),CONCATENATE("R",'MAPA DE RIESGOS'!$H573,"C",'MAPA DE RIESGOS'!$AF573),"")</f>
        <v/>
      </c>
      <c r="CV36" s="67"/>
      <c r="CW36" s="735"/>
      <c r="CX36" s="736"/>
      <c r="CY36" s="736"/>
      <c r="CZ36" s="736"/>
      <c r="DA36" s="736"/>
      <c r="DB36" s="737"/>
    </row>
    <row r="37" spans="2:106" ht="32.5" customHeight="1">
      <c r="B37" s="755"/>
      <c r="C37" s="755"/>
      <c r="D37" s="756"/>
      <c r="E37" s="726"/>
      <c r="F37" s="727"/>
      <c r="G37" s="727"/>
      <c r="H37" s="727"/>
      <c r="I37" s="728"/>
      <c r="J37" s="356" t="str">
        <f>IF(AND('MAPA DE RIESGOS'!$AP574="Muy Alta",'MAPA DE RIESGOS'!$AR574="Leve"),CONCATENATE("R",'MAPA DE RIESGOS'!$H574,"C",'MAPA DE RIESGOS'!$AF574),"")</f>
        <v/>
      </c>
      <c r="K37" s="357" t="str">
        <f>IF(AND('MAPA DE RIESGOS'!$AP575="Muy Alta",'MAPA DE RIESGOS'!$AR575="Leve"),CONCATENATE("R",'MAPA DE RIESGOS'!$H575,"C",'MAPA DE RIESGOS'!$AF575),"")</f>
        <v/>
      </c>
      <c r="L37" s="357" t="str">
        <f>IF(AND('MAPA DE RIESGOS'!$AP576="Muy Alta",'MAPA DE RIESGOS'!$AR576="Leve"),CONCATENATE("R",'MAPA DE RIESGOS'!$H576,"C",'MAPA DE RIESGOS'!$AF576),"")</f>
        <v/>
      </c>
      <c r="M37" s="357" t="str">
        <f>IF(AND('MAPA DE RIESGOS'!$AP577="Muy Alta",'MAPA DE RIESGOS'!$AR577="Leve"),CONCATENATE("R",'MAPA DE RIESGOS'!$H577,"C",'MAPA DE RIESGOS'!$AF577),"")</f>
        <v/>
      </c>
      <c r="N37" s="357" t="str">
        <f>IF(AND('MAPA DE RIESGOS'!$AP578="Muy Alta",'MAPA DE RIESGOS'!$AR578="Leve"),CONCATENATE("R",'MAPA DE RIESGOS'!$H578,"C",'MAPA DE RIESGOS'!$AF578),"")</f>
        <v/>
      </c>
      <c r="O37" s="357" t="str">
        <f>IF(AND('MAPA DE RIESGOS'!$AP579="Muy Alta",'MAPA DE RIESGOS'!$AR579="Leve"),CONCATENATE("R",'MAPA DE RIESGOS'!$H579,"C",'MAPA DE RIESGOS'!$AF579),"")</f>
        <v/>
      </c>
      <c r="P37" s="357" t="str">
        <f>IF(AND('MAPA DE RIESGOS'!$AP580="Muy Alta",'MAPA DE RIESGOS'!$AR580="Leve"),CONCATENATE("R",'MAPA DE RIESGOS'!$H580,"C",'MAPA DE RIESGOS'!$AF580),"")</f>
        <v/>
      </c>
      <c r="Q37" s="357" t="str">
        <f>IF(AND('MAPA DE RIESGOS'!$AP581="Muy Alta",'MAPA DE RIESGOS'!$AR581="Leve"),CONCATENATE("R",'MAPA DE RIESGOS'!$H581,"C",'MAPA DE RIESGOS'!$AF581),"")</f>
        <v/>
      </c>
      <c r="R37" s="357" t="str">
        <f>IF(AND('MAPA DE RIESGOS'!$AP582="Muy Alta",'MAPA DE RIESGOS'!$AR582="Leve"),CONCATENATE("R",'MAPA DE RIESGOS'!$H582,"C",'MAPA DE RIESGOS'!$AF582),"")</f>
        <v/>
      </c>
      <c r="S37" s="357" t="str">
        <f>IF(AND('MAPA DE RIESGOS'!$AP583="Muy Alta",'MAPA DE RIESGOS'!$AR583="Leve"),CONCATENATE("R",'MAPA DE RIESGOS'!$H583,"C",'MAPA DE RIESGOS'!$AF583),"")</f>
        <v/>
      </c>
      <c r="T37" s="357" t="str">
        <f>IF(AND('MAPA DE RIESGOS'!$AP584="Muy Alta",'MAPA DE RIESGOS'!$AR584="Leve"),CONCATENATE("R",'MAPA DE RIESGOS'!$H584,"C",'MAPA DE RIESGOS'!$AF584),"")</f>
        <v/>
      </c>
      <c r="U37" s="357" t="str">
        <f>IF(AND('MAPA DE RIESGOS'!$AP585="Muy Alta",'MAPA DE RIESGOS'!$AR585="Leve"),CONCATENATE("R",'MAPA DE RIESGOS'!$H585,"C",'MAPA DE RIESGOS'!$AF585),"")</f>
        <v/>
      </c>
      <c r="V37" s="357" t="str">
        <f>IF(AND('MAPA DE RIESGOS'!$AP586="Muy Alta",'MAPA DE RIESGOS'!$AR586="Leve"),CONCATENATE("R",'MAPA DE RIESGOS'!$H586,"C",'MAPA DE RIESGOS'!$AF586),"")</f>
        <v/>
      </c>
      <c r="W37" s="357" t="str">
        <f>IF(AND('MAPA DE RIESGOS'!$AP587="Muy Alta",'MAPA DE RIESGOS'!$AR587="Leve"),CONCATENATE("R",'MAPA DE RIESGOS'!$H587,"C",'MAPA DE RIESGOS'!$AF587),"")</f>
        <v/>
      </c>
      <c r="X37" s="357" t="str">
        <f>IF(AND('MAPA DE RIESGOS'!$AP588="Muy Alta",'MAPA DE RIESGOS'!$AR588="Leve"),CONCATENATE("R",'MAPA DE RIESGOS'!$H588,"C",'MAPA DE RIESGOS'!$AF588),"")</f>
        <v/>
      </c>
      <c r="Y37" s="357" t="str">
        <f>IF(AND('MAPA DE RIESGOS'!$AP589="Muy Alta",'MAPA DE RIESGOS'!$AR589="Leve"),CONCATENATE("R",'MAPA DE RIESGOS'!$H589,"C",'MAPA DE RIESGOS'!$AF589),"")</f>
        <v/>
      </c>
      <c r="Z37" s="357" t="str">
        <f>IF(AND('MAPA DE RIESGOS'!$AP590="Muy Alta",'MAPA DE RIESGOS'!$AR590="Leve"),CONCATENATE("R",'MAPA DE RIESGOS'!$H590,"C",'MAPA DE RIESGOS'!$AF590),"")</f>
        <v/>
      </c>
      <c r="AA37" s="358" t="str">
        <f>IF(AND('MAPA DE RIESGOS'!$AP591="Muy Alta",'MAPA DE RIESGOS'!$AR591="Leve"),CONCATENATE("R",'MAPA DE RIESGOS'!$H591,"C",'MAPA DE RIESGOS'!$AF591),"")</f>
        <v/>
      </c>
      <c r="AB37" s="356" t="str">
        <f>IF(AND('MAPA DE RIESGOS'!$AP574="Muy Alta",'MAPA DE RIESGOS'!$AR574="Menor"),CONCATENATE("R",'MAPA DE RIESGOS'!$H574,"C",'MAPA DE RIESGOS'!$AF574),"")</f>
        <v/>
      </c>
      <c r="AC37" s="357" t="str">
        <f>IF(AND('MAPA DE RIESGOS'!$AP575="Muy Alta",'MAPA DE RIESGOS'!$AR575="Menor"),CONCATENATE("R",'MAPA DE RIESGOS'!$H575,"C",'MAPA DE RIESGOS'!$AF575),"")</f>
        <v/>
      </c>
      <c r="AD37" s="357" t="str">
        <f>IF(AND('MAPA DE RIESGOS'!$AP576="Muy Alta",'MAPA DE RIESGOS'!$AR576="Menor"),CONCATENATE("R",'MAPA DE RIESGOS'!$H576,"C",'MAPA DE RIESGOS'!$AF576),"")</f>
        <v/>
      </c>
      <c r="AE37" s="357" t="str">
        <f>IF(AND('MAPA DE RIESGOS'!$AP577="Muy Alta",'MAPA DE RIESGOS'!$AR577="Menor"),CONCATENATE("R",'MAPA DE RIESGOS'!$H577,"C",'MAPA DE RIESGOS'!$AF577),"")</f>
        <v/>
      </c>
      <c r="AF37" s="357" t="str">
        <f>IF(AND('MAPA DE RIESGOS'!$AP578="Muy Alta",'MAPA DE RIESGOS'!$AR578="Menor"),CONCATENATE("R",'MAPA DE RIESGOS'!$H578,"C",'MAPA DE RIESGOS'!$AF578),"")</f>
        <v/>
      </c>
      <c r="AG37" s="357" t="str">
        <f>IF(AND('MAPA DE RIESGOS'!$AP579="Muy Alta",'MAPA DE RIESGOS'!$AR579="Menor"),CONCATENATE("R",'MAPA DE RIESGOS'!$H579,"C",'MAPA DE RIESGOS'!$AF579),"")</f>
        <v/>
      </c>
      <c r="AH37" s="357" t="str">
        <f>IF(AND('MAPA DE RIESGOS'!$AP580="Muy Alta",'MAPA DE RIESGOS'!$AR580="Menor"),CONCATENATE("R",'MAPA DE RIESGOS'!$H580,"C",'MAPA DE RIESGOS'!$AF580),"")</f>
        <v/>
      </c>
      <c r="AI37" s="357" t="str">
        <f>IF(AND('MAPA DE RIESGOS'!$AP581="Muy Alta",'MAPA DE RIESGOS'!$AR581="Menor"),CONCATENATE("R",'MAPA DE RIESGOS'!$H581,"C",'MAPA DE RIESGOS'!$AF581),"")</f>
        <v/>
      </c>
      <c r="AJ37" s="357" t="str">
        <f>IF(AND('MAPA DE RIESGOS'!$AP582="Muy Alta",'MAPA DE RIESGOS'!$AR582="Menor"),CONCATENATE("R",'MAPA DE RIESGOS'!$H582,"C",'MAPA DE RIESGOS'!$AF582),"")</f>
        <v/>
      </c>
      <c r="AK37" s="357" t="str">
        <f>IF(AND('MAPA DE RIESGOS'!$AP583="Muy Alta",'MAPA DE RIESGOS'!$AR583="Menor"),CONCATENATE("R",'MAPA DE RIESGOS'!$H583,"C",'MAPA DE RIESGOS'!$AF583),"")</f>
        <v/>
      </c>
      <c r="AL37" s="357" t="str">
        <f>IF(AND('MAPA DE RIESGOS'!$AP584="Muy Alta",'MAPA DE RIESGOS'!$AR584="Menor"),CONCATENATE("R",'MAPA DE RIESGOS'!$H584,"C",'MAPA DE RIESGOS'!$AF584),"")</f>
        <v/>
      </c>
      <c r="AM37" s="357" t="str">
        <f>IF(AND('MAPA DE RIESGOS'!$AP585="Muy Alta",'MAPA DE RIESGOS'!$AR585="Menor"),CONCATENATE("R",'MAPA DE RIESGOS'!$H585,"C",'MAPA DE RIESGOS'!$AF585),"")</f>
        <v/>
      </c>
      <c r="AN37" s="357" t="str">
        <f>IF(AND('MAPA DE RIESGOS'!$AP586="Muy Alta",'MAPA DE RIESGOS'!$AR586="Menor"),CONCATENATE("R",'MAPA DE RIESGOS'!$H586,"C",'MAPA DE RIESGOS'!$AF586),"")</f>
        <v/>
      </c>
      <c r="AO37" s="357" t="str">
        <f>IF(AND('MAPA DE RIESGOS'!$AP587="Muy Alta",'MAPA DE RIESGOS'!$AR587="Menor"),CONCATENATE("R",'MAPA DE RIESGOS'!$H587,"C",'MAPA DE RIESGOS'!$AF587),"")</f>
        <v/>
      </c>
      <c r="AP37" s="357" t="str">
        <f>IF(AND('MAPA DE RIESGOS'!$AP588="Muy Alta",'MAPA DE RIESGOS'!$AR588="Menor"),CONCATENATE("R",'MAPA DE RIESGOS'!$H588,"C",'MAPA DE RIESGOS'!$AF588),"")</f>
        <v/>
      </c>
      <c r="AQ37" s="357" t="str">
        <f>IF(AND('MAPA DE RIESGOS'!$AP589="Muy Alta",'MAPA DE RIESGOS'!$AR589="Menor"),CONCATENATE("R",'MAPA DE RIESGOS'!$H589,"C",'MAPA DE RIESGOS'!$AF589),"")</f>
        <v/>
      </c>
      <c r="AR37" s="357" t="str">
        <f>IF(AND('MAPA DE RIESGOS'!$AP590="Muy Alta",'MAPA DE RIESGOS'!$AR590="Menor"),CONCATENATE("R",'MAPA DE RIESGOS'!$H590,"C",'MAPA DE RIESGOS'!$AF590),"")</f>
        <v/>
      </c>
      <c r="AS37" s="358" t="str">
        <f>IF(AND('MAPA DE RIESGOS'!$AP591="Muy Alta",'MAPA DE RIESGOS'!$AR591="Menor"),CONCATENATE("R",'MAPA DE RIESGOS'!$H591,"C",'MAPA DE RIESGOS'!$AF591),"")</f>
        <v/>
      </c>
      <c r="AT37" s="356" t="str">
        <f>IF(AND('MAPA DE RIESGOS'!$AP574="Muy Alta",'MAPA DE RIESGOS'!$AR574="Moderado"),CONCATENATE("R",'MAPA DE RIESGOS'!$H574,"C",'MAPA DE RIESGOS'!$AF574),"")</f>
        <v/>
      </c>
      <c r="AU37" s="357" t="str">
        <f>IF(AND('MAPA DE RIESGOS'!$AP575="Muy Alta",'MAPA DE RIESGOS'!$AR575="Moderado"),CONCATENATE("R",'MAPA DE RIESGOS'!$H575,"C",'MAPA DE RIESGOS'!$AF575),"")</f>
        <v/>
      </c>
      <c r="AV37" s="357" t="str">
        <f>IF(AND('MAPA DE RIESGOS'!$AP576="Muy Alta",'MAPA DE RIESGOS'!$AR576="Moderado"),CONCATENATE("R",'MAPA DE RIESGOS'!$H576,"C",'MAPA DE RIESGOS'!$AF576),"")</f>
        <v/>
      </c>
      <c r="AW37" s="357" t="str">
        <f>IF(AND('MAPA DE RIESGOS'!$AP577="Muy Alta",'MAPA DE RIESGOS'!$AR577="Moderado"),CONCATENATE("R",'MAPA DE RIESGOS'!$H577,"C",'MAPA DE RIESGOS'!$AF577),"")</f>
        <v/>
      </c>
      <c r="AX37" s="357" t="str">
        <f>IF(AND('MAPA DE RIESGOS'!$AP578="Muy Alta",'MAPA DE RIESGOS'!$AR578="Moderado"),CONCATENATE("R",'MAPA DE RIESGOS'!$H578,"C",'MAPA DE RIESGOS'!$AF578),"")</f>
        <v/>
      </c>
      <c r="AY37" s="357" t="str">
        <f>IF(AND('MAPA DE RIESGOS'!$AP579="Muy Alta",'MAPA DE RIESGOS'!$AR579="Moderado"),CONCATENATE("R",'MAPA DE RIESGOS'!$H579,"C",'MAPA DE RIESGOS'!$AF579),"")</f>
        <v/>
      </c>
      <c r="AZ37" s="357" t="str">
        <f>IF(AND('MAPA DE RIESGOS'!$AP580="Muy Alta",'MAPA DE RIESGOS'!$AR580="Moderado"),CONCATENATE("R",'MAPA DE RIESGOS'!$H580,"C",'MAPA DE RIESGOS'!$AF580),"")</f>
        <v/>
      </c>
      <c r="BA37" s="357" t="str">
        <f>IF(AND('MAPA DE RIESGOS'!$AP581="Muy Alta",'MAPA DE RIESGOS'!$AR581="Moderado"),CONCATENATE("R",'MAPA DE RIESGOS'!$H581,"C",'MAPA DE RIESGOS'!$AF581),"")</f>
        <v/>
      </c>
      <c r="BB37" s="357" t="str">
        <f>IF(AND('MAPA DE RIESGOS'!$AP582="Muy Alta",'MAPA DE RIESGOS'!$AR582="Moderado"),CONCATENATE("R",'MAPA DE RIESGOS'!$H582,"C",'MAPA DE RIESGOS'!$AF582),"")</f>
        <v/>
      </c>
      <c r="BC37" s="357" t="str">
        <f>IF(AND('MAPA DE RIESGOS'!$AP583="Muy Alta",'MAPA DE RIESGOS'!$AR583="Moderado"),CONCATENATE("R",'MAPA DE RIESGOS'!$H583,"C",'MAPA DE RIESGOS'!$AF583),"")</f>
        <v/>
      </c>
      <c r="BD37" s="357" t="str">
        <f>IF(AND('MAPA DE RIESGOS'!$AP584="Muy Alta",'MAPA DE RIESGOS'!$AR584="Moderado"),CONCATENATE("R",'MAPA DE RIESGOS'!$H584,"C",'MAPA DE RIESGOS'!$AF584),"")</f>
        <v/>
      </c>
      <c r="BE37" s="357" t="str">
        <f>IF(AND('MAPA DE RIESGOS'!$AP585="Muy Alta",'MAPA DE RIESGOS'!$AR585="Moderado"),CONCATENATE("R",'MAPA DE RIESGOS'!$H585,"C",'MAPA DE RIESGOS'!$AF585),"")</f>
        <v/>
      </c>
      <c r="BF37" s="357" t="str">
        <f>IF(AND('MAPA DE RIESGOS'!$AP586="Muy Alta",'MAPA DE RIESGOS'!$AR586="Moderado"),CONCATENATE("R",'MAPA DE RIESGOS'!$H586,"C",'MAPA DE RIESGOS'!$AF586),"")</f>
        <v/>
      </c>
      <c r="BG37" s="357" t="str">
        <f>IF(AND('MAPA DE RIESGOS'!$AP587="Muy Alta",'MAPA DE RIESGOS'!$AR587="Moderado"),CONCATENATE("R",'MAPA DE RIESGOS'!$H587,"C",'MAPA DE RIESGOS'!$AF587),"")</f>
        <v/>
      </c>
      <c r="BH37" s="357" t="str">
        <f>IF(AND('MAPA DE RIESGOS'!$AP588="Muy Alta",'MAPA DE RIESGOS'!$AR588="Moderado"),CONCATENATE("R",'MAPA DE RIESGOS'!$H588,"C",'MAPA DE RIESGOS'!$AF588),"")</f>
        <v/>
      </c>
      <c r="BI37" s="357" t="str">
        <f>IF(AND('MAPA DE RIESGOS'!$AP589="Muy Alta",'MAPA DE RIESGOS'!$AR589="Moderado"),CONCATENATE("R",'MAPA DE RIESGOS'!$H589,"C",'MAPA DE RIESGOS'!$AF589),"")</f>
        <v/>
      </c>
      <c r="BJ37" s="357" t="str">
        <f>IF(AND('MAPA DE RIESGOS'!$AP590="Muy Alta",'MAPA DE RIESGOS'!$AR590="Moderado"),CONCATENATE("R",'MAPA DE RIESGOS'!$H590,"C",'MAPA DE RIESGOS'!$AF590),"")</f>
        <v/>
      </c>
      <c r="BK37" s="358" t="str">
        <f>IF(AND('MAPA DE RIESGOS'!$AP591="Muy Alta",'MAPA DE RIESGOS'!$AR591="Moderado"),CONCATENATE("R",'MAPA DE RIESGOS'!$H591,"C",'MAPA DE RIESGOS'!$AF591),"")</f>
        <v/>
      </c>
      <c r="BL37" s="356" t="str">
        <f>IF(AND('MAPA DE RIESGOS'!$AP574="Muy Alta",'MAPA DE RIESGOS'!$AR574="Mayor"),CONCATENATE("R",'MAPA DE RIESGOS'!$H574,"C",'MAPA DE RIESGOS'!$AF574),"")</f>
        <v/>
      </c>
      <c r="BM37" s="357" t="str">
        <f>IF(AND('MAPA DE RIESGOS'!$AP575="Muy Alta",'MAPA DE RIESGOS'!$AR575="Mayor"),CONCATENATE("R",'MAPA DE RIESGOS'!$H575,"C",'MAPA DE RIESGOS'!$AF575),"")</f>
        <v/>
      </c>
      <c r="BN37" s="357" t="str">
        <f>IF(AND('MAPA DE RIESGOS'!$AP576="Muy Alta",'MAPA DE RIESGOS'!$AR576="Mayor"),CONCATENATE("R",'MAPA DE RIESGOS'!$H576,"C",'MAPA DE RIESGOS'!$AF576),"")</f>
        <v/>
      </c>
      <c r="BO37" s="357" t="str">
        <f>IF(AND('MAPA DE RIESGOS'!$AP577="Muy Alta",'MAPA DE RIESGOS'!$AR577="Mayor"),CONCATENATE("R",'MAPA DE RIESGOS'!$H577,"C",'MAPA DE RIESGOS'!$AF577),"")</f>
        <v/>
      </c>
      <c r="BP37" s="357" t="str">
        <f>IF(AND('MAPA DE RIESGOS'!$AP578="Muy Alta",'MAPA DE RIESGOS'!$AR578="Mayor"),CONCATENATE("R",'MAPA DE RIESGOS'!$H578,"C",'MAPA DE RIESGOS'!$AF578),"")</f>
        <v/>
      </c>
      <c r="BQ37" s="357" t="str">
        <f>IF(AND('MAPA DE RIESGOS'!$AP579="Muy Alta",'MAPA DE RIESGOS'!$AR579="Mayor"),CONCATENATE("R",'MAPA DE RIESGOS'!$H579,"C",'MAPA DE RIESGOS'!$AF579),"")</f>
        <v/>
      </c>
      <c r="BR37" s="357" t="str">
        <f>IF(AND('MAPA DE RIESGOS'!$AP580="Muy Alta",'MAPA DE RIESGOS'!$AR580="Mayor"),CONCATENATE("R",'MAPA DE RIESGOS'!$H580,"C",'MAPA DE RIESGOS'!$AF580),"")</f>
        <v/>
      </c>
      <c r="BS37" s="357" t="str">
        <f>IF(AND('MAPA DE RIESGOS'!$AP581="Muy Alta",'MAPA DE RIESGOS'!$AR581="Mayor"),CONCATENATE("R",'MAPA DE RIESGOS'!$H581,"C",'MAPA DE RIESGOS'!$AF581),"")</f>
        <v/>
      </c>
      <c r="BT37" s="357" t="str">
        <f>IF(AND('MAPA DE RIESGOS'!$AP582="Muy Alta",'MAPA DE RIESGOS'!$AR582="Mayor"),CONCATENATE("R",'MAPA DE RIESGOS'!$H582,"C",'MAPA DE RIESGOS'!$AF582),"")</f>
        <v/>
      </c>
      <c r="BU37" s="357" t="str">
        <f>IF(AND('MAPA DE RIESGOS'!$AP583="Muy Alta",'MAPA DE RIESGOS'!$AR583="Mayor"),CONCATENATE("R",'MAPA DE RIESGOS'!$H583,"C",'MAPA DE RIESGOS'!$AF583),"")</f>
        <v/>
      </c>
      <c r="BV37" s="357" t="str">
        <f>IF(AND('MAPA DE RIESGOS'!$AP584="Muy Alta",'MAPA DE RIESGOS'!$AR584="Mayor"),CONCATENATE("R",'MAPA DE RIESGOS'!$H584,"C",'MAPA DE RIESGOS'!$AF584),"")</f>
        <v/>
      </c>
      <c r="BW37" s="357" t="str">
        <f>IF(AND('MAPA DE RIESGOS'!$AP585="Muy Alta",'MAPA DE RIESGOS'!$AR585="Mayor"),CONCATENATE("R",'MAPA DE RIESGOS'!$H585,"C",'MAPA DE RIESGOS'!$AF585),"")</f>
        <v/>
      </c>
      <c r="BX37" s="357" t="str">
        <f>IF(AND('MAPA DE RIESGOS'!$AP586="Muy Alta",'MAPA DE RIESGOS'!$AR586="Mayor"),CONCATENATE("R",'MAPA DE RIESGOS'!$H586,"C",'MAPA DE RIESGOS'!$AF586),"")</f>
        <v/>
      </c>
      <c r="BY37" s="357" t="str">
        <f>IF(AND('MAPA DE RIESGOS'!$AP587="Muy Alta",'MAPA DE RIESGOS'!$AR587="Mayor"),CONCATENATE("R",'MAPA DE RIESGOS'!$H587,"C",'MAPA DE RIESGOS'!$AF587),"")</f>
        <v/>
      </c>
      <c r="BZ37" s="357" t="str">
        <f>IF(AND('MAPA DE RIESGOS'!$AP588="Muy Alta",'MAPA DE RIESGOS'!$AR588="Mayor"),CONCATENATE("R",'MAPA DE RIESGOS'!$H588,"C",'MAPA DE RIESGOS'!$AF588),"")</f>
        <v/>
      </c>
      <c r="CA37" s="357" t="str">
        <f>IF(AND('MAPA DE RIESGOS'!$AP589="Muy Alta",'MAPA DE RIESGOS'!$AR589="Mayor"),CONCATENATE("R",'MAPA DE RIESGOS'!$H589,"C",'MAPA DE RIESGOS'!$AF589),"")</f>
        <v/>
      </c>
      <c r="CB37" s="357" t="str">
        <f>IF(AND('MAPA DE RIESGOS'!$AP590="Muy Alta",'MAPA DE RIESGOS'!$AR590="Mayor"),CONCATENATE("R",'MAPA DE RIESGOS'!$H590,"C",'MAPA DE RIESGOS'!$AF590),"")</f>
        <v/>
      </c>
      <c r="CC37" s="358" t="str">
        <f>IF(AND('MAPA DE RIESGOS'!$AP591="Muy Alta",'MAPA DE RIESGOS'!$AR591="Mayor"),CONCATENATE("R",'MAPA DE RIESGOS'!$H591,"C",'MAPA DE RIESGOS'!$AF591),"")</f>
        <v/>
      </c>
      <c r="CD37" s="359" t="str">
        <f>IF(AND('MAPA DE RIESGOS'!$AP574="Muy Alta",'MAPA DE RIESGOS'!$AR574="Catastrófico"),CONCATENATE("R",'MAPA DE RIESGOS'!$H574,"C",'MAPA DE RIESGOS'!$AF574),"")</f>
        <v/>
      </c>
      <c r="CE37" s="359" t="str">
        <f>IF(AND('MAPA DE RIESGOS'!$AP575="Muy Alta",'MAPA DE RIESGOS'!$AR575="Catastrófico"),CONCATENATE("R",'MAPA DE RIESGOS'!$H575,"C",'MAPA DE RIESGOS'!$AF575),"")</f>
        <v/>
      </c>
      <c r="CF37" s="359" t="str">
        <f>IF(AND('MAPA DE RIESGOS'!$AP576="Muy Alta",'MAPA DE RIESGOS'!$AR576="Catastrófico"),CONCATENATE("R",'MAPA DE RIESGOS'!$H576,"C",'MAPA DE RIESGOS'!$AF576),"")</f>
        <v/>
      </c>
      <c r="CG37" s="359" t="str">
        <f>IF(AND('MAPA DE RIESGOS'!$AP577="Muy Alta",'MAPA DE RIESGOS'!$AR577="Catastrófico"),CONCATENATE("R",'MAPA DE RIESGOS'!$H577,"C",'MAPA DE RIESGOS'!$AF577),"")</f>
        <v/>
      </c>
      <c r="CH37" s="359" t="str">
        <f>IF(AND('MAPA DE RIESGOS'!$AP578="Muy Alta",'MAPA DE RIESGOS'!$AR578="Catastrófico"),CONCATENATE("R",'MAPA DE RIESGOS'!$H578,"C",'MAPA DE RIESGOS'!$AF578),"")</f>
        <v/>
      </c>
      <c r="CI37" s="359" t="str">
        <f>IF(AND('MAPA DE RIESGOS'!$AP579="Muy Alta",'MAPA DE RIESGOS'!$AR579="Catastrófico"),CONCATENATE("R",'MAPA DE RIESGOS'!$H579,"C",'MAPA DE RIESGOS'!$AF579),"")</f>
        <v/>
      </c>
      <c r="CJ37" s="359" t="str">
        <f>IF(AND('MAPA DE RIESGOS'!$AP580="Muy Alta",'MAPA DE RIESGOS'!$AR580="Catastrófico"),CONCATENATE("R",'MAPA DE RIESGOS'!$H580,"C",'MAPA DE RIESGOS'!$AF580),"")</f>
        <v/>
      </c>
      <c r="CK37" s="359" t="str">
        <f>IF(AND('MAPA DE RIESGOS'!$AP581="Muy Alta",'MAPA DE RIESGOS'!$AR581="Catastrófico"),CONCATENATE("R",'MAPA DE RIESGOS'!$H581,"C",'MAPA DE RIESGOS'!$AF581),"")</f>
        <v/>
      </c>
      <c r="CL37" s="359" t="str">
        <f>IF(AND('MAPA DE RIESGOS'!$AP582="Muy Alta",'MAPA DE RIESGOS'!$AR582="Catastrófico"),CONCATENATE("R",'MAPA DE RIESGOS'!$H582,"C",'MAPA DE RIESGOS'!$AF582),"")</f>
        <v/>
      </c>
      <c r="CM37" s="359" t="str">
        <f>IF(AND('MAPA DE RIESGOS'!$AP583="Muy Alta",'MAPA DE RIESGOS'!$AR583="Catastrófico"),CONCATENATE("R",'MAPA DE RIESGOS'!$H583,"C",'MAPA DE RIESGOS'!$AF583),"")</f>
        <v/>
      </c>
      <c r="CN37" s="359" t="str">
        <f>IF(AND('MAPA DE RIESGOS'!$AP584="Muy Alta",'MAPA DE RIESGOS'!$AR584="Catastrófico"),CONCATENATE("R",'MAPA DE RIESGOS'!$H584,"C",'MAPA DE RIESGOS'!$AF584),"")</f>
        <v/>
      </c>
      <c r="CO37" s="359" t="str">
        <f>IF(AND('MAPA DE RIESGOS'!$AP585="Muy Alta",'MAPA DE RIESGOS'!$AR585="Catastrófico"),CONCATENATE("R",'MAPA DE RIESGOS'!$H585,"C",'MAPA DE RIESGOS'!$AF585),"")</f>
        <v/>
      </c>
      <c r="CP37" s="359" t="str">
        <f>IF(AND('MAPA DE RIESGOS'!$AP586="Muy Alta",'MAPA DE RIESGOS'!$AR586="Catastrófico"),CONCATENATE("R",'MAPA DE RIESGOS'!$H586,"C",'MAPA DE RIESGOS'!$AF586),"")</f>
        <v/>
      </c>
      <c r="CQ37" s="359" t="str">
        <f>IF(AND('MAPA DE RIESGOS'!$AP587="Muy Alta",'MAPA DE RIESGOS'!$AR587="Catastrófico"),CONCATENATE("R",'MAPA DE RIESGOS'!$H587,"C",'MAPA DE RIESGOS'!$AF587),"")</f>
        <v/>
      </c>
      <c r="CR37" s="359" t="str">
        <f>IF(AND('MAPA DE RIESGOS'!$AP588="Muy Alta",'MAPA DE RIESGOS'!$AR588="Catastrófico"),CONCATENATE("R",'MAPA DE RIESGOS'!$H588,"C",'MAPA DE RIESGOS'!$AF588),"")</f>
        <v/>
      </c>
      <c r="CS37" s="359" t="str">
        <f>IF(AND('MAPA DE RIESGOS'!$AP589="Muy Alta",'MAPA DE RIESGOS'!$AR589="Catastrófico"),CONCATENATE("R",'MAPA DE RIESGOS'!$H589,"C",'MAPA DE RIESGOS'!$AF589),"")</f>
        <v/>
      </c>
      <c r="CT37" s="359" t="str">
        <f>IF(AND('MAPA DE RIESGOS'!$AP590="Muy Alta",'MAPA DE RIESGOS'!$AR590="Catastrófico"),CONCATENATE("R",'MAPA DE RIESGOS'!$H590,"C",'MAPA DE RIESGOS'!$AF590),"")</f>
        <v/>
      </c>
      <c r="CU37" s="360" t="str">
        <f>IF(AND('MAPA DE RIESGOS'!$AP591="Muy Alta",'MAPA DE RIESGOS'!$AR591="Catastrófico"),CONCATENATE("R",'MAPA DE RIESGOS'!$H591,"C",'MAPA DE RIESGOS'!$AF591),"")</f>
        <v/>
      </c>
      <c r="CV37" s="67"/>
      <c r="CW37" s="735"/>
      <c r="CX37" s="736"/>
      <c r="CY37" s="736"/>
      <c r="CZ37" s="736"/>
      <c r="DA37" s="736"/>
      <c r="DB37" s="737"/>
    </row>
    <row r="38" spans="2:106" ht="32.5" customHeight="1">
      <c r="B38" s="755"/>
      <c r="C38" s="755"/>
      <c r="D38" s="756"/>
      <c r="E38" s="726"/>
      <c r="F38" s="727"/>
      <c r="G38" s="727"/>
      <c r="H38" s="727"/>
      <c r="I38" s="728"/>
      <c r="J38" s="356" t="str">
        <f>IF(AND('MAPA DE RIESGOS'!$AP592="Muy Alta",'MAPA DE RIESGOS'!$AR592="Leve"),CONCATENATE("R",'MAPA DE RIESGOS'!$H592,"C",'MAPA DE RIESGOS'!$AF592),"")</f>
        <v/>
      </c>
      <c r="K38" s="357" t="str">
        <f>IF(AND('MAPA DE RIESGOS'!$AP593="Muy Alta",'MAPA DE RIESGOS'!$AR593="Leve"),CONCATENATE("R",'MAPA DE RIESGOS'!$H593,"C",'MAPA DE RIESGOS'!$AF593),"")</f>
        <v/>
      </c>
      <c r="L38" s="357" t="str">
        <f>IF(AND('MAPA DE RIESGOS'!$AP594="Muy Alta",'MAPA DE RIESGOS'!$AR594="Leve"),CONCATENATE("R",'MAPA DE RIESGOS'!$H594,"C",'MAPA DE RIESGOS'!$AF594),"")</f>
        <v/>
      </c>
      <c r="M38" s="357" t="str">
        <f>IF(AND('MAPA DE RIESGOS'!$AP595="Muy Alta",'MAPA DE RIESGOS'!$AR595="Leve"),CONCATENATE("R",'MAPA DE RIESGOS'!$H595,"C",'MAPA DE RIESGOS'!$AF595),"")</f>
        <v/>
      </c>
      <c r="N38" s="357" t="str">
        <f>IF(AND('MAPA DE RIESGOS'!$AP596="Muy Alta",'MAPA DE RIESGOS'!$AR596="Leve"),CONCATENATE("R",'MAPA DE RIESGOS'!$H596,"C",'MAPA DE RIESGOS'!$AF596),"")</f>
        <v/>
      </c>
      <c r="O38" s="357" t="str">
        <f>IF(AND('MAPA DE RIESGOS'!$AP597="Muy Alta",'MAPA DE RIESGOS'!$AR597="Leve"),CONCATENATE("R",'MAPA DE RIESGOS'!$H597,"C",'MAPA DE RIESGOS'!$AF597),"")</f>
        <v/>
      </c>
      <c r="P38" s="357" t="str">
        <f>IF(AND('MAPA DE RIESGOS'!$AP598="Muy Alta",'MAPA DE RIESGOS'!$AR598="Leve"),CONCATENATE("R",'MAPA DE RIESGOS'!$H598,"C",'MAPA DE RIESGOS'!$AF598),"")</f>
        <v/>
      </c>
      <c r="Q38" s="357" t="str">
        <f>IF(AND('MAPA DE RIESGOS'!$AP599="Muy Alta",'MAPA DE RIESGOS'!$AR599="Leve"),CONCATENATE("R",'MAPA DE RIESGOS'!$H599,"C",'MAPA DE RIESGOS'!$AF599),"")</f>
        <v/>
      </c>
      <c r="R38" s="357" t="str">
        <f>IF(AND('MAPA DE RIESGOS'!$AP600="Muy Alta",'MAPA DE RIESGOS'!$AR600="Leve"),CONCATENATE("R",'MAPA DE RIESGOS'!$H600,"C",'MAPA DE RIESGOS'!$AF600),"")</f>
        <v/>
      </c>
      <c r="S38" s="357" t="str">
        <f>IF(AND('MAPA DE RIESGOS'!$AP601="Muy Alta",'MAPA DE RIESGOS'!$AR601="Leve"),CONCATENATE("R",'MAPA DE RIESGOS'!$H601,"C",'MAPA DE RIESGOS'!$AF601),"")</f>
        <v/>
      </c>
      <c r="T38" s="357" t="str">
        <f>IF(AND('MAPA DE RIESGOS'!$AP602="Muy Alta",'MAPA DE RIESGOS'!$AR602="Leve"),CONCATENATE("R",'MAPA DE RIESGOS'!$H602,"C",'MAPA DE RIESGOS'!$AF602),"")</f>
        <v/>
      </c>
      <c r="U38" s="357" t="str">
        <f>IF(AND('MAPA DE RIESGOS'!$AP603="Muy Alta",'MAPA DE RIESGOS'!$AR603="Leve"),CONCATENATE("R",'MAPA DE RIESGOS'!$H603,"C",'MAPA DE RIESGOS'!$AF603),"")</f>
        <v/>
      </c>
      <c r="V38" s="357" t="str">
        <f>IF(AND('MAPA DE RIESGOS'!$AP604="Muy Alta",'MAPA DE RIESGOS'!$AR604="Leve"),CONCATENATE("R",'MAPA DE RIESGOS'!$H604,"C",'MAPA DE RIESGOS'!$AF604),"")</f>
        <v/>
      </c>
      <c r="W38" s="357" t="str">
        <f>IF(AND('MAPA DE RIESGOS'!$AP605="Muy Alta",'MAPA DE RIESGOS'!$AR605="Leve"),CONCATENATE("R",'MAPA DE RIESGOS'!$H605,"C",'MAPA DE RIESGOS'!$AF605),"")</f>
        <v/>
      </c>
      <c r="X38" s="357" t="str">
        <f>IF(AND('MAPA DE RIESGOS'!$AP606="Muy Alta",'MAPA DE RIESGOS'!$AR606="Leve"),CONCATENATE("R",'MAPA DE RIESGOS'!$H606,"C",'MAPA DE RIESGOS'!$AF606),"")</f>
        <v/>
      </c>
      <c r="Y38" s="357" t="str">
        <f>IF(AND('MAPA DE RIESGOS'!$AP607="Muy Alta",'MAPA DE RIESGOS'!$AR607="Leve"),CONCATENATE("R",'MAPA DE RIESGOS'!$H607,"C",'MAPA DE RIESGOS'!$AF607),"")</f>
        <v/>
      </c>
      <c r="Z38" s="357" t="str">
        <f>IF(AND('MAPA DE RIESGOS'!$AP608="Muy Alta",'MAPA DE RIESGOS'!$AR608="Leve"),CONCATENATE("R",'MAPA DE RIESGOS'!$H608,"C",'MAPA DE RIESGOS'!$AF608),"")</f>
        <v/>
      </c>
      <c r="AA38" s="358" t="str">
        <f>IF(AND('MAPA DE RIESGOS'!$AP609="Muy Alta",'MAPA DE RIESGOS'!$AR609="Leve"),CONCATENATE("R",'MAPA DE RIESGOS'!$H609,"C",'MAPA DE RIESGOS'!$AF609),"")</f>
        <v/>
      </c>
      <c r="AB38" s="356" t="str">
        <f>IF(AND('MAPA DE RIESGOS'!$AP592="Muy Alta",'MAPA DE RIESGOS'!$AR592="Menor"),CONCATENATE("R",'MAPA DE RIESGOS'!$H592,"C",'MAPA DE RIESGOS'!$AF592),"")</f>
        <v/>
      </c>
      <c r="AC38" s="357" t="str">
        <f>IF(AND('MAPA DE RIESGOS'!$AP593="Muy Alta",'MAPA DE RIESGOS'!$AR593="Menor"),CONCATENATE("R",'MAPA DE RIESGOS'!$H593,"C",'MAPA DE RIESGOS'!$AF593),"")</f>
        <v/>
      </c>
      <c r="AD38" s="357" t="str">
        <f>IF(AND('MAPA DE RIESGOS'!$AP594="Muy Alta",'MAPA DE RIESGOS'!$AR594="Menor"),CONCATENATE("R",'MAPA DE RIESGOS'!$H594,"C",'MAPA DE RIESGOS'!$AF594),"")</f>
        <v/>
      </c>
      <c r="AE38" s="357" t="str">
        <f>IF(AND('MAPA DE RIESGOS'!$AP595="Muy Alta",'MAPA DE RIESGOS'!$AR595="Menor"),CONCATENATE("R",'MAPA DE RIESGOS'!$H595,"C",'MAPA DE RIESGOS'!$AF595),"")</f>
        <v/>
      </c>
      <c r="AF38" s="357" t="str">
        <f>IF(AND('MAPA DE RIESGOS'!$AP596="Muy Alta",'MAPA DE RIESGOS'!$AR596="Menor"),CONCATENATE("R",'MAPA DE RIESGOS'!$H596,"C",'MAPA DE RIESGOS'!$AF596),"")</f>
        <v/>
      </c>
      <c r="AG38" s="357" t="str">
        <f>IF(AND('MAPA DE RIESGOS'!$AP597="Muy Alta",'MAPA DE RIESGOS'!$AR597="Menor"),CONCATENATE("R",'MAPA DE RIESGOS'!$H597,"C",'MAPA DE RIESGOS'!$AF597),"")</f>
        <v/>
      </c>
      <c r="AH38" s="357" t="str">
        <f>IF(AND('MAPA DE RIESGOS'!$AP598="Muy Alta",'MAPA DE RIESGOS'!$AR598="Menor"),CONCATENATE("R",'MAPA DE RIESGOS'!$H598,"C",'MAPA DE RIESGOS'!$AF598),"")</f>
        <v/>
      </c>
      <c r="AI38" s="357" t="str">
        <f>IF(AND('MAPA DE RIESGOS'!$AP599="Muy Alta",'MAPA DE RIESGOS'!$AR599="Menor"),CONCATENATE("R",'MAPA DE RIESGOS'!$H599,"C",'MAPA DE RIESGOS'!$AF599),"")</f>
        <v/>
      </c>
      <c r="AJ38" s="357" t="str">
        <f>IF(AND('MAPA DE RIESGOS'!$AP600="Muy Alta",'MAPA DE RIESGOS'!$AR600="Menor"),CONCATENATE("R",'MAPA DE RIESGOS'!$H600,"C",'MAPA DE RIESGOS'!$AF600),"")</f>
        <v/>
      </c>
      <c r="AK38" s="357" t="str">
        <f>IF(AND('MAPA DE RIESGOS'!$AP601="Muy Alta",'MAPA DE RIESGOS'!$AR601="Menor"),CONCATENATE("R",'MAPA DE RIESGOS'!$H601,"C",'MAPA DE RIESGOS'!$AF601),"")</f>
        <v/>
      </c>
      <c r="AL38" s="357" t="str">
        <f>IF(AND('MAPA DE RIESGOS'!$AP602="Muy Alta",'MAPA DE RIESGOS'!$AR602="Menor"),CONCATENATE("R",'MAPA DE RIESGOS'!$H602,"C",'MAPA DE RIESGOS'!$AF602),"")</f>
        <v/>
      </c>
      <c r="AM38" s="357" t="str">
        <f>IF(AND('MAPA DE RIESGOS'!$AP603="Muy Alta",'MAPA DE RIESGOS'!$AR603="Menor"),CONCATENATE("R",'MAPA DE RIESGOS'!$H603,"C",'MAPA DE RIESGOS'!$AF603),"")</f>
        <v/>
      </c>
      <c r="AN38" s="357" t="str">
        <f>IF(AND('MAPA DE RIESGOS'!$AP604="Muy Alta",'MAPA DE RIESGOS'!$AR604="Menor"),CONCATENATE("R",'MAPA DE RIESGOS'!$H604,"C",'MAPA DE RIESGOS'!$AF604),"")</f>
        <v/>
      </c>
      <c r="AO38" s="357" t="str">
        <f>IF(AND('MAPA DE RIESGOS'!$AP605="Muy Alta",'MAPA DE RIESGOS'!$AR605="Menor"),CONCATENATE("R",'MAPA DE RIESGOS'!$H605,"C",'MAPA DE RIESGOS'!$AF605),"")</f>
        <v/>
      </c>
      <c r="AP38" s="357" t="str">
        <f>IF(AND('MAPA DE RIESGOS'!$AP606="Muy Alta",'MAPA DE RIESGOS'!$AR606="Menor"),CONCATENATE("R",'MAPA DE RIESGOS'!$H606,"C",'MAPA DE RIESGOS'!$AF606),"")</f>
        <v/>
      </c>
      <c r="AQ38" s="357" t="str">
        <f>IF(AND('MAPA DE RIESGOS'!$AP607="Muy Alta",'MAPA DE RIESGOS'!$AR607="Menor"),CONCATENATE("R",'MAPA DE RIESGOS'!$H607,"C",'MAPA DE RIESGOS'!$AF607),"")</f>
        <v/>
      </c>
      <c r="AR38" s="357" t="str">
        <f>IF(AND('MAPA DE RIESGOS'!$AP608="Muy Alta",'MAPA DE RIESGOS'!$AR608="Menor"),CONCATENATE("R",'MAPA DE RIESGOS'!$H608,"C",'MAPA DE RIESGOS'!$AF608),"")</f>
        <v/>
      </c>
      <c r="AS38" s="358" t="str">
        <f>IF(AND('MAPA DE RIESGOS'!$AP609="Muy Alta",'MAPA DE RIESGOS'!$AR609="Menor"),CONCATENATE("R",'MAPA DE RIESGOS'!$H609,"C",'MAPA DE RIESGOS'!$AF609),"")</f>
        <v/>
      </c>
      <c r="AT38" s="356" t="str">
        <f>IF(AND('MAPA DE RIESGOS'!$AP592="Muy Alta",'MAPA DE RIESGOS'!$AR592="Moderado"),CONCATENATE("R",'MAPA DE RIESGOS'!$H592,"C",'MAPA DE RIESGOS'!$AF592),"")</f>
        <v/>
      </c>
      <c r="AU38" s="357" t="str">
        <f>IF(AND('MAPA DE RIESGOS'!$AP593="Muy Alta",'MAPA DE RIESGOS'!$AR593="Moderado"),CONCATENATE("R",'MAPA DE RIESGOS'!$H593,"C",'MAPA DE RIESGOS'!$AF593),"")</f>
        <v/>
      </c>
      <c r="AV38" s="357" t="str">
        <f>IF(AND('MAPA DE RIESGOS'!$AP594="Muy Alta",'MAPA DE RIESGOS'!$AR594="Moderado"),CONCATENATE("R",'MAPA DE RIESGOS'!$H594,"C",'MAPA DE RIESGOS'!$AF594),"")</f>
        <v/>
      </c>
      <c r="AW38" s="357" t="str">
        <f>IF(AND('MAPA DE RIESGOS'!$AP595="Muy Alta",'MAPA DE RIESGOS'!$AR595="Moderado"),CONCATENATE("R",'MAPA DE RIESGOS'!$H595,"C",'MAPA DE RIESGOS'!$AF595),"")</f>
        <v/>
      </c>
      <c r="AX38" s="357" t="str">
        <f>IF(AND('MAPA DE RIESGOS'!$AP596="Muy Alta",'MAPA DE RIESGOS'!$AR596="Moderado"),CONCATENATE("R",'MAPA DE RIESGOS'!$H596,"C",'MAPA DE RIESGOS'!$AF596),"")</f>
        <v/>
      </c>
      <c r="AY38" s="357" t="str">
        <f>IF(AND('MAPA DE RIESGOS'!$AP597="Muy Alta",'MAPA DE RIESGOS'!$AR597="Moderado"),CONCATENATE("R",'MAPA DE RIESGOS'!$H597,"C",'MAPA DE RIESGOS'!$AF597),"")</f>
        <v/>
      </c>
      <c r="AZ38" s="357" t="str">
        <f>IF(AND('MAPA DE RIESGOS'!$AP598="Muy Alta",'MAPA DE RIESGOS'!$AR598="Moderado"),CONCATENATE("R",'MAPA DE RIESGOS'!$H598,"C",'MAPA DE RIESGOS'!$AF598),"")</f>
        <v/>
      </c>
      <c r="BA38" s="357" t="str">
        <f>IF(AND('MAPA DE RIESGOS'!$AP599="Muy Alta",'MAPA DE RIESGOS'!$AR599="Moderado"),CONCATENATE("R",'MAPA DE RIESGOS'!$H599,"C",'MAPA DE RIESGOS'!$AF599),"")</f>
        <v/>
      </c>
      <c r="BB38" s="357" t="str">
        <f>IF(AND('MAPA DE RIESGOS'!$AP600="Muy Alta",'MAPA DE RIESGOS'!$AR600="Moderado"),CONCATENATE("R",'MAPA DE RIESGOS'!$H600,"C",'MAPA DE RIESGOS'!$AF600),"")</f>
        <v/>
      </c>
      <c r="BC38" s="357" t="str">
        <f>IF(AND('MAPA DE RIESGOS'!$AP601="Muy Alta",'MAPA DE RIESGOS'!$AR601="Moderado"),CONCATENATE("R",'MAPA DE RIESGOS'!$H601,"C",'MAPA DE RIESGOS'!$AF601),"")</f>
        <v/>
      </c>
      <c r="BD38" s="357" t="str">
        <f>IF(AND('MAPA DE RIESGOS'!$AP602="Muy Alta",'MAPA DE RIESGOS'!$AR602="Moderado"),CONCATENATE("R",'MAPA DE RIESGOS'!$H602,"C",'MAPA DE RIESGOS'!$AF602),"")</f>
        <v/>
      </c>
      <c r="BE38" s="357" t="str">
        <f>IF(AND('MAPA DE RIESGOS'!$AP603="Muy Alta",'MAPA DE RIESGOS'!$AR603="Moderado"),CONCATENATE("R",'MAPA DE RIESGOS'!$H603,"C",'MAPA DE RIESGOS'!$AF603),"")</f>
        <v/>
      </c>
      <c r="BF38" s="357" t="str">
        <f>IF(AND('MAPA DE RIESGOS'!$AP604="Muy Alta",'MAPA DE RIESGOS'!$AR604="Moderado"),CONCATENATE("R",'MAPA DE RIESGOS'!$H604,"C",'MAPA DE RIESGOS'!$AF604),"")</f>
        <v/>
      </c>
      <c r="BG38" s="357" t="str">
        <f>IF(AND('MAPA DE RIESGOS'!$AP605="Muy Alta",'MAPA DE RIESGOS'!$AR605="Moderado"),CONCATENATE("R",'MAPA DE RIESGOS'!$H605,"C",'MAPA DE RIESGOS'!$AF605),"")</f>
        <v/>
      </c>
      <c r="BH38" s="357" t="str">
        <f>IF(AND('MAPA DE RIESGOS'!$AP606="Muy Alta",'MAPA DE RIESGOS'!$AR606="Moderado"),CONCATENATE("R",'MAPA DE RIESGOS'!$H606,"C",'MAPA DE RIESGOS'!$AF606),"")</f>
        <v/>
      </c>
      <c r="BI38" s="357" t="str">
        <f>IF(AND('MAPA DE RIESGOS'!$AP607="Muy Alta",'MAPA DE RIESGOS'!$AR607="Moderado"),CONCATENATE("R",'MAPA DE RIESGOS'!$H607,"C",'MAPA DE RIESGOS'!$AF607),"")</f>
        <v/>
      </c>
      <c r="BJ38" s="357" t="str">
        <f>IF(AND('MAPA DE RIESGOS'!$AP608="Muy Alta",'MAPA DE RIESGOS'!$AR608="Moderado"),CONCATENATE("R",'MAPA DE RIESGOS'!$H608,"C",'MAPA DE RIESGOS'!$AF608),"")</f>
        <v/>
      </c>
      <c r="BK38" s="358" t="str">
        <f>IF(AND('MAPA DE RIESGOS'!$AP609="Muy Alta",'MAPA DE RIESGOS'!$AR609="Moderado"),CONCATENATE("R",'MAPA DE RIESGOS'!$H609,"C",'MAPA DE RIESGOS'!$AF609),"")</f>
        <v/>
      </c>
      <c r="BL38" s="356" t="str">
        <f>IF(AND('MAPA DE RIESGOS'!$AP592="Muy Alta",'MAPA DE RIESGOS'!$AR592="Mayor"),CONCATENATE("R",'MAPA DE RIESGOS'!$H592,"C",'MAPA DE RIESGOS'!$AF592),"")</f>
        <v/>
      </c>
      <c r="BM38" s="357" t="str">
        <f>IF(AND('MAPA DE RIESGOS'!$AP593="Muy Alta",'MAPA DE RIESGOS'!$AR593="Mayor"),CONCATENATE("R",'MAPA DE RIESGOS'!$H593,"C",'MAPA DE RIESGOS'!$AF593),"")</f>
        <v/>
      </c>
      <c r="BN38" s="357" t="str">
        <f>IF(AND('MAPA DE RIESGOS'!$AP594="Muy Alta",'MAPA DE RIESGOS'!$AR594="Mayor"),CONCATENATE("R",'MAPA DE RIESGOS'!$H594,"C",'MAPA DE RIESGOS'!$AF594),"")</f>
        <v/>
      </c>
      <c r="BO38" s="357" t="str">
        <f>IF(AND('MAPA DE RIESGOS'!$AP595="Muy Alta",'MAPA DE RIESGOS'!$AR595="Mayor"),CONCATENATE("R",'MAPA DE RIESGOS'!$H595,"C",'MAPA DE RIESGOS'!$AF595),"")</f>
        <v/>
      </c>
      <c r="BP38" s="357" t="str">
        <f>IF(AND('MAPA DE RIESGOS'!$AP596="Muy Alta",'MAPA DE RIESGOS'!$AR596="Mayor"),CONCATENATE("R",'MAPA DE RIESGOS'!$H596,"C",'MAPA DE RIESGOS'!$AF596),"")</f>
        <v/>
      </c>
      <c r="BQ38" s="357" t="str">
        <f>IF(AND('MAPA DE RIESGOS'!$AP597="Muy Alta",'MAPA DE RIESGOS'!$AR597="Mayor"),CONCATENATE("R",'MAPA DE RIESGOS'!$H597,"C",'MAPA DE RIESGOS'!$AF597),"")</f>
        <v/>
      </c>
      <c r="BR38" s="357" t="str">
        <f>IF(AND('MAPA DE RIESGOS'!$AP598="Muy Alta",'MAPA DE RIESGOS'!$AR598="Mayor"),CONCATENATE("R",'MAPA DE RIESGOS'!$H598,"C",'MAPA DE RIESGOS'!$AF598),"")</f>
        <v/>
      </c>
      <c r="BS38" s="357" t="str">
        <f>IF(AND('MAPA DE RIESGOS'!$AP599="Muy Alta",'MAPA DE RIESGOS'!$AR599="Mayor"),CONCATENATE("R",'MAPA DE RIESGOS'!$H599,"C",'MAPA DE RIESGOS'!$AF599),"")</f>
        <v/>
      </c>
      <c r="BT38" s="357" t="str">
        <f>IF(AND('MAPA DE RIESGOS'!$AP600="Muy Alta",'MAPA DE RIESGOS'!$AR600="Mayor"),CONCATENATE("R",'MAPA DE RIESGOS'!$H600,"C",'MAPA DE RIESGOS'!$AF600),"")</f>
        <v/>
      </c>
      <c r="BU38" s="357" t="str">
        <f>IF(AND('MAPA DE RIESGOS'!$AP601="Muy Alta",'MAPA DE RIESGOS'!$AR601="Mayor"),CONCATENATE("R",'MAPA DE RIESGOS'!$H601,"C",'MAPA DE RIESGOS'!$AF601),"")</f>
        <v/>
      </c>
      <c r="BV38" s="357" t="str">
        <f>IF(AND('MAPA DE RIESGOS'!$AP602="Muy Alta",'MAPA DE RIESGOS'!$AR602="Mayor"),CONCATENATE("R",'MAPA DE RIESGOS'!$H602,"C",'MAPA DE RIESGOS'!$AF602),"")</f>
        <v/>
      </c>
      <c r="BW38" s="357" t="str">
        <f>IF(AND('MAPA DE RIESGOS'!$AP603="Muy Alta",'MAPA DE RIESGOS'!$AR603="Mayor"),CONCATENATE("R",'MAPA DE RIESGOS'!$H603,"C",'MAPA DE RIESGOS'!$AF603),"")</f>
        <v/>
      </c>
      <c r="BX38" s="357" t="str">
        <f>IF(AND('MAPA DE RIESGOS'!$AP604="Muy Alta",'MAPA DE RIESGOS'!$AR604="Mayor"),CONCATENATE("R",'MAPA DE RIESGOS'!$H604,"C",'MAPA DE RIESGOS'!$AF604),"")</f>
        <v/>
      </c>
      <c r="BY38" s="357" t="str">
        <f>IF(AND('MAPA DE RIESGOS'!$AP605="Muy Alta",'MAPA DE RIESGOS'!$AR605="Mayor"),CONCATENATE("R",'MAPA DE RIESGOS'!$H605,"C",'MAPA DE RIESGOS'!$AF605),"")</f>
        <v/>
      </c>
      <c r="BZ38" s="357" t="str">
        <f>IF(AND('MAPA DE RIESGOS'!$AP606="Muy Alta",'MAPA DE RIESGOS'!$AR606="Mayor"),CONCATENATE("R",'MAPA DE RIESGOS'!$H606,"C",'MAPA DE RIESGOS'!$AF606),"")</f>
        <v/>
      </c>
      <c r="CA38" s="357" t="str">
        <f>IF(AND('MAPA DE RIESGOS'!$AP607="Muy Alta",'MAPA DE RIESGOS'!$AR607="Mayor"),CONCATENATE("R",'MAPA DE RIESGOS'!$H607,"C",'MAPA DE RIESGOS'!$AF607),"")</f>
        <v/>
      </c>
      <c r="CB38" s="357" t="str">
        <f>IF(AND('MAPA DE RIESGOS'!$AP608="Muy Alta",'MAPA DE RIESGOS'!$AR608="Mayor"),CONCATENATE("R",'MAPA DE RIESGOS'!$H608,"C",'MAPA DE RIESGOS'!$AF608),"")</f>
        <v/>
      </c>
      <c r="CC38" s="358" t="str">
        <f>IF(AND('MAPA DE RIESGOS'!$AP609="Muy Alta",'MAPA DE RIESGOS'!$AR609="Mayor"),CONCATENATE("R",'MAPA DE RIESGOS'!$H609,"C",'MAPA DE RIESGOS'!$AF609),"")</f>
        <v/>
      </c>
      <c r="CD38" s="359" t="str">
        <f>IF(AND('MAPA DE RIESGOS'!$AP592="Muy Alta",'MAPA DE RIESGOS'!$AR592="Catastrófico"),CONCATENATE("R",'MAPA DE RIESGOS'!$H592,"C",'MAPA DE RIESGOS'!$AF592),"")</f>
        <v/>
      </c>
      <c r="CE38" s="359" t="str">
        <f>IF(AND('MAPA DE RIESGOS'!$AP593="Muy Alta",'MAPA DE RIESGOS'!$AR593="Catastrófico"),CONCATENATE("R",'MAPA DE RIESGOS'!$H593,"C",'MAPA DE RIESGOS'!$AF593),"")</f>
        <v/>
      </c>
      <c r="CF38" s="359" t="str">
        <f>IF(AND('MAPA DE RIESGOS'!$AP594="Muy Alta",'MAPA DE RIESGOS'!$AR594="Catastrófico"),CONCATENATE("R",'MAPA DE RIESGOS'!$H594,"C",'MAPA DE RIESGOS'!$AF594),"")</f>
        <v/>
      </c>
      <c r="CG38" s="359" t="str">
        <f>IF(AND('MAPA DE RIESGOS'!$AP595="Muy Alta",'MAPA DE RIESGOS'!$AR595="Catastrófico"),CONCATENATE("R",'MAPA DE RIESGOS'!$H595,"C",'MAPA DE RIESGOS'!$AF595),"")</f>
        <v/>
      </c>
      <c r="CH38" s="359" t="str">
        <f>IF(AND('MAPA DE RIESGOS'!$AP596="Muy Alta",'MAPA DE RIESGOS'!$AR596="Catastrófico"),CONCATENATE("R",'MAPA DE RIESGOS'!$H596,"C",'MAPA DE RIESGOS'!$AF596),"")</f>
        <v/>
      </c>
      <c r="CI38" s="359" t="str">
        <f>IF(AND('MAPA DE RIESGOS'!$AP597="Muy Alta",'MAPA DE RIESGOS'!$AR597="Catastrófico"),CONCATENATE("R",'MAPA DE RIESGOS'!$H597,"C",'MAPA DE RIESGOS'!$AF597),"")</f>
        <v/>
      </c>
      <c r="CJ38" s="359" t="str">
        <f>IF(AND('MAPA DE RIESGOS'!$AP598="Muy Alta",'MAPA DE RIESGOS'!$AR598="Catastrófico"),CONCATENATE("R",'MAPA DE RIESGOS'!$H598,"C",'MAPA DE RIESGOS'!$AF598),"")</f>
        <v/>
      </c>
      <c r="CK38" s="359" t="str">
        <f>IF(AND('MAPA DE RIESGOS'!$AP599="Muy Alta",'MAPA DE RIESGOS'!$AR599="Catastrófico"),CONCATENATE("R",'MAPA DE RIESGOS'!$H599,"C",'MAPA DE RIESGOS'!$AF599),"")</f>
        <v/>
      </c>
      <c r="CL38" s="359" t="str">
        <f>IF(AND('MAPA DE RIESGOS'!$AP600="Muy Alta",'MAPA DE RIESGOS'!$AR600="Catastrófico"),CONCATENATE("R",'MAPA DE RIESGOS'!$H600,"C",'MAPA DE RIESGOS'!$AF600),"")</f>
        <v/>
      </c>
      <c r="CM38" s="359" t="str">
        <f>IF(AND('MAPA DE RIESGOS'!$AP601="Muy Alta",'MAPA DE RIESGOS'!$AR601="Catastrófico"),CONCATENATE("R",'MAPA DE RIESGOS'!$H601,"C",'MAPA DE RIESGOS'!$AF601),"")</f>
        <v/>
      </c>
      <c r="CN38" s="359" t="str">
        <f>IF(AND('MAPA DE RIESGOS'!$AP602="Muy Alta",'MAPA DE RIESGOS'!$AR602="Catastrófico"),CONCATENATE("R",'MAPA DE RIESGOS'!$H602,"C",'MAPA DE RIESGOS'!$AF602),"")</f>
        <v/>
      </c>
      <c r="CO38" s="359" t="str">
        <f>IF(AND('MAPA DE RIESGOS'!$AP603="Muy Alta",'MAPA DE RIESGOS'!$AR603="Catastrófico"),CONCATENATE("R",'MAPA DE RIESGOS'!$H603,"C",'MAPA DE RIESGOS'!$AF603),"")</f>
        <v/>
      </c>
      <c r="CP38" s="359" t="str">
        <f>IF(AND('MAPA DE RIESGOS'!$AP604="Muy Alta",'MAPA DE RIESGOS'!$AR604="Catastrófico"),CONCATENATE("R",'MAPA DE RIESGOS'!$H604,"C",'MAPA DE RIESGOS'!$AF604),"")</f>
        <v/>
      </c>
      <c r="CQ38" s="359" t="str">
        <f>IF(AND('MAPA DE RIESGOS'!$AP605="Muy Alta",'MAPA DE RIESGOS'!$AR605="Catastrófico"),CONCATENATE("R",'MAPA DE RIESGOS'!$H605,"C",'MAPA DE RIESGOS'!$AF605),"")</f>
        <v/>
      </c>
      <c r="CR38" s="359" t="str">
        <f>IF(AND('MAPA DE RIESGOS'!$AP606="Muy Alta",'MAPA DE RIESGOS'!$AR606="Catastrófico"),CONCATENATE("R",'MAPA DE RIESGOS'!$H606,"C",'MAPA DE RIESGOS'!$AF606),"")</f>
        <v/>
      </c>
      <c r="CS38" s="359" t="str">
        <f>IF(AND('MAPA DE RIESGOS'!$AP607="Muy Alta",'MAPA DE RIESGOS'!$AR607="Catastrófico"),CONCATENATE("R",'MAPA DE RIESGOS'!$H607,"C",'MAPA DE RIESGOS'!$AF607),"")</f>
        <v/>
      </c>
      <c r="CT38" s="359" t="str">
        <f>IF(AND('MAPA DE RIESGOS'!$AP608="Muy Alta",'MAPA DE RIESGOS'!$AR608="Catastrófico"),CONCATENATE("R",'MAPA DE RIESGOS'!$H608,"C",'MAPA DE RIESGOS'!$AF608),"")</f>
        <v/>
      </c>
      <c r="CU38" s="360" t="str">
        <f>IF(AND('MAPA DE RIESGOS'!$AP609="Muy Alta",'MAPA DE RIESGOS'!$AR609="Catastrófico"),CONCATENATE("R",'MAPA DE RIESGOS'!$H609,"C",'MAPA DE RIESGOS'!$AF609),"")</f>
        <v/>
      </c>
      <c r="CV38" s="67"/>
      <c r="CW38" s="735"/>
      <c r="CX38" s="736"/>
      <c r="CY38" s="736"/>
      <c r="CZ38" s="736"/>
      <c r="DA38" s="736"/>
      <c r="DB38" s="737"/>
    </row>
    <row r="39" spans="2:106" ht="32.5" customHeight="1" thickBot="1">
      <c r="B39" s="755"/>
      <c r="C39" s="755"/>
      <c r="D39" s="756"/>
      <c r="E39" s="729"/>
      <c r="F39" s="730"/>
      <c r="G39" s="730"/>
      <c r="H39" s="730"/>
      <c r="I39" s="731"/>
      <c r="J39" s="356" t="str">
        <f>IF(AND('MAPA DE RIESGOS'!$AP610="Muy Alta",'MAPA DE RIESGOS'!$AR610="Leve"),CONCATENATE("R",'MAPA DE RIESGOS'!$H610,"C",'MAPA DE RIESGOS'!$AF610),"")</f>
        <v/>
      </c>
      <c r="K39" s="357" t="str">
        <f>IF(AND('MAPA DE RIESGOS'!$AP611="Muy Alta",'MAPA DE RIESGOS'!$AR611="Leve"),CONCATENATE("R",'MAPA DE RIESGOS'!$H611,"C",'MAPA DE RIESGOS'!$AF611),"")</f>
        <v/>
      </c>
      <c r="L39" s="357" t="str">
        <f>IF(AND('MAPA DE RIESGOS'!$AP612="Muy Alta",'MAPA DE RIESGOS'!$AR612="Leve"),CONCATENATE("R",'MAPA DE RIESGOS'!$H612,"C",'MAPA DE RIESGOS'!$AF612),"")</f>
        <v/>
      </c>
      <c r="M39" s="357" t="str">
        <f>IF(AND('MAPA DE RIESGOS'!$AP613="Muy Alta",'MAPA DE RIESGOS'!$AR613="Leve"),CONCATENATE("R",'MAPA DE RIESGOS'!$H613,"C",'MAPA DE RIESGOS'!$AF613),"")</f>
        <v/>
      </c>
      <c r="N39" s="357" t="str">
        <f>IF(AND('MAPA DE RIESGOS'!$AP614="Muy Alta",'MAPA DE RIESGOS'!$AR614="Leve"),CONCATENATE("R",'MAPA DE RIESGOS'!$H614,"C",'MAPA DE RIESGOS'!$AF614),"")</f>
        <v/>
      </c>
      <c r="O39" s="357" t="str">
        <f>IF(AND('MAPA DE RIESGOS'!$AP615="Muy Alta",'MAPA DE RIESGOS'!$AR615="Leve"),CONCATENATE("R",'MAPA DE RIESGOS'!$H615,"C",'MAPA DE RIESGOS'!$AF615),"")</f>
        <v/>
      </c>
      <c r="P39" s="357"/>
      <c r="Q39" s="357"/>
      <c r="R39" s="357"/>
      <c r="S39" s="357"/>
      <c r="T39" s="357"/>
      <c r="U39" s="357"/>
      <c r="V39" s="357"/>
      <c r="W39" s="357"/>
      <c r="X39" s="357"/>
      <c r="Y39" s="357"/>
      <c r="Z39" s="357"/>
      <c r="AA39" s="358"/>
      <c r="AB39" s="361" t="str">
        <f>IF(AND('MAPA DE RIESGOS'!$AP610="Muy Alta",'MAPA DE RIESGOS'!$AR610="Menor"),CONCATENATE("R",'MAPA DE RIESGOS'!$H610,"C",'MAPA DE RIESGOS'!$AF610),"")</f>
        <v/>
      </c>
      <c r="AC39" s="362" t="str">
        <f>IF(AND('MAPA DE RIESGOS'!$AP611="Muy Alta",'MAPA DE RIESGOS'!$AR611="Menor"),CONCATENATE("R",'MAPA DE RIESGOS'!$H611,"C",'MAPA DE RIESGOS'!$AF611),"")</f>
        <v/>
      </c>
      <c r="AD39" s="362" t="str">
        <f>IF(AND('MAPA DE RIESGOS'!$AP612="Muy Alta",'MAPA DE RIESGOS'!$AR612="Menor"),CONCATENATE("R",'MAPA DE RIESGOS'!$H612,"C",'MAPA DE RIESGOS'!$AF612),"")</f>
        <v/>
      </c>
      <c r="AE39" s="362" t="str">
        <f>IF(AND('MAPA DE RIESGOS'!$AP613="Muy Alta",'MAPA DE RIESGOS'!$AR613="Menor"),CONCATENATE("R",'MAPA DE RIESGOS'!$H613,"C",'MAPA DE RIESGOS'!$AF613),"")</f>
        <v/>
      </c>
      <c r="AF39" s="362" t="str">
        <f>IF(AND('MAPA DE RIESGOS'!$AP614="Muy Alta",'MAPA DE RIESGOS'!$AR614="Menor"),CONCATENATE("R",'MAPA DE RIESGOS'!$H614,"C",'MAPA DE RIESGOS'!$AF614),"")</f>
        <v/>
      </c>
      <c r="AG39" s="362" t="str">
        <f>IF(AND('MAPA DE RIESGOS'!$AP615="Muy Alta",'MAPA DE RIESGOS'!$AR615="Menor"),CONCATENATE("R",'MAPA DE RIESGOS'!$H615,"C",'MAPA DE RIESGOS'!$AF615),"")</f>
        <v/>
      </c>
      <c r="AH39" s="362"/>
      <c r="AI39" s="362"/>
      <c r="AJ39" s="362"/>
      <c r="AK39" s="362"/>
      <c r="AL39" s="362"/>
      <c r="AM39" s="362"/>
      <c r="AN39" s="362"/>
      <c r="AO39" s="362"/>
      <c r="AP39" s="362"/>
      <c r="AQ39" s="362"/>
      <c r="AR39" s="362"/>
      <c r="AS39" s="363"/>
      <c r="AT39" s="361" t="str">
        <f>IF(AND('MAPA DE RIESGOS'!$AP610="Muy Alta",'MAPA DE RIESGOS'!$AR610="Moderado"),CONCATENATE("R",'MAPA DE RIESGOS'!$H610,"C",'MAPA DE RIESGOS'!$AF610),"")</f>
        <v/>
      </c>
      <c r="AU39" s="362" t="str">
        <f>IF(AND('MAPA DE RIESGOS'!$AP611="Muy Alta",'MAPA DE RIESGOS'!$AR611="Moderado"),CONCATENATE("R",'MAPA DE RIESGOS'!$H611,"C",'MAPA DE RIESGOS'!$AF611),"")</f>
        <v/>
      </c>
      <c r="AV39" s="362" t="str">
        <f>IF(AND('MAPA DE RIESGOS'!$AP612="Muy Alta",'MAPA DE RIESGOS'!$AR612="Moderado"),CONCATENATE("R",'MAPA DE RIESGOS'!$H612,"C",'MAPA DE RIESGOS'!$AF612),"")</f>
        <v/>
      </c>
      <c r="AW39" s="362" t="str">
        <f>IF(AND('MAPA DE RIESGOS'!$AP613="Muy Alta",'MAPA DE RIESGOS'!$AR613="Moderado"),CONCATENATE("R",'MAPA DE RIESGOS'!$H613,"C",'MAPA DE RIESGOS'!$AF613),"")</f>
        <v/>
      </c>
      <c r="AX39" s="362" t="str">
        <f>IF(AND('MAPA DE RIESGOS'!$AP614="Muy Alta",'MAPA DE RIESGOS'!$AR614="Moderado"),CONCATENATE("R",'MAPA DE RIESGOS'!$H614,"C",'MAPA DE RIESGOS'!$AF614),"")</f>
        <v/>
      </c>
      <c r="AY39" s="362" t="str">
        <f>IF(AND('MAPA DE RIESGOS'!$AP615="Muy Alta",'MAPA DE RIESGOS'!$AR615="Moderado"),CONCATENATE("R",'MAPA DE RIESGOS'!$H615,"C",'MAPA DE RIESGOS'!$AF615),"")</f>
        <v/>
      </c>
      <c r="AZ39" s="362"/>
      <c r="BA39" s="362"/>
      <c r="BB39" s="362"/>
      <c r="BC39" s="362"/>
      <c r="BD39" s="362"/>
      <c r="BE39" s="362"/>
      <c r="BF39" s="362"/>
      <c r="BG39" s="362"/>
      <c r="BH39" s="362"/>
      <c r="BI39" s="362"/>
      <c r="BJ39" s="362"/>
      <c r="BK39" s="363"/>
      <c r="BL39" s="361" t="str">
        <f>IF(AND('MAPA DE RIESGOS'!$AP610="Muy Alta",'MAPA DE RIESGOS'!$AR610="Mayor"),CONCATENATE("R",'MAPA DE RIESGOS'!$H610,"C",'MAPA DE RIESGOS'!$AF610),"")</f>
        <v/>
      </c>
      <c r="BM39" s="362" t="str">
        <f>IF(AND('MAPA DE RIESGOS'!$AP611="Muy Alta",'MAPA DE RIESGOS'!$AR611="Mayor"),CONCATENATE("R",'MAPA DE RIESGOS'!$H611,"C",'MAPA DE RIESGOS'!$AF611),"")</f>
        <v/>
      </c>
      <c r="BN39" s="362" t="str">
        <f>IF(AND('MAPA DE RIESGOS'!$AP612="Muy Alta",'MAPA DE RIESGOS'!$AR612="Mayor"),CONCATENATE("R",'MAPA DE RIESGOS'!$H612,"C",'MAPA DE RIESGOS'!$AF612),"")</f>
        <v/>
      </c>
      <c r="BO39" s="362" t="str">
        <f>IF(AND('MAPA DE RIESGOS'!$AP613="Muy Alta",'MAPA DE RIESGOS'!$AR613="Mayor"),CONCATENATE("R",'MAPA DE RIESGOS'!$H613,"C",'MAPA DE RIESGOS'!$AF613),"")</f>
        <v/>
      </c>
      <c r="BP39" s="362" t="str">
        <f>IF(AND('MAPA DE RIESGOS'!$AP614="Muy Alta",'MAPA DE RIESGOS'!$AR614="Mayor"),CONCATENATE("R",'MAPA DE RIESGOS'!$H614,"C",'MAPA DE RIESGOS'!$AF614),"")</f>
        <v/>
      </c>
      <c r="BQ39" s="362" t="str">
        <f>IF(AND('MAPA DE RIESGOS'!$AP615="Muy Alta",'MAPA DE RIESGOS'!$AR615="Mayor"),CONCATENATE("R",'MAPA DE RIESGOS'!$H615,"C",'MAPA DE RIESGOS'!$AF615),"")</f>
        <v/>
      </c>
      <c r="BR39" s="362"/>
      <c r="BS39" s="362"/>
      <c r="BT39" s="362"/>
      <c r="BU39" s="362"/>
      <c r="BV39" s="362"/>
      <c r="BW39" s="362"/>
      <c r="BX39" s="362"/>
      <c r="BY39" s="362"/>
      <c r="BZ39" s="362"/>
      <c r="CA39" s="362"/>
      <c r="CB39" s="362"/>
      <c r="CC39" s="363"/>
      <c r="CD39" s="364" t="str">
        <f>IF(AND('MAPA DE RIESGOS'!$AP610="Muy Alta",'MAPA DE RIESGOS'!$AR610="Catastrófico"),CONCATENATE("R",'MAPA DE RIESGOS'!$H610,"C",'MAPA DE RIESGOS'!$AF610),"")</f>
        <v/>
      </c>
      <c r="CE39" s="364" t="str">
        <f>IF(AND('MAPA DE RIESGOS'!$AP611="Muy Alta",'MAPA DE RIESGOS'!$AR611="Catastrófico"),CONCATENATE("R",'MAPA DE RIESGOS'!$H611,"C",'MAPA DE RIESGOS'!$AF611),"")</f>
        <v/>
      </c>
      <c r="CF39" s="364" t="str">
        <f>IF(AND('MAPA DE RIESGOS'!$AP612="Muy Alta",'MAPA DE RIESGOS'!$AR612="Catastrófico"),CONCATENATE("R",'MAPA DE RIESGOS'!$H612,"C",'MAPA DE RIESGOS'!$AF612),"")</f>
        <v/>
      </c>
      <c r="CG39" s="364" t="str">
        <f>IF(AND('MAPA DE RIESGOS'!$AP613="Muy Alta",'MAPA DE RIESGOS'!$AR613="Catastrófico"),CONCATENATE("R",'MAPA DE RIESGOS'!$H613,"C",'MAPA DE RIESGOS'!$AF613),"")</f>
        <v/>
      </c>
      <c r="CH39" s="364" t="str">
        <f>IF(AND('MAPA DE RIESGOS'!$AP614="Muy Alta",'MAPA DE RIESGOS'!$AR614="Catastrófico"),CONCATENATE("R",'MAPA DE RIESGOS'!$H614,"C",'MAPA DE RIESGOS'!$AF614),"")</f>
        <v/>
      </c>
      <c r="CI39" s="364" t="str">
        <f>IF(AND('MAPA DE RIESGOS'!$AP615="Muy Alta",'MAPA DE RIESGOS'!$AR615="Catastrófico"),CONCATENATE("R",'MAPA DE RIESGOS'!$H615,"C",'MAPA DE RIESGOS'!$AF615),"")</f>
        <v/>
      </c>
      <c r="CJ39" s="364"/>
      <c r="CK39" s="364"/>
      <c r="CL39" s="364"/>
      <c r="CM39" s="364"/>
      <c r="CN39" s="364"/>
      <c r="CO39" s="364"/>
      <c r="CP39" s="364"/>
      <c r="CQ39" s="364"/>
      <c r="CR39" s="364"/>
      <c r="CS39" s="364"/>
      <c r="CT39" s="364"/>
      <c r="CU39" s="365"/>
      <c r="CV39" s="67"/>
      <c r="CW39" s="738"/>
      <c r="CX39" s="739"/>
      <c r="CY39" s="739"/>
      <c r="CZ39" s="739"/>
      <c r="DA39" s="739"/>
      <c r="DB39" s="740"/>
    </row>
    <row r="40" spans="2:106" ht="32.5" customHeight="1">
      <c r="B40" s="755"/>
      <c r="C40" s="755"/>
      <c r="D40" s="756"/>
      <c r="E40" s="723" t="s">
        <v>280</v>
      </c>
      <c r="F40" s="724"/>
      <c r="G40" s="724"/>
      <c r="H40" s="724"/>
      <c r="I40" s="724"/>
      <c r="J40" s="366" t="str">
        <f>IF(AND('MAPA DE RIESGOS'!$AP44="Alta",'MAPA DE RIESGOS'!$AR44="Leve"),CONCATENATE("R",'MAPA DE RIESGOS'!$H44,"C",'MAPA DE RIESGOS'!$AF44),"")</f>
        <v/>
      </c>
      <c r="K40" s="367" t="str">
        <f>IF(AND('MAPA DE RIESGOS'!$AP45="Alta",'MAPA DE RIESGOS'!$AR45="Leve"),CONCATENATE("R",'MAPA DE RIESGOS'!$H45,"C",'MAPA DE RIESGOS'!$AF45),"")</f>
        <v/>
      </c>
      <c r="L40" s="367" t="str">
        <f>IF(AND('MAPA DE RIESGOS'!$AP46="Alta",'MAPA DE RIESGOS'!$AR46="Leve"),CONCATENATE("R",'MAPA DE RIESGOS'!$H46,"C",'MAPA DE RIESGOS'!$AF46),"")</f>
        <v/>
      </c>
      <c r="M40" s="367" t="str">
        <f>IF(AND('MAPA DE RIESGOS'!$AP47="Alta",'MAPA DE RIESGOS'!$AR47="Leve"),CONCATENATE("R",'MAPA DE RIESGOS'!$H47,"C",'MAPA DE RIESGOS'!$AF47),"")</f>
        <v/>
      </c>
      <c r="N40" s="367" t="str">
        <f>IF(AND('MAPA DE RIESGOS'!$AP48="Alta",'MAPA DE RIESGOS'!$AR48="Leve"),CONCATENATE("R",'MAPA DE RIESGOS'!$H48,"C",'MAPA DE RIESGOS'!$AF48),"")</f>
        <v/>
      </c>
      <c r="O40" s="367" t="str">
        <f>IF(AND('MAPA DE RIESGOS'!$AP49="Alta",'MAPA DE RIESGOS'!$AR49="Leve"),CONCATENATE("R",'MAPA DE RIESGOS'!$H49,"C",'MAPA DE RIESGOS'!$AF49),"")</f>
        <v/>
      </c>
      <c r="P40" s="367" t="str">
        <f>IF(AND('MAPA DE RIESGOS'!$AP50="Alta",'MAPA DE RIESGOS'!$AR50="Leve"),CONCATENATE("R",'MAPA DE RIESGOS'!$H50,"C",'MAPA DE RIESGOS'!$AF50),"")</f>
        <v/>
      </c>
      <c r="Q40" s="367" t="str">
        <f>IF(AND('MAPA DE RIESGOS'!$AP51="Alta",'MAPA DE RIESGOS'!$AR51="Leve"),CONCATENATE("R",'MAPA DE RIESGOS'!$H51,"C",'MAPA DE RIESGOS'!$AF51),"")</f>
        <v/>
      </c>
      <c r="R40" s="367" t="str">
        <f>IF(AND('MAPA DE RIESGOS'!$AP52="Alta",'MAPA DE RIESGOS'!$AR52="Leve"),CONCATENATE("R",'MAPA DE RIESGOS'!$H52,"C",'MAPA DE RIESGOS'!$AF52),"")</f>
        <v/>
      </c>
      <c r="S40" s="367" t="str">
        <f>IF(AND('MAPA DE RIESGOS'!$AP53="Alta",'MAPA DE RIESGOS'!$AR53="Leve"),CONCATENATE("R",'MAPA DE RIESGOS'!$H53,"C",'MAPA DE RIESGOS'!$AF53),"")</f>
        <v/>
      </c>
      <c r="T40" s="367" t="str">
        <f>IF(AND('MAPA DE RIESGOS'!$AP54="Alta",'MAPA DE RIESGOS'!$AR54="Leve"),CONCATENATE("R",'MAPA DE RIESGOS'!$H54,"C",'MAPA DE RIESGOS'!$AF54),"")</f>
        <v/>
      </c>
      <c r="U40" s="367" t="str">
        <f>IF(AND('MAPA DE RIESGOS'!$AP55="Alta",'MAPA DE RIESGOS'!$AR55="Leve"),CONCATENATE("R",'MAPA DE RIESGOS'!$H55,"C",'MAPA DE RIESGOS'!$AF55),"")</f>
        <v/>
      </c>
      <c r="V40" s="367" t="str">
        <f>IF(AND('MAPA DE RIESGOS'!$AP56="Alta",'MAPA DE RIESGOS'!$AR56="Leve"),CONCATENATE("R",'MAPA DE RIESGOS'!$H56,"C",'MAPA DE RIESGOS'!$AF56),"")</f>
        <v/>
      </c>
      <c r="W40" s="367" t="str">
        <f>IF(AND('MAPA DE RIESGOS'!$AP57="Alta",'MAPA DE RIESGOS'!$AR57="Leve"),CONCATENATE("R",'MAPA DE RIESGOS'!$H57,"C",'MAPA DE RIESGOS'!$AF57),"")</f>
        <v/>
      </c>
      <c r="X40" s="367" t="str">
        <f>IF(AND('MAPA DE RIESGOS'!$AP58="Alta",'MAPA DE RIESGOS'!$AR58="Leve"),CONCATENATE("R",'MAPA DE RIESGOS'!$H58,"C",'MAPA DE RIESGOS'!$AF58),"")</f>
        <v/>
      </c>
      <c r="Y40" s="367" t="str">
        <f>IF(AND('MAPA DE RIESGOS'!$AP59="Alta",'MAPA DE RIESGOS'!$AR59="Leve"),CONCATENATE("R",'MAPA DE RIESGOS'!$H59,"C",'MAPA DE RIESGOS'!$AF59),"")</f>
        <v/>
      </c>
      <c r="Z40" s="367" t="str">
        <f>IF(AND('MAPA DE RIESGOS'!$AP60="Alta",'MAPA DE RIESGOS'!$AR60="Leve"),CONCATENATE("R",'MAPA DE RIESGOS'!$H60,"C",'MAPA DE RIESGOS'!$AF60),"")</f>
        <v/>
      </c>
      <c r="AA40" s="367" t="str">
        <f>IF(AND('MAPA DE RIESGOS'!$AP61="Alta",'MAPA DE RIESGOS'!$AR61="Leve"),CONCATENATE("R",'MAPA DE RIESGOS'!$H61,"C",'MAPA DE RIESGOS'!$AF61),"")</f>
        <v/>
      </c>
      <c r="AB40" s="366" t="str">
        <f>IF(AND('MAPA DE RIESGOS'!$AP44="Alta",'MAPA DE RIESGOS'!$AR44="Menor"),CONCATENATE("R",'MAPA DE RIESGOS'!$H44,"C",'MAPA DE RIESGOS'!$AF44),"")</f>
        <v/>
      </c>
      <c r="AC40" s="367" t="str">
        <f>IF(AND('MAPA DE RIESGOS'!$AP45="Alta",'MAPA DE RIESGOS'!$AR45="Menor"),CONCATENATE("R",'MAPA DE RIESGOS'!$H45,"C",'MAPA DE RIESGOS'!$AF45),"")</f>
        <v/>
      </c>
      <c r="AD40" s="367" t="str">
        <f>IF(AND('MAPA DE RIESGOS'!$AP46="Alta",'MAPA DE RIESGOS'!$AR46="Menor"),CONCATENATE("R",'MAPA DE RIESGOS'!$H46,"C",'MAPA DE RIESGOS'!$AF46),"")</f>
        <v/>
      </c>
      <c r="AE40" s="367" t="str">
        <f>IF(AND('MAPA DE RIESGOS'!$AP47="Alta",'MAPA DE RIESGOS'!$AR47="Menor"),CONCATENATE("R",'MAPA DE RIESGOS'!$H47,"C",'MAPA DE RIESGOS'!$AF47),"")</f>
        <v/>
      </c>
      <c r="AF40" s="367" t="str">
        <f>IF(AND('MAPA DE RIESGOS'!$AP48="Alta",'MAPA DE RIESGOS'!$AR48="Menor"),CONCATENATE("R",'MAPA DE RIESGOS'!$H48,"C",'MAPA DE RIESGOS'!$AF48),"")</f>
        <v/>
      </c>
      <c r="AG40" s="367" t="str">
        <f>IF(AND('MAPA DE RIESGOS'!$AP49="Alta",'MAPA DE RIESGOS'!$AR49="Menor"),CONCATENATE("R",'MAPA DE RIESGOS'!$H49,"C",'MAPA DE RIESGOS'!$AF49),"")</f>
        <v/>
      </c>
      <c r="AH40" s="367" t="str">
        <f>IF(AND('MAPA DE RIESGOS'!$AP50="Alta",'MAPA DE RIESGOS'!$AR50="Menor"),CONCATENATE("R",'MAPA DE RIESGOS'!$H50,"C",'MAPA DE RIESGOS'!$AF50),"")</f>
        <v/>
      </c>
      <c r="AI40" s="367" t="str">
        <f>IF(AND('MAPA DE RIESGOS'!$AP51="Alta",'MAPA DE RIESGOS'!$AR51="Menor"),CONCATENATE("R",'MAPA DE RIESGOS'!$H51,"C",'MAPA DE RIESGOS'!$AF51),"")</f>
        <v/>
      </c>
      <c r="AJ40" s="367" t="str">
        <f>IF(AND('MAPA DE RIESGOS'!$AP52="Alta",'MAPA DE RIESGOS'!$AR52="Menor"),CONCATENATE("R",'MAPA DE RIESGOS'!$H52,"C",'MAPA DE RIESGOS'!$AF52),"")</f>
        <v/>
      </c>
      <c r="AK40" s="367" t="str">
        <f>IF(AND('MAPA DE RIESGOS'!$AP53="Alta",'MAPA DE RIESGOS'!$AR53="Menor"),CONCATENATE("R",'MAPA DE RIESGOS'!$H53,"C",'MAPA DE RIESGOS'!$AF53),"")</f>
        <v/>
      </c>
      <c r="AL40" s="367" t="str">
        <f>IF(AND('MAPA DE RIESGOS'!$AP54="Alta",'MAPA DE RIESGOS'!$AR54="Menor"),CONCATENATE("R",'MAPA DE RIESGOS'!$H54,"C",'MAPA DE RIESGOS'!$AF54),"")</f>
        <v/>
      </c>
      <c r="AM40" s="367" t="str">
        <f>IF(AND('MAPA DE RIESGOS'!$AP55="Alta",'MAPA DE RIESGOS'!$AR55="Menor"),CONCATENATE("R",'MAPA DE RIESGOS'!$H55,"C",'MAPA DE RIESGOS'!$AF55),"")</f>
        <v/>
      </c>
      <c r="AN40" s="367" t="str">
        <f>IF(AND('MAPA DE RIESGOS'!$AP56="Alta",'MAPA DE RIESGOS'!$AR56="Menor"),CONCATENATE("R",'MAPA DE RIESGOS'!$H56,"C",'MAPA DE RIESGOS'!$AF56),"")</f>
        <v/>
      </c>
      <c r="AO40" s="367" t="str">
        <f>IF(AND('MAPA DE RIESGOS'!$AP57="Alta",'MAPA DE RIESGOS'!$AR57="Menor"),CONCATENATE("R",'MAPA DE RIESGOS'!$H57,"C",'MAPA DE RIESGOS'!$AF57),"")</f>
        <v/>
      </c>
      <c r="AP40" s="367" t="str">
        <f>IF(AND('MAPA DE RIESGOS'!$AP58="Alta",'MAPA DE RIESGOS'!$AR58="Menor"),CONCATENATE("R",'MAPA DE RIESGOS'!$H58,"C",'MAPA DE RIESGOS'!$AF58),"")</f>
        <v/>
      </c>
      <c r="AQ40" s="367" t="str">
        <f>IF(AND('MAPA DE RIESGOS'!$AP59="Alta",'MAPA DE RIESGOS'!$AR59="Menor"),CONCATENATE("R",'MAPA DE RIESGOS'!$H59,"C",'MAPA DE RIESGOS'!$AF59),"")</f>
        <v/>
      </c>
      <c r="AR40" s="367" t="str">
        <f>IF(AND('MAPA DE RIESGOS'!$AP60="Alta",'MAPA DE RIESGOS'!$AR60="Menor"),CONCATENATE("R",'MAPA DE RIESGOS'!$H60,"C",'MAPA DE RIESGOS'!$AF60),"")</f>
        <v/>
      </c>
      <c r="AS40" s="368" t="str">
        <f>IF(AND('MAPA DE RIESGOS'!$AP61="Alta",'MAPA DE RIESGOS'!$AR61="Menor"),CONCATENATE("R",'MAPA DE RIESGOS'!$H61,"C",'MAPA DE RIESGOS'!$AF61),"")</f>
        <v/>
      </c>
      <c r="AT40" s="352" t="str">
        <f>IF(AND('MAPA DE RIESGOS'!$AP44="Alta",'MAPA DE RIESGOS'!$AR44="Moderado"),CONCATENATE("R",'MAPA DE RIESGOS'!$H44,"C",'MAPA DE RIESGOS'!$AF44),"")</f>
        <v/>
      </c>
      <c r="AU40" s="352" t="str">
        <f>IF(AND('MAPA DE RIESGOS'!$AP45="Alta",'MAPA DE RIESGOS'!$AR45="Moderado"),CONCATENATE("R",'MAPA DE RIESGOS'!$H45,"C",'MAPA DE RIESGOS'!$AF45),"")</f>
        <v/>
      </c>
      <c r="AV40" s="352" t="str">
        <f>IF(AND('MAPA DE RIESGOS'!$AP46="Alta",'MAPA DE RIESGOS'!$AR46="Moderado"),CONCATENATE("R",'MAPA DE RIESGOS'!$H46,"C",'MAPA DE RIESGOS'!$AF46),"")</f>
        <v/>
      </c>
      <c r="AW40" s="352" t="str">
        <f>IF(AND('MAPA DE RIESGOS'!$AP47="Alta",'MAPA DE RIESGOS'!$AR47="Moderado"),CONCATENATE("R",'MAPA DE RIESGOS'!$H47,"C",'MAPA DE RIESGOS'!$AF47),"")</f>
        <v/>
      </c>
      <c r="AX40" s="352" t="str">
        <f>IF(AND('MAPA DE RIESGOS'!$AP48="Alta",'MAPA DE RIESGOS'!$AR48="Moderado"),CONCATENATE("R",'MAPA DE RIESGOS'!$H48,"C",'MAPA DE RIESGOS'!$AF48),"")</f>
        <v/>
      </c>
      <c r="AY40" s="352" t="str">
        <f>IF(AND('MAPA DE RIESGOS'!$AP49="Alta",'MAPA DE RIESGOS'!$AR49="Moderado"),CONCATENATE("R",'MAPA DE RIESGOS'!$H49,"C",'MAPA DE RIESGOS'!$AF49),"")</f>
        <v/>
      </c>
      <c r="AZ40" s="352" t="str">
        <f>IF(AND('MAPA DE RIESGOS'!$AP50="Alta",'MAPA DE RIESGOS'!$AR50="Moderado"),CONCATENATE("R",'MAPA DE RIESGOS'!$H50,"C",'MAPA DE RIESGOS'!$AF50),"")</f>
        <v/>
      </c>
      <c r="BA40" s="352" t="str">
        <f>IF(AND('MAPA DE RIESGOS'!$AP51="Alta",'MAPA DE RIESGOS'!$AR51="Moderado"),CONCATENATE("R",'MAPA DE RIESGOS'!$H51,"C",'MAPA DE RIESGOS'!$AF51),"")</f>
        <v/>
      </c>
      <c r="BB40" s="352" t="str">
        <f>IF(AND('MAPA DE RIESGOS'!$AP52="Alta",'MAPA DE RIESGOS'!$AR52="Moderado"),CONCATENATE("R",'MAPA DE RIESGOS'!$H52,"C",'MAPA DE RIESGOS'!$AF52),"")</f>
        <v/>
      </c>
      <c r="BC40" s="352" t="str">
        <f>IF(AND('MAPA DE RIESGOS'!$AP53="Alta",'MAPA DE RIESGOS'!$AR53="Moderado"),CONCATENATE("R",'MAPA DE RIESGOS'!$H53,"C",'MAPA DE RIESGOS'!$AF53),"")</f>
        <v/>
      </c>
      <c r="BD40" s="352" t="str">
        <f>IF(AND('MAPA DE RIESGOS'!$AP54="Alta",'MAPA DE RIESGOS'!$AR54="Moderado"),CONCATENATE("R",'MAPA DE RIESGOS'!$H54,"C",'MAPA DE RIESGOS'!$AF54),"")</f>
        <v/>
      </c>
      <c r="BE40" s="352" t="str">
        <f>IF(AND('MAPA DE RIESGOS'!$AP55="Alta",'MAPA DE RIESGOS'!$AR55="Moderado"),CONCATENATE("R",'MAPA DE RIESGOS'!$H55,"C",'MAPA DE RIESGOS'!$AF55),"")</f>
        <v/>
      </c>
      <c r="BF40" s="352" t="str">
        <f>IF(AND('MAPA DE RIESGOS'!$AP56="Alta",'MAPA DE RIESGOS'!$AR56="Moderado"),CONCATENATE("R",'MAPA DE RIESGOS'!$H56,"C",'MAPA DE RIESGOS'!$AF56),"")</f>
        <v/>
      </c>
      <c r="BG40" s="352" t="str">
        <f>IF(AND('MAPA DE RIESGOS'!$AP57="Alta",'MAPA DE RIESGOS'!$AR57="Moderado"),CONCATENATE("R",'MAPA DE RIESGOS'!$H57,"C",'MAPA DE RIESGOS'!$AF57),"")</f>
        <v/>
      </c>
      <c r="BH40" s="352" t="str">
        <f>IF(AND('MAPA DE RIESGOS'!$AP58="Alta",'MAPA DE RIESGOS'!$AR58="Moderado"),CONCATENATE("R",'MAPA DE RIESGOS'!$H58,"C",'MAPA DE RIESGOS'!$AF58),"")</f>
        <v/>
      </c>
      <c r="BI40" s="352" t="str">
        <f>IF(AND('MAPA DE RIESGOS'!$AP59="Alta",'MAPA DE RIESGOS'!$AR59="Moderado"),CONCATENATE("R",'MAPA DE RIESGOS'!$H59,"C",'MAPA DE RIESGOS'!$AF59),"")</f>
        <v/>
      </c>
      <c r="BJ40" s="352" t="str">
        <f>IF(AND('MAPA DE RIESGOS'!$AP60="Alta",'MAPA DE RIESGOS'!$AR60="Moderado"),CONCATENATE("R",'MAPA DE RIESGOS'!$H60,"C",'MAPA DE RIESGOS'!$AF60),"")</f>
        <v/>
      </c>
      <c r="BK40" s="353" t="str">
        <f>IF(AND('MAPA DE RIESGOS'!$AP61="Alta",'MAPA DE RIESGOS'!$AR61="Moderado"),CONCATENATE("R",'MAPA DE RIESGOS'!$H61,"C",'MAPA DE RIESGOS'!$AF61),"")</f>
        <v/>
      </c>
      <c r="BL40" s="352" t="str">
        <f>IF(AND('MAPA DE RIESGOS'!$AP44="Alta",'MAPA DE RIESGOS'!$AR44="Mayor"),CONCATENATE("R",'MAPA DE RIESGOS'!$H44,"C",'MAPA DE RIESGOS'!$AF44),"")</f>
        <v/>
      </c>
      <c r="BM40" s="352" t="str">
        <f>IF(AND('MAPA DE RIESGOS'!$AP45="Alta",'MAPA DE RIESGOS'!$AR45="Mayor"),CONCATENATE("R",'MAPA DE RIESGOS'!$H45,"C",'MAPA DE RIESGOS'!$AF45),"")</f>
        <v/>
      </c>
      <c r="BN40" s="352" t="str">
        <f>IF(AND('MAPA DE RIESGOS'!$AP46="Alta",'MAPA DE RIESGOS'!$AR46="Mayor"),CONCATENATE("R",'MAPA DE RIESGOS'!$H46,"C",'MAPA DE RIESGOS'!$AF46),"")</f>
        <v/>
      </c>
      <c r="BO40" s="352" t="str">
        <f>IF(AND('MAPA DE RIESGOS'!$AP47="Alta",'MAPA DE RIESGOS'!$AR47="Mayor"),CONCATENATE("R",'MAPA DE RIESGOS'!$H47,"C",'MAPA DE RIESGOS'!$AF47),"")</f>
        <v/>
      </c>
      <c r="BP40" s="352" t="str">
        <f>IF(AND('MAPA DE RIESGOS'!$AP48="Alta",'MAPA DE RIESGOS'!$AR48="Mayor"),CONCATENATE("R",'MAPA DE RIESGOS'!$H48,"C",'MAPA DE RIESGOS'!$AF48),"")</f>
        <v/>
      </c>
      <c r="BQ40" s="352" t="str">
        <f>IF(AND('MAPA DE RIESGOS'!$AP49="Alta",'MAPA DE RIESGOS'!$AR49="Mayor"),CONCATENATE("R",'MAPA DE RIESGOS'!$H49,"C",'MAPA DE RIESGOS'!$AF49),"")</f>
        <v/>
      </c>
      <c r="BR40" s="352" t="str">
        <f>IF(AND('MAPA DE RIESGOS'!$AP50="Alta",'MAPA DE RIESGOS'!$AR50="Mayor"),CONCATENATE("R",'MAPA DE RIESGOS'!$H50,"C",'MAPA DE RIESGOS'!$AF50),"")</f>
        <v/>
      </c>
      <c r="BS40" s="352" t="str">
        <f>IF(AND('MAPA DE RIESGOS'!$AP51="Alta",'MAPA DE RIESGOS'!$AR51="Mayor"),CONCATENATE("R",'MAPA DE RIESGOS'!$H51,"C",'MAPA DE RIESGOS'!$AF51),"")</f>
        <v/>
      </c>
      <c r="BT40" s="352" t="str">
        <f>IF(AND('MAPA DE RIESGOS'!$AP52="Alta",'MAPA DE RIESGOS'!$AR52="Mayor"),CONCATENATE("R",'MAPA DE RIESGOS'!$H52,"C",'MAPA DE RIESGOS'!$AF52),"")</f>
        <v/>
      </c>
      <c r="BU40" s="352" t="str">
        <f>IF(AND('MAPA DE RIESGOS'!$AP53="Alta",'MAPA DE RIESGOS'!$AR53="Mayor"),CONCATENATE("R",'MAPA DE RIESGOS'!$H53,"C",'MAPA DE RIESGOS'!$AF53),"")</f>
        <v/>
      </c>
      <c r="BV40" s="352" t="str">
        <f>IF(AND('MAPA DE RIESGOS'!$AP54="Alta",'MAPA DE RIESGOS'!$AR54="Mayor"),CONCATENATE("R",'MAPA DE RIESGOS'!$H54,"C",'MAPA DE RIESGOS'!$AF54),"")</f>
        <v/>
      </c>
      <c r="BW40" s="352" t="str">
        <f>IF(AND('MAPA DE RIESGOS'!$AP55="Alta",'MAPA DE RIESGOS'!$AR55="Mayor"),CONCATENATE("R",'MAPA DE RIESGOS'!$H55,"C",'MAPA DE RIESGOS'!$AF55),"")</f>
        <v/>
      </c>
      <c r="BX40" s="352" t="str">
        <f>IF(AND('MAPA DE RIESGOS'!$AP56="Alta",'MAPA DE RIESGOS'!$AR56="Mayor"),CONCATENATE("R",'MAPA DE RIESGOS'!$H56,"C",'MAPA DE RIESGOS'!$AF56),"")</f>
        <v/>
      </c>
      <c r="BY40" s="352" t="str">
        <f>IF(AND('MAPA DE RIESGOS'!$AP57="Alta",'MAPA DE RIESGOS'!$AR57="Mayor"),CONCATENATE("R",'MAPA DE RIESGOS'!$H57,"C",'MAPA DE RIESGOS'!$AF57),"")</f>
        <v/>
      </c>
      <c r="BZ40" s="352" t="str">
        <f>IF(AND('MAPA DE RIESGOS'!$AP58="Alta",'MAPA DE RIESGOS'!$AR58="Mayor"),CONCATENATE("R",'MAPA DE RIESGOS'!$H58,"C",'MAPA DE RIESGOS'!$AF58),"")</f>
        <v/>
      </c>
      <c r="CA40" s="352" t="str">
        <f>IF(AND('MAPA DE RIESGOS'!$AP59="Alta",'MAPA DE RIESGOS'!$AR59="Mayor"),CONCATENATE("R",'MAPA DE RIESGOS'!$H59,"C",'MAPA DE RIESGOS'!$AF59),"")</f>
        <v/>
      </c>
      <c r="CB40" s="352" t="str">
        <f>IF(AND('MAPA DE RIESGOS'!$AP60="Alta",'MAPA DE RIESGOS'!$AR60="Mayor"),CONCATENATE("R",'MAPA DE RIESGOS'!$H60,"C",'MAPA DE RIESGOS'!$AF60),"")</f>
        <v/>
      </c>
      <c r="CC40" s="353" t="str">
        <f>IF(AND('MAPA DE RIESGOS'!$AP61="Alta",'MAPA DE RIESGOS'!$AR61="Mayor"),CONCATENATE("R",'MAPA DE RIESGOS'!$H61,"C",'MAPA DE RIESGOS'!$AF61),"")</f>
        <v/>
      </c>
      <c r="CD40" s="354" t="str">
        <f>IF(AND('MAPA DE RIESGOS'!$AP44="Alta",'MAPA DE RIESGOS'!$AR44="Catastrófico"),CONCATENATE("R",'MAPA DE RIESGOS'!$H44,"C",'MAPA DE RIESGOS'!$AF44),"")</f>
        <v/>
      </c>
      <c r="CE40" s="354" t="str">
        <f>IF(AND('MAPA DE RIESGOS'!$AP45="Alta",'MAPA DE RIESGOS'!$AR45="Catastrófico"),CONCATENATE("R",'MAPA DE RIESGOS'!$H45,"C",'MAPA DE RIESGOS'!$AF45),"")</f>
        <v/>
      </c>
      <c r="CF40" s="354" t="str">
        <f>IF(AND('MAPA DE RIESGOS'!$AP46="Alta",'MAPA DE RIESGOS'!$AR46="Catastrófico"),CONCATENATE("R",'MAPA DE RIESGOS'!$H46,"C",'MAPA DE RIESGOS'!$AF46),"")</f>
        <v/>
      </c>
      <c r="CG40" s="354" t="str">
        <f>IF(AND('MAPA DE RIESGOS'!$AP47="Alta",'MAPA DE RIESGOS'!$AR47="Catastrófico"),CONCATENATE("R",'MAPA DE RIESGOS'!$H47,"C",'MAPA DE RIESGOS'!$AF47),"")</f>
        <v/>
      </c>
      <c r="CH40" s="354" t="str">
        <f>IF(AND('MAPA DE RIESGOS'!$AP48="Alta",'MAPA DE RIESGOS'!$AR48="Catastrófico"),CONCATENATE("R",'MAPA DE RIESGOS'!$H48,"C",'MAPA DE RIESGOS'!$AF48),"")</f>
        <v/>
      </c>
      <c r="CI40" s="354" t="str">
        <f>IF(AND('MAPA DE RIESGOS'!$AP49="Alta",'MAPA DE RIESGOS'!$AR49="Catastrófico"),CONCATENATE("R",'MAPA DE RIESGOS'!$H49,"C",'MAPA DE RIESGOS'!$AF49),"")</f>
        <v/>
      </c>
      <c r="CJ40" s="354" t="str">
        <f>IF(AND('MAPA DE RIESGOS'!$AP50="Alta",'MAPA DE RIESGOS'!$AR50="Catastrófico"),CONCATENATE("R",'MAPA DE RIESGOS'!$H50,"C",'MAPA DE RIESGOS'!$AF50),"")</f>
        <v/>
      </c>
      <c r="CK40" s="354" t="str">
        <f>IF(AND('MAPA DE RIESGOS'!$AP51="Alta",'MAPA DE RIESGOS'!$AR51="Catastrófico"),CONCATENATE("R",'MAPA DE RIESGOS'!$H51,"C",'MAPA DE RIESGOS'!$AF51),"")</f>
        <v/>
      </c>
      <c r="CL40" s="354" t="str">
        <f>IF(AND('MAPA DE RIESGOS'!$AP52="Alta",'MAPA DE RIESGOS'!$AR52="Catastrófico"),CONCATENATE("R",'MAPA DE RIESGOS'!$H52,"C",'MAPA DE RIESGOS'!$AF52),"")</f>
        <v/>
      </c>
      <c r="CM40" s="354" t="str">
        <f>IF(AND('MAPA DE RIESGOS'!$AP53="Alta",'MAPA DE RIESGOS'!$AR53="Catastrófico"),CONCATENATE("R",'MAPA DE RIESGOS'!$H53,"C",'MAPA DE RIESGOS'!$AF53),"")</f>
        <v/>
      </c>
      <c r="CN40" s="354" t="str">
        <f>IF(AND('MAPA DE RIESGOS'!$AP54="Alta",'MAPA DE RIESGOS'!$AR54="Catastrófico"),CONCATENATE("R",'MAPA DE RIESGOS'!$H54,"C",'MAPA DE RIESGOS'!$AF54),"")</f>
        <v/>
      </c>
      <c r="CO40" s="354" t="str">
        <f>IF(AND('MAPA DE RIESGOS'!$AP55="Alta",'MAPA DE RIESGOS'!$AR55="Catastrófico"),CONCATENATE("R",'MAPA DE RIESGOS'!$H55,"C",'MAPA DE RIESGOS'!$AF55),"")</f>
        <v/>
      </c>
      <c r="CP40" s="354" t="str">
        <f>IF(AND('MAPA DE RIESGOS'!$AP56="Alta",'MAPA DE RIESGOS'!$AR56="Catastrófico"),CONCATENATE("R",'MAPA DE RIESGOS'!$H56,"C",'MAPA DE RIESGOS'!$AF56),"")</f>
        <v/>
      </c>
      <c r="CQ40" s="354" t="str">
        <f>IF(AND('MAPA DE RIESGOS'!$AP57="Alta",'MAPA DE RIESGOS'!$AR57="Catastrófico"),CONCATENATE("R",'MAPA DE RIESGOS'!$H57,"C",'MAPA DE RIESGOS'!$AF57),"")</f>
        <v/>
      </c>
      <c r="CR40" s="354" t="str">
        <f>IF(AND('MAPA DE RIESGOS'!$AP58="Alta",'MAPA DE RIESGOS'!$AR58="Catastrófico"),CONCATENATE("R",'MAPA DE RIESGOS'!$H58,"C",'MAPA DE RIESGOS'!$AF58),"")</f>
        <v/>
      </c>
      <c r="CS40" s="354" t="str">
        <f>IF(AND('MAPA DE RIESGOS'!$AP59="Alta",'MAPA DE RIESGOS'!$AR59="Catastrófico"),CONCATENATE("R",'MAPA DE RIESGOS'!$H59,"C",'MAPA DE RIESGOS'!$AF59),"")</f>
        <v/>
      </c>
      <c r="CT40" s="354" t="str">
        <f>IF(AND('MAPA DE RIESGOS'!$AP60="Alta",'MAPA DE RIESGOS'!$AR60="Catastrófico"),CONCATENATE("R",'MAPA DE RIESGOS'!$H60,"C",'MAPA DE RIESGOS'!$AF60),"")</f>
        <v/>
      </c>
      <c r="CU40" s="355" t="str">
        <f>IF(AND('MAPA DE RIESGOS'!$AP61="Alta",'MAPA DE RIESGOS'!$AR61="Catastrófico"),CONCATENATE("R",'MAPA DE RIESGOS'!$H61,"C",'MAPA DE RIESGOS'!$AF61),"")</f>
        <v/>
      </c>
      <c r="CV40" s="67"/>
      <c r="CW40" s="747" t="s">
        <v>281</v>
      </c>
      <c r="CX40" s="748"/>
      <c r="CY40" s="748"/>
      <c r="CZ40" s="748"/>
      <c r="DA40" s="748"/>
      <c r="DB40" s="749"/>
    </row>
    <row r="41" spans="2:106" ht="32.5" customHeight="1">
      <c r="B41" s="755"/>
      <c r="C41" s="755"/>
      <c r="D41" s="756"/>
      <c r="E41" s="726"/>
      <c r="F41" s="727"/>
      <c r="G41" s="727"/>
      <c r="H41" s="727"/>
      <c r="I41" s="727"/>
      <c r="J41" s="369" t="str">
        <f>IF(AND('MAPA DE RIESGOS'!$AP62="Alta",'MAPA DE RIESGOS'!$AR62="Leve"),CONCATENATE("R",'MAPA DE RIESGOS'!$H62,"C",'MAPA DE RIESGOS'!$AF62),"")</f>
        <v/>
      </c>
      <c r="K41" s="370" t="str">
        <f>IF(AND('MAPA DE RIESGOS'!$AP63="Alta",'MAPA DE RIESGOS'!$AR63="Leve"),CONCATENATE("R",'MAPA DE RIESGOS'!$H63,"C",'MAPA DE RIESGOS'!$AF63),"")</f>
        <v/>
      </c>
      <c r="L41" s="370" t="str">
        <f>IF(AND('MAPA DE RIESGOS'!$AP64="Alta",'MAPA DE RIESGOS'!$AR64="Leve"),CONCATENATE("R",'MAPA DE RIESGOS'!$H64,"C",'MAPA DE RIESGOS'!$AF64),"")</f>
        <v/>
      </c>
      <c r="M41" s="370" t="str">
        <f>IF(AND('MAPA DE RIESGOS'!$AP65="Alta",'MAPA DE RIESGOS'!$AR65="Leve"),CONCATENATE("R",'MAPA DE RIESGOS'!$H65,"C",'MAPA DE RIESGOS'!$AF65),"")</f>
        <v/>
      </c>
      <c r="N41" s="370" t="str">
        <f>IF(AND('MAPA DE RIESGOS'!$AP66="Alta",'MAPA DE RIESGOS'!$AR66="Leve"),CONCATENATE("R",'MAPA DE RIESGOS'!$H66,"C",'MAPA DE RIESGOS'!$AF66),"")</f>
        <v/>
      </c>
      <c r="O41" s="370" t="str">
        <f>IF(AND('MAPA DE RIESGOS'!$AP67="Alta",'MAPA DE RIESGOS'!$AR67="Leve"),CONCATENATE("R",'MAPA DE RIESGOS'!$H67,"C",'MAPA DE RIESGOS'!$AF67),"")</f>
        <v/>
      </c>
      <c r="P41" s="370" t="str">
        <f>IF(AND('MAPA DE RIESGOS'!$AP68="Alta",'MAPA DE RIESGOS'!$AR68="Leve"),CONCATENATE("R",'MAPA DE RIESGOS'!$H68,"C",'MAPA DE RIESGOS'!$AF68),"")</f>
        <v/>
      </c>
      <c r="Q41" s="370" t="str">
        <f>IF(AND('MAPA DE RIESGOS'!$AP69="Alta",'MAPA DE RIESGOS'!$AR69="Leve"),CONCATENATE("R",'MAPA DE RIESGOS'!$H69,"C",'MAPA DE RIESGOS'!$AF69),"")</f>
        <v/>
      </c>
      <c r="R41" s="370" t="str">
        <f>IF(AND('MAPA DE RIESGOS'!$AP70="Alta",'MAPA DE RIESGOS'!$AR70="Leve"),CONCATENATE("R",'MAPA DE RIESGOS'!$H70,"C",'MAPA DE RIESGOS'!$AF70),"")</f>
        <v/>
      </c>
      <c r="S41" s="370" t="str">
        <f>IF(AND('MAPA DE RIESGOS'!$AP71="Alta",'MAPA DE RIESGOS'!$AR71="Leve"),CONCATENATE("R",'MAPA DE RIESGOS'!$H71,"C",'MAPA DE RIESGOS'!$AF71),"")</f>
        <v/>
      </c>
      <c r="T41" s="370" t="str">
        <f>IF(AND('MAPA DE RIESGOS'!$AP72="Alta",'MAPA DE RIESGOS'!$AR72="Leve"),CONCATENATE("R",'MAPA DE RIESGOS'!$H72,"C",'MAPA DE RIESGOS'!$AF72),"")</f>
        <v/>
      </c>
      <c r="U41" s="370" t="str">
        <f>IF(AND('MAPA DE RIESGOS'!$AP73="Alta",'MAPA DE RIESGOS'!$AR73="Leve"),CONCATENATE("R",'MAPA DE RIESGOS'!$H73,"C",'MAPA DE RIESGOS'!$AF73),"")</f>
        <v/>
      </c>
      <c r="V41" s="370" t="str">
        <f>IF(AND('MAPA DE RIESGOS'!$AP74="Alta",'MAPA DE RIESGOS'!$AR74="Leve"),CONCATENATE("R",'MAPA DE RIESGOS'!$H74,"C",'MAPA DE RIESGOS'!$AF74),"")</f>
        <v/>
      </c>
      <c r="W41" s="370" t="str">
        <f>IF(AND('MAPA DE RIESGOS'!$AP75="Alta",'MAPA DE RIESGOS'!$AR75="Leve"),CONCATENATE("R",'MAPA DE RIESGOS'!$H75,"C",'MAPA DE RIESGOS'!$AF75),"")</f>
        <v/>
      </c>
      <c r="X41" s="370" t="str">
        <f>IF(AND('MAPA DE RIESGOS'!$AP76="Alta",'MAPA DE RIESGOS'!$AR76="Leve"),CONCATENATE("R",'MAPA DE RIESGOS'!$H76,"C",'MAPA DE RIESGOS'!$AF76),"")</f>
        <v/>
      </c>
      <c r="Y41" s="370" t="str">
        <f>IF(AND('MAPA DE RIESGOS'!$AP77="Alta",'MAPA DE RIESGOS'!$AR77="Leve"),CONCATENATE("R",'MAPA DE RIESGOS'!$H77,"C",'MAPA DE RIESGOS'!$AF77),"")</f>
        <v/>
      </c>
      <c r="Z41" s="370" t="str">
        <f>IF(AND('MAPA DE RIESGOS'!$AP78="Alta",'MAPA DE RIESGOS'!$AR78="Leve"),CONCATENATE("R",'MAPA DE RIESGOS'!$H78,"C",'MAPA DE RIESGOS'!$AF78),"")</f>
        <v/>
      </c>
      <c r="AA41" s="370" t="str">
        <f>IF(AND('MAPA DE RIESGOS'!$AP79="Alta",'MAPA DE RIESGOS'!$AR79="Leve"),CONCATENATE("R",'MAPA DE RIESGOS'!$H79,"C",'MAPA DE RIESGOS'!$AF79),"")</f>
        <v/>
      </c>
      <c r="AB41" s="369" t="str">
        <f>IF(AND('MAPA DE RIESGOS'!$AP62="Alta",'MAPA DE RIESGOS'!$AR62="Menor"),CONCATENATE("R",'MAPA DE RIESGOS'!$H62,"C",'MAPA DE RIESGOS'!$AF62),"")</f>
        <v/>
      </c>
      <c r="AC41" s="370" t="str">
        <f>IF(AND('MAPA DE RIESGOS'!$AP63="Alta",'MAPA DE RIESGOS'!$AR63="Menor"),CONCATENATE("R",'MAPA DE RIESGOS'!$H63,"C",'MAPA DE RIESGOS'!$AF63),"")</f>
        <v/>
      </c>
      <c r="AD41" s="370" t="str">
        <f>IF(AND('MAPA DE RIESGOS'!$AP64="Alta",'MAPA DE RIESGOS'!$AR64="Menor"),CONCATENATE("R",'MAPA DE RIESGOS'!$H64,"C",'MAPA DE RIESGOS'!$AF64),"")</f>
        <v/>
      </c>
      <c r="AE41" s="370" t="str">
        <f>IF(AND('MAPA DE RIESGOS'!$AP65="Alta",'MAPA DE RIESGOS'!$AR65="Menor"),CONCATENATE("R",'MAPA DE RIESGOS'!$H65,"C",'MAPA DE RIESGOS'!$AF65),"")</f>
        <v/>
      </c>
      <c r="AF41" s="370" t="str">
        <f>IF(AND('MAPA DE RIESGOS'!$AP66="Alta",'MAPA DE RIESGOS'!$AR66="Menor"),CONCATENATE("R",'MAPA DE RIESGOS'!$H66,"C",'MAPA DE RIESGOS'!$AF66),"")</f>
        <v/>
      </c>
      <c r="AG41" s="370" t="str">
        <f>IF(AND('MAPA DE RIESGOS'!$AP67="Alta",'MAPA DE RIESGOS'!$AR67="Menor"),CONCATENATE("R",'MAPA DE RIESGOS'!$H67,"C",'MAPA DE RIESGOS'!$AF67),"")</f>
        <v/>
      </c>
      <c r="AH41" s="370" t="str">
        <f>IF(AND('MAPA DE RIESGOS'!$AP68="Alta",'MAPA DE RIESGOS'!$AR68="Menor"),CONCATENATE("R",'MAPA DE RIESGOS'!$H68,"C",'MAPA DE RIESGOS'!$AF68),"")</f>
        <v/>
      </c>
      <c r="AI41" s="370" t="str">
        <f>IF(AND('MAPA DE RIESGOS'!$AP69="Alta",'MAPA DE RIESGOS'!$AR69="Menor"),CONCATENATE("R",'MAPA DE RIESGOS'!$H69,"C",'MAPA DE RIESGOS'!$AF69),"")</f>
        <v/>
      </c>
      <c r="AJ41" s="370" t="str">
        <f>IF(AND('MAPA DE RIESGOS'!$AP70="Alta",'MAPA DE RIESGOS'!$AR70="Menor"),CONCATENATE("R",'MAPA DE RIESGOS'!$H70,"C",'MAPA DE RIESGOS'!$AF70),"")</f>
        <v/>
      </c>
      <c r="AK41" s="370" t="str">
        <f>IF(AND('MAPA DE RIESGOS'!$AP71="Alta",'MAPA DE RIESGOS'!$AR71="Menor"),CONCATENATE("R",'MAPA DE RIESGOS'!$H71,"C",'MAPA DE RIESGOS'!$AF71),"")</f>
        <v/>
      </c>
      <c r="AL41" s="370" t="str">
        <f>IF(AND('MAPA DE RIESGOS'!$AP72="Alta",'MAPA DE RIESGOS'!$AR72="Menor"),CONCATENATE("R",'MAPA DE RIESGOS'!$H72,"C",'MAPA DE RIESGOS'!$AF72),"")</f>
        <v/>
      </c>
      <c r="AM41" s="370" t="str">
        <f>IF(AND('MAPA DE RIESGOS'!$AP73="Alta",'MAPA DE RIESGOS'!$AR73="Menor"),CONCATENATE("R",'MAPA DE RIESGOS'!$H73,"C",'MAPA DE RIESGOS'!$AF73),"")</f>
        <v/>
      </c>
      <c r="AN41" s="370" t="str">
        <f>IF(AND('MAPA DE RIESGOS'!$AP74="Alta",'MAPA DE RIESGOS'!$AR74="Menor"),CONCATENATE("R",'MAPA DE RIESGOS'!$H74,"C",'MAPA DE RIESGOS'!$AF74),"")</f>
        <v/>
      </c>
      <c r="AO41" s="370" t="str">
        <f>IF(AND('MAPA DE RIESGOS'!$AP75="Alta",'MAPA DE RIESGOS'!$AR75="Menor"),CONCATENATE("R",'MAPA DE RIESGOS'!$H75,"C",'MAPA DE RIESGOS'!$AF75),"")</f>
        <v/>
      </c>
      <c r="AP41" s="370" t="str">
        <f>IF(AND('MAPA DE RIESGOS'!$AP76="Alta",'MAPA DE RIESGOS'!$AR76="Menor"),CONCATENATE("R",'MAPA DE RIESGOS'!$H76,"C",'MAPA DE RIESGOS'!$AF76),"")</f>
        <v/>
      </c>
      <c r="AQ41" s="370" t="str">
        <f>IF(AND('MAPA DE RIESGOS'!$AP77="Alta",'MAPA DE RIESGOS'!$AR77="Menor"),CONCATENATE("R",'MAPA DE RIESGOS'!$H77,"C",'MAPA DE RIESGOS'!$AF77),"")</f>
        <v/>
      </c>
      <c r="AR41" s="370" t="str">
        <f>IF(AND('MAPA DE RIESGOS'!$AP78="Alta",'MAPA DE RIESGOS'!$AR78="Menor"),CONCATENATE("R",'MAPA DE RIESGOS'!$H78,"C",'MAPA DE RIESGOS'!$AF78),"")</f>
        <v/>
      </c>
      <c r="AS41" s="371" t="str">
        <f>IF(AND('MAPA DE RIESGOS'!$AP79="Alta",'MAPA DE RIESGOS'!$AR79="Menor"),CONCATENATE("R",'MAPA DE RIESGOS'!$H79,"C",'MAPA DE RIESGOS'!$AF79),"")</f>
        <v/>
      </c>
      <c r="AT41" s="357" t="str">
        <f>IF(AND('MAPA DE RIESGOS'!$AP62="Alta",'MAPA DE RIESGOS'!$AR62="Moderado"),CONCATENATE("R",'MAPA DE RIESGOS'!$H62,"C",'MAPA DE RIESGOS'!$AF62),"")</f>
        <v/>
      </c>
      <c r="AU41" s="357" t="str">
        <f>IF(AND('MAPA DE RIESGOS'!$AP63="Alta",'MAPA DE RIESGOS'!$AR63="Moderado"),CONCATENATE("R",'MAPA DE RIESGOS'!$H63,"C",'MAPA DE RIESGOS'!$AF63),"")</f>
        <v/>
      </c>
      <c r="AV41" s="357" t="str">
        <f>IF(AND('MAPA DE RIESGOS'!$AP64="Alta",'MAPA DE RIESGOS'!$AR64="Moderado"),CONCATENATE("R",'MAPA DE RIESGOS'!$H64,"C",'MAPA DE RIESGOS'!$AF64),"")</f>
        <v/>
      </c>
      <c r="AW41" s="357" t="str">
        <f>IF(AND('MAPA DE RIESGOS'!$AP65="Alta",'MAPA DE RIESGOS'!$AR65="Moderado"),CONCATENATE("R",'MAPA DE RIESGOS'!$H65,"C",'MAPA DE RIESGOS'!$AF65),"")</f>
        <v/>
      </c>
      <c r="AX41" s="357" t="str">
        <f>IF(AND('MAPA DE RIESGOS'!$AP66="Alta",'MAPA DE RIESGOS'!$AR66="Moderado"),CONCATENATE("R",'MAPA DE RIESGOS'!$H66,"C",'MAPA DE RIESGOS'!$AF66),"")</f>
        <v/>
      </c>
      <c r="AY41" s="357" t="str">
        <f>IF(AND('MAPA DE RIESGOS'!$AP67="Alta",'MAPA DE RIESGOS'!$AR67="Moderado"),CONCATENATE("R",'MAPA DE RIESGOS'!$H67,"C",'MAPA DE RIESGOS'!$AF67),"")</f>
        <v/>
      </c>
      <c r="AZ41" s="357" t="str">
        <f>IF(AND('MAPA DE RIESGOS'!$AP68="Alta",'MAPA DE RIESGOS'!$AR68="Moderado"),CONCATENATE("R",'MAPA DE RIESGOS'!$H68,"C",'MAPA DE RIESGOS'!$AF68),"")</f>
        <v/>
      </c>
      <c r="BA41" s="357" t="str">
        <f>IF(AND('MAPA DE RIESGOS'!$AP69="Alta",'MAPA DE RIESGOS'!$AR69="Moderado"),CONCATENATE("R",'MAPA DE RIESGOS'!$H69,"C",'MAPA DE RIESGOS'!$AF69),"")</f>
        <v/>
      </c>
      <c r="BB41" s="357" t="str">
        <f>IF(AND('MAPA DE RIESGOS'!$AP70="Alta",'MAPA DE RIESGOS'!$AR70="Moderado"),CONCATENATE("R",'MAPA DE RIESGOS'!$H70,"C",'MAPA DE RIESGOS'!$AF70),"")</f>
        <v/>
      </c>
      <c r="BC41" s="357" t="str">
        <f>IF(AND('MAPA DE RIESGOS'!$AP71="Alta",'MAPA DE RIESGOS'!$AR71="Moderado"),CONCATENATE("R",'MAPA DE RIESGOS'!$H71,"C",'MAPA DE RIESGOS'!$AF71),"")</f>
        <v/>
      </c>
      <c r="BD41" s="357" t="str">
        <f>IF(AND('MAPA DE RIESGOS'!$AP72="Alta",'MAPA DE RIESGOS'!$AR72="Moderado"),CONCATENATE("R",'MAPA DE RIESGOS'!$H72,"C",'MAPA DE RIESGOS'!$AF72),"")</f>
        <v/>
      </c>
      <c r="BE41" s="357" t="str">
        <f>IF(AND('MAPA DE RIESGOS'!$AP73="Alta",'MAPA DE RIESGOS'!$AR73="Moderado"),CONCATENATE("R",'MAPA DE RIESGOS'!$H73,"C",'MAPA DE RIESGOS'!$AF73),"")</f>
        <v/>
      </c>
      <c r="BF41" s="357" t="str">
        <f>IF(AND('MAPA DE RIESGOS'!$AP74="Alta",'MAPA DE RIESGOS'!$AR74="Moderado"),CONCATENATE("R",'MAPA DE RIESGOS'!$H74,"C",'MAPA DE RIESGOS'!$AF74),"")</f>
        <v/>
      </c>
      <c r="BG41" s="357" t="str">
        <f>IF(AND('MAPA DE RIESGOS'!$AP75="Alta",'MAPA DE RIESGOS'!$AR75="Moderado"),CONCATENATE("R",'MAPA DE RIESGOS'!$H75,"C",'MAPA DE RIESGOS'!$AF75),"")</f>
        <v/>
      </c>
      <c r="BH41" s="357" t="str">
        <f>IF(AND('MAPA DE RIESGOS'!$AP76="Alta",'MAPA DE RIESGOS'!$AR76="Moderado"),CONCATENATE("R",'MAPA DE RIESGOS'!$H76,"C",'MAPA DE RIESGOS'!$AF76),"")</f>
        <v/>
      </c>
      <c r="BI41" s="357" t="str">
        <f>IF(AND('MAPA DE RIESGOS'!$AP77="Alta",'MAPA DE RIESGOS'!$AR77="Moderado"),CONCATENATE("R",'MAPA DE RIESGOS'!$H77,"C",'MAPA DE RIESGOS'!$AF77),"")</f>
        <v/>
      </c>
      <c r="BJ41" s="357" t="str">
        <f>IF(AND('MAPA DE RIESGOS'!$AP78="Alta",'MAPA DE RIESGOS'!$AR78="Moderado"),CONCATENATE("R",'MAPA DE RIESGOS'!$H78,"C",'MAPA DE RIESGOS'!$AF78),"")</f>
        <v/>
      </c>
      <c r="BK41" s="358" t="str">
        <f>IF(AND('MAPA DE RIESGOS'!$AP79="Alta",'MAPA DE RIESGOS'!$AR79="Moderado"),CONCATENATE("R",'MAPA DE RIESGOS'!$H79,"C",'MAPA DE RIESGOS'!$AF79),"")</f>
        <v/>
      </c>
      <c r="BL41" s="357" t="str">
        <f>IF(AND('MAPA DE RIESGOS'!$AP62="Alta",'MAPA DE RIESGOS'!$AR62="Mayor"),CONCATENATE("R",'MAPA DE RIESGOS'!$H62,"C",'MAPA DE RIESGOS'!$AF62),"")</f>
        <v/>
      </c>
      <c r="BM41" s="357" t="str">
        <f>IF(AND('MAPA DE RIESGOS'!$AP63="Alta",'MAPA DE RIESGOS'!$AR63="Mayor"),CONCATENATE("R",'MAPA DE RIESGOS'!$H63,"C",'MAPA DE RIESGOS'!$AF63),"")</f>
        <v/>
      </c>
      <c r="BN41" s="357" t="str">
        <f>IF(AND('MAPA DE RIESGOS'!$AP64="Alta",'MAPA DE RIESGOS'!$AR64="Mayor"),CONCATENATE("R",'MAPA DE RIESGOS'!$H64,"C",'MAPA DE RIESGOS'!$AF64),"")</f>
        <v/>
      </c>
      <c r="BO41" s="357" t="str">
        <f>IF(AND('MAPA DE RIESGOS'!$AP65="Alta",'MAPA DE RIESGOS'!$AR65="Mayor"),CONCATENATE("R",'MAPA DE RIESGOS'!$H65,"C",'MAPA DE RIESGOS'!$AF65),"")</f>
        <v/>
      </c>
      <c r="BP41" s="357" t="str">
        <f>IF(AND('MAPA DE RIESGOS'!$AP66="Alta",'MAPA DE RIESGOS'!$AR66="Mayor"),CONCATENATE("R",'MAPA DE RIESGOS'!$H66,"C",'MAPA DE RIESGOS'!$AF66),"")</f>
        <v/>
      </c>
      <c r="BQ41" s="357" t="str">
        <f>IF(AND('MAPA DE RIESGOS'!$AP67="Alta",'MAPA DE RIESGOS'!$AR67="Mayor"),CONCATENATE("R",'MAPA DE RIESGOS'!$H67,"C",'MAPA DE RIESGOS'!$AF67),"")</f>
        <v/>
      </c>
      <c r="BR41" s="357" t="str">
        <f>IF(AND('MAPA DE RIESGOS'!$AP68="Alta",'MAPA DE RIESGOS'!$AR68="Mayor"),CONCATENATE("R",'MAPA DE RIESGOS'!$H68,"C",'MAPA DE RIESGOS'!$AF68),"")</f>
        <v/>
      </c>
      <c r="BS41" s="357" t="str">
        <f>IF(AND('MAPA DE RIESGOS'!$AP69="Alta",'MAPA DE RIESGOS'!$AR69="Mayor"),CONCATENATE("R",'MAPA DE RIESGOS'!$H69,"C",'MAPA DE RIESGOS'!$AF69),"")</f>
        <v/>
      </c>
      <c r="BT41" s="357" t="str">
        <f>IF(AND('MAPA DE RIESGOS'!$AP70="Alta",'MAPA DE RIESGOS'!$AR70="Mayor"),CONCATENATE("R",'MAPA DE RIESGOS'!$H70,"C",'MAPA DE RIESGOS'!$AF70),"")</f>
        <v/>
      </c>
      <c r="BU41" s="357" t="str">
        <f>IF(AND('MAPA DE RIESGOS'!$AP71="Alta",'MAPA DE RIESGOS'!$AR71="Mayor"),CONCATENATE("R",'MAPA DE RIESGOS'!$H71,"C",'MAPA DE RIESGOS'!$AF71),"")</f>
        <v/>
      </c>
      <c r="BV41" s="357" t="str">
        <f>IF(AND('MAPA DE RIESGOS'!$AP72="Alta",'MAPA DE RIESGOS'!$AR72="Mayor"),CONCATENATE("R",'MAPA DE RIESGOS'!$H72,"C",'MAPA DE RIESGOS'!$AF72),"")</f>
        <v/>
      </c>
      <c r="BW41" s="357" t="str">
        <f>IF(AND('MAPA DE RIESGOS'!$AP73="Alta",'MAPA DE RIESGOS'!$AR73="Mayor"),CONCATENATE("R",'MAPA DE RIESGOS'!$H73,"C",'MAPA DE RIESGOS'!$AF73),"")</f>
        <v/>
      </c>
      <c r="BX41" s="357" t="str">
        <f>IF(AND('MAPA DE RIESGOS'!$AP74="Alta",'MAPA DE RIESGOS'!$AR74="Mayor"),CONCATENATE("R",'MAPA DE RIESGOS'!$H74,"C",'MAPA DE RIESGOS'!$AF74),"")</f>
        <v/>
      </c>
      <c r="BY41" s="357" t="str">
        <f>IF(AND('MAPA DE RIESGOS'!$AP75="Alta",'MAPA DE RIESGOS'!$AR75="Mayor"),CONCATENATE("R",'MAPA DE RIESGOS'!$H75,"C",'MAPA DE RIESGOS'!$AF75),"")</f>
        <v/>
      </c>
      <c r="BZ41" s="357" t="str">
        <f>IF(AND('MAPA DE RIESGOS'!$AP76="Alta",'MAPA DE RIESGOS'!$AR76="Mayor"),CONCATENATE("R",'MAPA DE RIESGOS'!$H76,"C",'MAPA DE RIESGOS'!$AF76),"")</f>
        <v/>
      </c>
      <c r="CA41" s="357" t="str">
        <f>IF(AND('MAPA DE RIESGOS'!$AP77="Alta",'MAPA DE RIESGOS'!$AR77="Mayor"),CONCATENATE("R",'MAPA DE RIESGOS'!$H77,"C",'MAPA DE RIESGOS'!$AF77),"")</f>
        <v/>
      </c>
      <c r="CB41" s="357" t="str">
        <f>IF(AND('MAPA DE RIESGOS'!$AP78="Alta",'MAPA DE RIESGOS'!$AR78="Mayor"),CONCATENATE("R",'MAPA DE RIESGOS'!$H78,"C",'MAPA DE RIESGOS'!$AF78),"")</f>
        <v/>
      </c>
      <c r="CC41" s="358" t="str">
        <f>IF(AND('MAPA DE RIESGOS'!$AP79="Alta",'MAPA DE RIESGOS'!$AR79="Mayor"),CONCATENATE("R",'MAPA DE RIESGOS'!$H79,"C",'MAPA DE RIESGOS'!$AF79),"")</f>
        <v/>
      </c>
      <c r="CD41" s="359" t="str">
        <f>IF(AND('MAPA DE RIESGOS'!$AP62="Alta",'MAPA DE RIESGOS'!$AR62="Catastrófico"),CONCATENATE("R",'MAPA DE RIESGOS'!$H62,"C",'MAPA DE RIESGOS'!$AF62),"")</f>
        <v/>
      </c>
      <c r="CE41" s="359" t="str">
        <f>IF(AND('MAPA DE RIESGOS'!$AP63="Alta",'MAPA DE RIESGOS'!$AR63="Catastrófico"),CONCATENATE("R",'MAPA DE RIESGOS'!$H63,"C",'MAPA DE RIESGOS'!$AF63),"")</f>
        <v/>
      </c>
      <c r="CF41" s="359" t="str">
        <f>IF(AND('MAPA DE RIESGOS'!$AP64="Alta",'MAPA DE RIESGOS'!$AR64="Catastrófico"),CONCATENATE("R",'MAPA DE RIESGOS'!$H64,"C",'MAPA DE RIESGOS'!$AF64),"")</f>
        <v/>
      </c>
      <c r="CG41" s="359" t="str">
        <f>IF(AND('MAPA DE RIESGOS'!$AP65="Alta",'MAPA DE RIESGOS'!$AR65="Catastrófico"),CONCATENATE("R",'MAPA DE RIESGOS'!$H65,"C",'MAPA DE RIESGOS'!$AF65),"")</f>
        <v/>
      </c>
      <c r="CH41" s="359" t="str">
        <f>IF(AND('MAPA DE RIESGOS'!$AP66="Alta",'MAPA DE RIESGOS'!$AR66="Catastrófico"),CONCATENATE("R",'MAPA DE RIESGOS'!$H66,"C",'MAPA DE RIESGOS'!$AF66),"")</f>
        <v/>
      </c>
      <c r="CI41" s="359" t="str">
        <f>IF(AND('MAPA DE RIESGOS'!$AP67="Alta",'MAPA DE RIESGOS'!$AR67="Catastrófico"),CONCATENATE("R",'MAPA DE RIESGOS'!$H67,"C",'MAPA DE RIESGOS'!$AF67),"")</f>
        <v/>
      </c>
      <c r="CJ41" s="359" t="str">
        <f>IF(AND('MAPA DE RIESGOS'!$AP68="Alta",'MAPA DE RIESGOS'!$AR68="Catastrófico"),CONCATENATE("R",'MAPA DE RIESGOS'!$H68,"C",'MAPA DE RIESGOS'!$AF68),"")</f>
        <v/>
      </c>
      <c r="CK41" s="359" t="str">
        <f>IF(AND('MAPA DE RIESGOS'!$AP69="Alta",'MAPA DE RIESGOS'!$AR69="Catastrófico"),CONCATENATE("R",'MAPA DE RIESGOS'!$H69,"C",'MAPA DE RIESGOS'!$AF69),"")</f>
        <v/>
      </c>
      <c r="CL41" s="359" t="str">
        <f>IF(AND('MAPA DE RIESGOS'!$AP70="Alta",'MAPA DE RIESGOS'!$AR70="Catastrófico"),CONCATENATE("R",'MAPA DE RIESGOS'!$H70,"C",'MAPA DE RIESGOS'!$AF70),"")</f>
        <v/>
      </c>
      <c r="CM41" s="359" t="str">
        <f>IF(AND('MAPA DE RIESGOS'!$AP71="Alta",'MAPA DE RIESGOS'!$AR71="Catastrófico"),CONCATENATE("R",'MAPA DE RIESGOS'!$H71,"C",'MAPA DE RIESGOS'!$AF71),"")</f>
        <v/>
      </c>
      <c r="CN41" s="359" t="str">
        <f>IF(AND('MAPA DE RIESGOS'!$AP72="Alta",'MAPA DE RIESGOS'!$AR72="Catastrófico"),CONCATENATE("R",'MAPA DE RIESGOS'!$H72,"C",'MAPA DE RIESGOS'!$AF72),"")</f>
        <v/>
      </c>
      <c r="CO41" s="359" t="str">
        <f>IF(AND('MAPA DE RIESGOS'!$AP73="Alta",'MAPA DE RIESGOS'!$AR73="Catastrófico"),CONCATENATE("R",'MAPA DE RIESGOS'!$H73,"C",'MAPA DE RIESGOS'!$AF73),"")</f>
        <v/>
      </c>
      <c r="CP41" s="359" t="str">
        <f>IF(AND('MAPA DE RIESGOS'!$AP74="Alta",'MAPA DE RIESGOS'!$AR74="Catastrófico"),CONCATENATE("R",'MAPA DE RIESGOS'!$H74,"C",'MAPA DE RIESGOS'!$AF74),"")</f>
        <v/>
      </c>
      <c r="CQ41" s="359" t="str">
        <f>IF(AND('MAPA DE RIESGOS'!$AP75="Alta",'MAPA DE RIESGOS'!$AR75="Catastrófico"),CONCATENATE("R",'MAPA DE RIESGOS'!$H75,"C",'MAPA DE RIESGOS'!$AF75),"")</f>
        <v/>
      </c>
      <c r="CR41" s="359" t="str">
        <f>IF(AND('MAPA DE RIESGOS'!$AP76="Alta",'MAPA DE RIESGOS'!$AR76="Catastrófico"),CONCATENATE("R",'MAPA DE RIESGOS'!$H76,"C",'MAPA DE RIESGOS'!$AF76),"")</f>
        <v/>
      </c>
      <c r="CS41" s="359" t="str">
        <f>IF(AND('MAPA DE RIESGOS'!$AP77="Alta",'MAPA DE RIESGOS'!$AR77="Catastrófico"),CONCATENATE("R",'MAPA DE RIESGOS'!$H77,"C",'MAPA DE RIESGOS'!$AF77),"")</f>
        <v/>
      </c>
      <c r="CT41" s="359" t="str">
        <f>IF(AND('MAPA DE RIESGOS'!$AP78="Alta",'MAPA DE RIESGOS'!$AR78="Catastrófico"),CONCATENATE("R",'MAPA DE RIESGOS'!$H78,"C",'MAPA DE RIESGOS'!$AF78),"")</f>
        <v/>
      </c>
      <c r="CU41" s="360" t="str">
        <f>IF(AND('MAPA DE RIESGOS'!$AP79="Alta",'MAPA DE RIESGOS'!$AR79="Catastrófico"),CONCATENATE("R",'MAPA DE RIESGOS'!$H79,"C",'MAPA DE RIESGOS'!$AF79),"")</f>
        <v/>
      </c>
      <c r="CV41" s="67"/>
      <c r="CW41" s="750"/>
      <c r="CX41" s="751"/>
      <c r="CY41" s="751"/>
      <c r="CZ41" s="751"/>
      <c r="DA41" s="751"/>
      <c r="DB41" s="752"/>
    </row>
    <row r="42" spans="2:106" ht="32.5" customHeight="1">
      <c r="B42" s="755"/>
      <c r="C42" s="755"/>
      <c r="D42" s="756"/>
      <c r="E42" s="726"/>
      <c r="F42" s="727"/>
      <c r="G42" s="727"/>
      <c r="H42" s="727"/>
      <c r="I42" s="727"/>
      <c r="J42" s="369" t="str">
        <f>IF(AND('MAPA DE RIESGOS'!$AP80="Alta",'MAPA DE RIESGOS'!$AR80="Leve"),CONCATENATE("R",'MAPA DE RIESGOS'!$H80,"C",'MAPA DE RIESGOS'!$AF80),"")</f>
        <v/>
      </c>
      <c r="K42" s="370" t="str">
        <f>IF(AND('MAPA DE RIESGOS'!$AP81="Alta",'MAPA DE RIESGOS'!$AR81="Leve"),CONCATENATE("R",'MAPA DE RIESGOS'!$H81,"C",'MAPA DE RIESGOS'!$AF81),"")</f>
        <v/>
      </c>
      <c r="L42" s="370" t="str">
        <f>IF(AND('MAPA DE RIESGOS'!$AP82="Alta",'MAPA DE RIESGOS'!$AR82="Leve"),CONCATENATE("R",'MAPA DE RIESGOS'!$H82,"C",'MAPA DE RIESGOS'!$AF82),"")</f>
        <v/>
      </c>
      <c r="M42" s="370" t="str">
        <f>IF(AND('MAPA DE RIESGOS'!$AP83="Alta",'MAPA DE RIESGOS'!$AR83="Leve"),CONCATENATE("R",'MAPA DE RIESGOS'!$H83,"C",'MAPA DE RIESGOS'!$AF83),"")</f>
        <v/>
      </c>
      <c r="N42" s="370" t="str">
        <f>IF(AND('MAPA DE RIESGOS'!$AP84="Alta",'MAPA DE RIESGOS'!$AR84="Leve"),CONCATENATE("R",'MAPA DE RIESGOS'!$H84,"C",'MAPA DE RIESGOS'!$AF84),"")</f>
        <v/>
      </c>
      <c r="O42" s="370" t="str">
        <f>IF(AND('MAPA DE RIESGOS'!$AP85="Alta",'MAPA DE RIESGOS'!$AR85="Leve"),CONCATENATE("R",'MAPA DE RIESGOS'!$H85,"C",'MAPA DE RIESGOS'!$AF85),"")</f>
        <v/>
      </c>
      <c r="P42" s="370" t="str">
        <f>IF(AND('MAPA DE RIESGOS'!$AP86="Alta",'MAPA DE RIESGOS'!$AR86="Leve"),CONCATENATE("R",'MAPA DE RIESGOS'!$H86,"C",'MAPA DE RIESGOS'!$AF86),"")</f>
        <v/>
      </c>
      <c r="Q42" s="370" t="str">
        <f>IF(AND('MAPA DE RIESGOS'!$AP87="Alta",'MAPA DE RIESGOS'!$AR87="Leve"),CONCATENATE("R",'MAPA DE RIESGOS'!$H87,"C",'MAPA DE RIESGOS'!$AF87),"")</f>
        <v/>
      </c>
      <c r="R42" s="370" t="str">
        <f>IF(AND('MAPA DE RIESGOS'!$AP88="Alta",'MAPA DE RIESGOS'!$AR88="Leve"),CONCATENATE("R",'MAPA DE RIESGOS'!$H88,"C",'MAPA DE RIESGOS'!$AF88),"")</f>
        <v/>
      </c>
      <c r="S42" s="370" t="str">
        <f>IF(AND('MAPA DE RIESGOS'!$AP89="Alta",'MAPA DE RIESGOS'!$AR89="Leve"),CONCATENATE("R",'MAPA DE RIESGOS'!$H89,"C",'MAPA DE RIESGOS'!$AF89),"")</f>
        <v/>
      </c>
      <c r="T42" s="370" t="str">
        <f>IF(AND('MAPA DE RIESGOS'!$AP90="Alta",'MAPA DE RIESGOS'!$AR90="Leve"),CONCATENATE("R",'MAPA DE RIESGOS'!$H90,"C",'MAPA DE RIESGOS'!$AF90),"")</f>
        <v/>
      </c>
      <c r="U42" s="370" t="str">
        <f>IF(AND('MAPA DE RIESGOS'!$AP91="Alta",'MAPA DE RIESGOS'!$AR91="Leve"),CONCATENATE("R",'MAPA DE RIESGOS'!$H91,"C",'MAPA DE RIESGOS'!$AF91),"")</f>
        <v/>
      </c>
      <c r="V42" s="370" t="str">
        <f>IF(AND('MAPA DE RIESGOS'!$AP92="Alta",'MAPA DE RIESGOS'!$AR92="Leve"),CONCATENATE("R",'MAPA DE RIESGOS'!$H92,"C",'MAPA DE RIESGOS'!$AF92),"")</f>
        <v/>
      </c>
      <c r="W42" s="370" t="str">
        <f>IF(AND('MAPA DE RIESGOS'!$AP93="Alta",'MAPA DE RIESGOS'!$AR93="Leve"),CONCATENATE("R",'MAPA DE RIESGOS'!$H93,"C",'MAPA DE RIESGOS'!$AF93),"")</f>
        <v/>
      </c>
      <c r="X42" s="370" t="str">
        <f>IF(AND('MAPA DE RIESGOS'!$AP94="Alta",'MAPA DE RIESGOS'!$AR94="Leve"),CONCATENATE("R",'MAPA DE RIESGOS'!$H94,"C",'MAPA DE RIESGOS'!$AF94),"")</f>
        <v/>
      </c>
      <c r="Y42" s="370" t="str">
        <f>IF(AND('MAPA DE RIESGOS'!$AP95="Alta",'MAPA DE RIESGOS'!$AR95="Leve"),CONCATENATE("R",'MAPA DE RIESGOS'!$H95,"C",'MAPA DE RIESGOS'!$AF95),"")</f>
        <v/>
      </c>
      <c r="Z42" s="370" t="str">
        <f>IF(AND('MAPA DE RIESGOS'!$AP96="Alta",'MAPA DE RIESGOS'!$AR96="Leve"),CONCATENATE("R",'MAPA DE RIESGOS'!$H96,"C",'MAPA DE RIESGOS'!$AF96),"")</f>
        <v/>
      </c>
      <c r="AA42" s="370" t="str">
        <f>IF(AND('MAPA DE RIESGOS'!$AP97="Alta",'MAPA DE RIESGOS'!$AR97="Leve"),CONCATENATE("R",'MAPA DE RIESGOS'!$H97,"C",'MAPA DE RIESGOS'!$AF97),"")</f>
        <v/>
      </c>
      <c r="AB42" s="369" t="str">
        <f>IF(AND('MAPA DE RIESGOS'!$AP80="Alta",'MAPA DE RIESGOS'!$AR80="Menor"),CONCATENATE("R",'MAPA DE RIESGOS'!$H80,"C",'MAPA DE RIESGOS'!$AF80),"")</f>
        <v/>
      </c>
      <c r="AC42" s="370" t="str">
        <f>IF(AND('MAPA DE RIESGOS'!$AP81="Alta",'MAPA DE RIESGOS'!$AR81="Menor"),CONCATENATE("R",'MAPA DE RIESGOS'!$H81,"C",'MAPA DE RIESGOS'!$AF81),"")</f>
        <v/>
      </c>
      <c r="AD42" s="370" t="str">
        <f>IF(AND('MAPA DE RIESGOS'!$AP82="Alta",'MAPA DE RIESGOS'!$AR82="Menor"),CONCATENATE("R",'MAPA DE RIESGOS'!$H82,"C",'MAPA DE RIESGOS'!$AF82),"")</f>
        <v/>
      </c>
      <c r="AE42" s="370" t="str">
        <f>IF(AND('MAPA DE RIESGOS'!$AP83="Alta",'MAPA DE RIESGOS'!$AR83="Menor"),CONCATENATE("R",'MAPA DE RIESGOS'!$H83,"C",'MAPA DE RIESGOS'!$AF83),"")</f>
        <v/>
      </c>
      <c r="AF42" s="370" t="str">
        <f>IF(AND('MAPA DE RIESGOS'!$AP84="Alta",'MAPA DE RIESGOS'!$AR84="Menor"),CONCATENATE("R",'MAPA DE RIESGOS'!$H84,"C",'MAPA DE RIESGOS'!$AF84),"")</f>
        <v/>
      </c>
      <c r="AG42" s="370" t="str">
        <f>IF(AND('MAPA DE RIESGOS'!$AP85="Alta",'MAPA DE RIESGOS'!$AR85="Menor"),CONCATENATE("R",'MAPA DE RIESGOS'!$H85,"C",'MAPA DE RIESGOS'!$AF85),"")</f>
        <v/>
      </c>
      <c r="AH42" s="370" t="str">
        <f>IF(AND('MAPA DE RIESGOS'!$AP86="Alta",'MAPA DE RIESGOS'!$AR86="Menor"),CONCATENATE("R",'MAPA DE RIESGOS'!$H86,"C",'MAPA DE RIESGOS'!$AF86),"")</f>
        <v/>
      </c>
      <c r="AI42" s="370" t="str">
        <f>IF(AND('MAPA DE RIESGOS'!$AP87="Alta",'MAPA DE RIESGOS'!$AR87="Menor"),CONCATENATE("R",'MAPA DE RIESGOS'!$H87,"C",'MAPA DE RIESGOS'!$AF87),"")</f>
        <v/>
      </c>
      <c r="AJ42" s="370" t="str">
        <f>IF(AND('MAPA DE RIESGOS'!$AP88="Alta",'MAPA DE RIESGOS'!$AR88="Menor"),CONCATENATE("R",'MAPA DE RIESGOS'!$H88,"C",'MAPA DE RIESGOS'!$AF88),"")</f>
        <v/>
      </c>
      <c r="AK42" s="370" t="str">
        <f>IF(AND('MAPA DE RIESGOS'!$AP89="Alta",'MAPA DE RIESGOS'!$AR89="Menor"),CONCATENATE("R",'MAPA DE RIESGOS'!$H89,"C",'MAPA DE RIESGOS'!$AF89),"")</f>
        <v/>
      </c>
      <c r="AL42" s="370" t="str">
        <f>IF(AND('MAPA DE RIESGOS'!$AP90="Alta",'MAPA DE RIESGOS'!$AR90="Menor"),CONCATENATE("R",'MAPA DE RIESGOS'!$H90,"C",'MAPA DE RIESGOS'!$AF90),"")</f>
        <v/>
      </c>
      <c r="AM42" s="370" t="str">
        <f>IF(AND('MAPA DE RIESGOS'!$AP91="Alta",'MAPA DE RIESGOS'!$AR91="Menor"),CONCATENATE("R",'MAPA DE RIESGOS'!$H91,"C",'MAPA DE RIESGOS'!$AF91),"")</f>
        <v/>
      </c>
      <c r="AN42" s="370" t="str">
        <f>IF(AND('MAPA DE RIESGOS'!$AP92="Alta",'MAPA DE RIESGOS'!$AR92="Menor"),CONCATENATE("R",'MAPA DE RIESGOS'!$H92,"C",'MAPA DE RIESGOS'!$AF92),"")</f>
        <v/>
      </c>
      <c r="AO42" s="370" t="str">
        <f>IF(AND('MAPA DE RIESGOS'!$AP93="Alta",'MAPA DE RIESGOS'!$AR93="Menor"),CONCATENATE("R",'MAPA DE RIESGOS'!$H93,"C",'MAPA DE RIESGOS'!$AF93),"")</f>
        <v/>
      </c>
      <c r="AP42" s="370" t="str">
        <f>IF(AND('MAPA DE RIESGOS'!$AP94="Alta",'MAPA DE RIESGOS'!$AR94="Menor"),CONCATENATE("R",'MAPA DE RIESGOS'!$H94,"C",'MAPA DE RIESGOS'!$AF94),"")</f>
        <v/>
      </c>
      <c r="AQ42" s="370" t="str">
        <f>IF(AND('MAPA DE RIESGOS'!$AP95="Alta",'MAPA DE RIESGOS'!$AR95="Menor"),CONCATENATE("R",'MAPA DE RIESGOS'!$H95,"C",'MAPA DE RIESGOS'!$AF95),"")</f>
        <v/>
      </c>
      <c r="AR42" s="370" t="str">
        <f>IF(AND('MAPA DE RIESGOS'!$AP96="Alta",'MAPA DE RIESGOS'!$AR96="Menor"),CONCATENATE("R",'MAPA DE RIESGOS'!$H96,"C",'MAPA DE RIESGOS'!$AF96),"")</f>
        <v/>
      </c>
      <c r="AS42" s="371" t="str">
        <f>IF(AND('MAPA DE RIESGOS'!$AP97="Alta",'MAPA DE RIESGOS'!$AR97="Menor"),CONCATENATE("R",'MAPA DE RIESGOS'!$H97,"C",'MAPA DE RIESGOS'!$AF97),"")</f>
        <v/>
      </c>
      <c r="AT42" s="357" t="str">
        <f>IF(AND('MAPA DE RIESGOS'!$AP80="Alta",'MAPA DE RIESGOS'!$AR80="Moderado"),CONCATENATE("R",'MAPA DE RIESGOS'!$H80,"C",'MAPA DE RIESGOS'!$AF80),"")</f>
        <v/>
      </c>
      <c r="AU42" s="357" t="str">
        <f>IF(AND('MAPA DE RIESGOS'!$AP81="Alta",'MAPA DE RIESGOS'!$AR81="Moderado"),CONCATENATE("R",'MAPA DE RIESGOS'!$H81,"C",'MAPA DE RIESGOS'!$AF81),"")</f>
        <v/>
      </c>
      <c r="AV42" s="357" t="str">
        <f>IF(AND('MAPA DE RIESGOS'!$AP82="Alta",'MAPA DE RIESGOS'!$AR82="Moderado"),CONCATENATE("R",'MAPA DE RIESGOS'!$H82,"C",'MAPA DE RIESGOS'!$AF82),"")</f>
        <v/>
      </c>
      <c r="AW42" s="357" t="str">
        <f>IF(AND('MAPA DE RIESGOS'!$AP83="Alta",'MAPA DE RIESGOS'!$AR83="Moderado"),CONCATENATE("R",'MAPA DE RIESGOS'!$H83,"C",'MAPA DE RIESGOS'!$AF83),"")</f>
        <v/>
      </c>
      <c r="AX42" s="357" t="str">
        <f>IF(AND('MAPA DE RIESGOS'!$AP84="Alta",'MAPA DE RIESGOS'!$AR84="Moderado"),CONCATENATE("R",'MAPA DE RIESGOS'!$H84,"C",'MAPA DE RIESGOS'!$AF84),"")</f>
        <v/>
      </c>
      <c r="AY42" s="357" t="str">
        <f>IF(AND('MAPA DE RIESGOS'!$AP85="Alta",'MAPA DE RIESGOS'!$AR85="Moderado"),CONCATENATE("R",'MAPA DE RIESGOS'!$H85,"C",'MAPA DE RIESGOS'!$AF85),"")</f>
        <v/>
      </c>
      <c r="AZ42" s="357" t="str">
        <f>IF(AND('MAPA DE RIESGOS'!$AP86="Alta",'MAPA DE RIESGOS'!$AR86="Moderado"),CONCATENATE("R",'MAPA DE RIESGOS'!$H86,"C",'MAPA DE RIESGOS'!$AF86),"")</f>
        <v/>
      </c>
      <c r="BA42" s="357" t="str">
        <f>IF(AND('MAPA DE RIESGOS'!$AP87="Alta",'MAPA DE RIESGOS'!$AR87="Moderado"),CONCATENATE("R",'MAPA DE RIESGOS'!$H87,"C",'MAPA DE RIESGOS'!$AF87),"")</f>
        <v/>
      </c>
      <c r="BB42" s="357" t="str">
        <f>IF(AND('MAPA DE RIESGOS'!$AP88="Alta",'MAPA DE RIESGOS'!$AR88="Moderado"),CONCATENATE("R",'MAPA DE RIESGOS'!$H88,"C",'MAPA DE RIESGOS'!$AF88),"")</f>
        <v/>
      </c>
      <c r="BC42" s="357" t="str">
        <f>IF(AND('MAPA DE RIESGOS'!$AP89="Alta",'MAPA DE RIESGOS'!$AR89="Moderado"),CONCATENATE("R",'MAPA DE RIESGOS'!$H89,"C",'MAPA DE RIESGOS'!$AF89),"")</f>
        <v/>
      </c>
      <c r="BD42" s="357" t="str">
        <f>IF(AND('MAPA DE RIESGOS'!$AP90="Alta",'MAPA DE RIESGOS'!$AR90="Moderado"),CONCATENATE("R",'MAPA DE RIESGOS'!$H90,"C",'MAPA DE RIESGOS'!$AF90),"")</f>
        <v/>
      </c>
      <c r="BE42" s="357" t="str">
        <f>IF(AND('MAPA DE RIESGOS'!$AP91="Alta",'MAPA DE RIESGOS'!$AR91="Moderado"),CONCATENATE("R",'MAPA DE RIESGOS'!$H91,"C",'MAPA DE RIESGOS'!$AF91),"")</f>
        <v/>
      </c>
      <c r="BF42" s="357" t="str">
        <f>IF(AND('MAPA DE RIESGOS'!$AP92="Alta",'MAPA DE RIESGOS'!$AR92="Moderado"),CONCATENATE("R",'MAPA DE RIESGOS'!$H92,"C",'MAPA DE RIESGOS'!$AF92),"")</f>
        <v/>
      </c>
      <c r="BG42" s="357" t="str">
        <f>IF(AND('MAPA DE RIESGOS'!$AP93="Alta",'MAPA DE RIESGOS'!$AR93="Moderado"),CONCATENATE("R",'MAPA DE RIESGOS'!$H93,"C",'MAPA DE RIESGOS'!$AF93),"")</f>
        <v/>
      </c>
      <c r="BH42" s="357" t="str">
        <f>IF(AND('MAPA DE RIESGOS'!$AP94="Alta",'MAPA DE RIESGOS'!$AR94="Moderado"),CONCATENATE("R",'MAPA DE RIESGOS'!$H94,"C",'MAPA DE RIESGOS'!$AF94),"")</f>
        <v/>
      </c>
      <c r="BI42" s="357" t="str">
        <f>IF(AND('MAPA DE RIESGOS'!$AP95="Alta",'MAPA DE RIESGOS'!$AR95="Moderado"),CONCATENATE("R",'MAPA DE RIESGOS'!$H95,"C",'MAPA DE RIESGOS'!$AF95),"")</f>
        <v/>
      </c>
      <c r="BJ42" s="357" t="str">
        <f>IF(AND('MAPA DE RIESGOS'!$AP96="Alta",'MAPA DE RIESGOS'!$AR96="Moderado"),CONCATENATE("R",'MAPA DE RIESGOS'!$H96,"C",'MAPA DE RIESGOS'!$AF96),"")</f>
        <v/>
      </c>
      <c r="BK42" s="358" t="str">
        <f>IF(AND('MAPA DE RIESGOS'!$AP97="Alta",'MAPA DE RIESGOS'!$AR97="Moderado"),CONCATENATE("R",'MAPA DE RIESGOS'!$H97,"C",'MAPA DE RIESGOS'!$AF97),"")</f>
        <v/>
      </c>
      <c r="BL42" s="357" t="str">
        <f>IF(AND('MAPA DE RIESGOS'!$AP80="Alta",'MAPA DE RIESGOS'!$AR80="Mayor"),CONCATENATE("R",'MAPA DE RIESGOS'!$H80,"C",'MAPA DE RIESGOS'!$AF80),"")</f>
        <v/>
      </c>
      <c r="BM42" s="357" t="str">
        <f>IF(AND('MAPA DE RIESGOS'!$AP81="Alta",'MAPA DE RIESGOS'!$AR81="Mayor"),CONCATENATE("R",'MAPA DE RIESGOS'!$H81,"C",'MAPA DE RIESGOS'!$AF81),"")</f>
        <v/>
      </c>
      <c r="BN42" s="357" t="str">
        <f>IF(AND('MAPA DE RIESGOS'!$AP82="Alta",'MAPA DE RIESGOS'!$AR82="Mayor"),CONCATENATE("R",'MAPA DE RIESGOS'!$H82,"C",'MAPA DE RIESGOS'!$AF82),"")</f>
        <v/>
      </c>
      <c r="BO42" s="357" t="str">
        <f>IF(AND('MAPA DE RIESGOS'!$AP83="Alta",'MAPA DE RIESGOS'!$AR83="Mayor"),CONCATENATE("R",'MAPA DE RIESGOS'!$H83,"C",'MAPA DE RIESGOS'!$AF83),"")</f>
        <v/>
      </c>
      <c r="BP42" s="357" t="str">
        <f>IF(AND('MAPA DE RIESGOS'!$AP84="Alta",'MAPA DE RIESGOS'!$AR84="Mayor"),CONCATENATE("R",'MAPA DE RIESGOS'!$H84,"C",'MAPA DE RIESGOS'!$AF84),"")</f>
        <v/>
      </c>
      <c r="BQ42" s="357" t="str">
        <f>IF(AND('MAPA DE RIESGOS'!$AP85="Alta",'MAPA DE RIESGOS'!$AR85="Mayor"),CONCATENATE("R",'MAPA DE RIESGOS'!$H85,"C",'MAPA DE RIESGOS'!$AF85),"")</f>
        <v/>
      </c>
      <c r="BR42" s="357" t="str">
        <f>IF(AND('MAPA DE RIESGOS'!$AP86="Alta",'MAPA DE RIESGOS'!$AR86="Mayor"),CONCATENATE("R",'MAPA DE RIESGOS'!$H86,"C",'MAPA DE RIESGOS'!$AF86),"")</f>
        <v/>
      </c>
      <c r="BS42" s="357" t="str">
        <f>IF(AND('MAPA DE RIESGOS'!$AP87="Alta",'MAPA DE RIESGOS'!$AR87="Mayor"),CONCATENATE("R",'MAPA DE RIESGOS'!$H87,"C",'MAPA DE RIESGOS'!$AF87),"")</f>
        <v/>
      </c>
      <c r="BT42" s="357" t="str">
        <f>IF(AND('MAPA DE RIESGOS'!$AP88="Alta",'MAPA DE RIESGOS'!$AR88="Mayor"),CONCATENATE("R",'MAPA DE RIESGOS'!$H88,"C",'MAPA DE RIESGOS'!$AF88),"")</f>
        <v/>
      </c>
      <c r="BU42" s="357" t="str">
        <f>IF(AND('MAPA DE RIESGOS'!$AP89="Alta",'MAPA DE RIESGOS'!$AR89="Mayor"),CONCATENATE("R",'MAPA DE RIESGOS'!$H89,"C",'MAPA DE RIESGOS'!$AF89),"")</f>
        <v/>
      </c>
      <c r="BV42" s="357" t="str">
        <f>IF(AND('MAPA DE RIESGOS'!$AP90="Alta",'MAPA DE RIESGOS'!$AR90="Mayor"),CONCATENATE("R",'MAPA DE RIESGOS'!$H90,"C",'MAPA DE RIESGOS'!$AF90),"")</f>
        <v/>
      </c>
      <c r="BW42" s="357" t="str">
        <f>IF(AND('MAPA DE RIESGOS'!$AP91="Alta",'MAPA DE RIESGOS'!$AR91="Mayor"),CONCATENATE("R",'MAPA DE RIESGOS'!$H91,"C",'MAPA DE RIESGOS'!$AF91),"")</f>
        <v/>
      </c>
      <c r="BX42" s="357" t="str">
        <f>IF(AND('MAPA DE RIESGOS'!$AP92="Alta",'MAPA DE RIESGOS'!$AR92="Mayor"),CONCATENATE("R",'MAPA DE RIESGOS'!$H92,"C",'MAPA DE RIESGOS'!$AF92),"")</f>
        <v/>
      </c>
      <c r="BY42" s="357" t="str">
        <f>IF(AND('MAPA DE RIESGOS'!$AP93="Alta",'MAPA DE RIESGOS'!$AR93="Mayor"),CONCATENATE("R",'MAPA DE RIESGOS'!$H93,"C",'MAPA DE RIESGOS'!$AF93),"")</f>
        <v/>
      </c>
      <c r="BZ42" s="357" t="str">
        <f>IF(AND('MAPA DE RIESGOS'!$AP94="Alta",'MAPA DE RIESGOS'!$AR94="Mayor"),CONCATENATE("R",'MAPA DE RIESGOS'!$H94,"C",'MAPA DE RIESGOS'!$AF94),"")</f>
        <v/>
      </c>
      <c r="CA42" s="357" t="str">
        <f>IF(AND('MAPA DE RIESGOS'!$AP95="Alta",'MAPA DE RIESGOS'!$AR95="Mayor"),CONCATENATE("R",'MAPA DE RIESGOS'!$H95,"C",'MAPA DE RIESGOS'!$AF95),"")</f>
        <v/>
      </c>
      <c r="CB42" s="357" t="str">
        <f>IF(AND('MAPA DE RIESGOS'!$AP96="Alta",'MAPA DE RIESGOS'!$AR96="Mayor"),CONCATENATE("R",'MAPA DE RIESGOS'!$H96,"C",'MAPA DE RIESGOS'!$AF96),"")</f>
        <v/>
      </c>
      <c r="CC42" s="358" t="str">
        <f>IF(AND('MAPA DE RIESGOS'!$AP97="Alta",'MAPA DE RIESGOS'!$AR97="Mayor"),CONCATENATE("R",'MAPA DE RIESGOS'!$H97,"C",'MAPA DE RIESGOS'!$AF97),"")</f>
        <v/>
      </c>
      <c r="CD42" s="359" t="str">
        <f>IF(AND('MAPA DE RIESGOS'!$AP80="Alta",'MAPA DE RIESGOS'!$AR80="Catastrófico"),CONCATENATE("R",'MAPA DE RIESGOS'!$H80,"C",'MAPA DE RIESGOS'!$AF80),"")</f>
        <v/>
      </c>
      <c r="CE42" s="359" t="str">
        <f>IF(AND('MAPA DE RIESGOS'!$AP81="Alta",'MAPA DE RIESGOS'!$AR81="Catastrófico"),CONCATENATE("R",'MAPA DE RIESGOS'!$H81,"C",'MAPA DE RIESGOS'!$AF81),"")</f>
        <v/>
      </c>
      <c r="CF42" s="359" t="str">
        <f>IF(AND('MAPA DE RIESGOS'!$AP82="Alta",'MAPA DE RIESGOS'!$AR82="Catastrófico"),CONCATENATE("R",'MAPA DE RIESGOS'!$H82,"C",'MAPA DE RIESGOS'!$AF82),"")</f>
        <v/>
      </c>
      <c r="CG42" s="359" t="str">
        <f>IF(AND('MAPA DE RIESGOS'!$AP83="Alta",'MAPA DE RIESGOS'!$AR83="Catastrófico"),CONCATENATE("R",'MAPA DE RIESGOS'!$H83,"C",'MAPA DE RIESGOS'!$AF83),"")</f>
        <v/>
      </c>
      <c r="CH42" s="359" t="str">
        <f>IF(AND('MAPA DE RIESGOS'!$AP84="Alta",'MAPA DE RIESGOS'!$AR84="Catastrófico"),CONCATENATE("R",'MAPA DE RIESGOS'!$H84,"C",'MAPA DE RIESGOS'!$AF84),"")</f>
        <v/>
      </c>
      <c r="CI42" s="359" t="str">
        <f>IF(AND('MAPA DE RIESGOS'!$AP85="Alta",'MAPA DE RIESGOS'!$AR85="Catastrófico"),CONCATENATE("R",'MAPA DE RIESGOS'!$H85,"C",'MAPA DE RIESGOS'!$AF85),"")</f>
        <v/>
      </c>
      <c r="CJ42" s="359" t="str">
        <f>IF(AND('MAPA DE RIESGOS'!$AP86="Alta",'MAPA DE RIESGOS'!$AR86="Catastrófico"),CONCATENATE("R",'MAPA DE RIESGOS'!$H86,"C",'MAPA DE RIESGOS'!$AF86),"")</f>
        <v/>
      </c>
      <c r="CK42" s="359" t="str">
        <f>IF(AND('MAPA DE RIESGOS'!$AP87="Alta",'MAPA DE RIESGOS'!$AR87="Catastrófico"),CONCATENATE("R",'MAPA DE RIESGOS'!$H87,"C",'MAPA DE RIESGOS'!$AF87),"")</f>
        <v/>
      </c>
      <c r="CL42" s="359" t="str">
        <f>IF(AND('MAPA DE RIESGOS'!$AP88="Alta",'MAPA DE RIESGOS'!$AR88="Catastrófico"),CONCATENATE("R",'MAPA DE RIESGOS'!$H88,"C",'MAPA DE RIESGOS'!$AF88),"")</f>
        <v/>
      </c>
      <c r="CM42" s="359" t="str">
        <f>IF(AND('MAPA DE RIESGOS'!$AP89="Alta",'MAPA DE RIESGOS'!$AR89="Catastrófico"),CONCATENATE("R",'MAPA DE RIESGOS'!$H89,"C",'MAPA DE RIESGOS'!$AF89),"")</f>
        <v/>
      </c>
      <c r="CN42" s="359" t="str">
        <f>IF(AND('MAPA DE RIESGOS'!$AP90="Alta",'MAPA DE RIESGOS'!$AR90="Catastrófico"),CONCATENATE("R",'MAPA DE RIESGOS'!$H90,"C",'MAPA DE RIESGOS'!$AF90),"")</f>
        <v/>
      </c>
      <c r="CO42" s="359" t="str">
        <f>IF(AND('MAPA DE RIESGOS'!$AP91="Alta",'MAPA DE RIESGOS'!$AR91="Catastrófico"),CONCATENATE("R",'MAPA DE RIESGOS'!$H91,"C",'MAPA DE RIESGOS'!$AF91),"")</f>
        <v/>
      </c>
      <c r="CP42" s="359" t="str">
        <f>IF(AND('MAPA DE RIESGOS'!$AP92="Alta",'MAPA DE RIESGOS'!$AR92="Catastrófico"),CONCATENATE("R",'MAPA DE RIESGOS'!$H92,"C",'MAPA DE RIESGOS'!$AF92),"")</f>
        <v/>
      </c>
      <c r="CQ42" s="359" t="str">
        <f>IF(AND('MAPA DE RIESGOS'!$AP93="Alta",'MAPA DE RIESGOS'!$AR93="Catastrófico"),CONCATENATE("R",'MAPA DE RIESGOS'!$H93,"C",'MAPA DE RIESGOS'!$AF93),"")</f>
        <v/>
      </c>
      <c r="CR42" s="359" t="str">
        <f>IF(AND('MAPA DE RIESGOS'!$AP94="Alta",'MAPA DE RIESGOS'!$AR94="Catastrófico"),CONCATENATE("R",'MAPA DE RIESGOS'!$H94,"C",'MAPA DE RIESGOS'!$AF94),"")</f>
        <v/>
      </c>
      <c r="CS42" s="359" t="str">
        <f>IF(AND('MAPA DE RIESGOS'!$AP95="Alta",'MAPA DE RIESGOS'!$AR95="Catastrófico"),CONCATENATE("R",'MAPA DE RIESGOS'!$H95,"C",'MAPA DE RIESGOS'!$AF95),"")</f>
        <v/>
      </c>
      <c r="CT42" s="359" t="str">
        <f>IF(AND('MAPA DE RIESGOS'!$AP96="Alta",'MAPA DE RIESGOS'!$AR96="Catastrófico"),CONCATENATE("R",'MAPA DE RIESGOS'!$H96,"C",'MAPA DE RIESGOS'!$AF96),"")</f>
        <v/>
      </c>
      <c r="CU42" s="360" t="str">
        <f>IF(AND('MAPA DE RIESGOS'!$AP97="Alta",'MAPA DE RIESGOS'!$AR97="Catastrófico"),CONCATENATE("R",'MAPA DE RIESGOS'!$H97,"C",'MAPA DE RIESGOS'!$AF97),"")</f>
        <v/>
      </c>
      <c r="CV42" s="67"/>
      <c r="CW42" s="750"/>
      <c r="CX42" s="751"/>
      <c r="CY42" s="751"/>
      <c r="CZ42" s="751"/>
      <c r="DA42" s="751"/>
      <c r="DB42" s="752"/>
    </row>
    <row r="43" spans="2:106" ht="32.5" customHeight="1">
      <c r="B43" s="755"/>
      <c r="C43" s="755"/>
      <c r="D43" s="756"/>
      <c r="E43" s="726"/>
      <c r="F43" s="727"/>
      <c r="G43" s="727"/>
      <c r="H43" s="727"/>
      <c r="I43" s="727"/>
      <c r="J43" s="369" t="str">
        <f>IF(AND('MAPA DE RIESGOS'!$AP98="Alta",'MAPA DE RIESGOS'!$AR98="Leve"),CONCATENATE("R",'MAPA DE RIESGOS'!$H98,"C",'MAPA DE RIESGOS'!$AF98),"")</f>
        <v/>
      </c>
      <c r="K43" s="370" t="str">
        <f>IF(AND('MAPA DE RIESGOS'!$AP99="Alta",'MAPA DE RIESGOS'!$AR99="Leve"),CONCATENATE("R",'MAPA DE RIESGOS'!$H99,"C",'MAPA DE RIESGOS'!$AF99),"")</f>
        <v/>
      </c>
      <c r="L43" s="370" t="str">
        <f>IF(AND('MAPA DE RIESGOS'!$AP100="Alta",'MAPA DE RIESGOS'!$AR100="Leve"),CONCATENATE("R",'MAPA DE RIESGOS'!$H100,"C",'MAPA DE RIESGOS'!$AF100),"")</f>
        <v/>
      </c>
      <c r="M43" s="370" t="str">
        <f>IF(AND('MAPA DE RIESGOS'!$AP101="Alta",'MAPA DE RIESGOS'!$AR101="Leve"),CONCATENATE("R",'MAPA DE RIESGOS'!$H101,"C",'MAPA DE RIESGOS'!$AF101),"")</f>
        <v/>
      </c>
      <c r="N43" s="370" t="str">
        <f>IF(AND('MAPA DE RIESGOS'!$AP102="Alta",'MAPA DE RIESGOS'!$AR102="Leve"),CONCATENATE("R",'MAPA DE RIESGOS'!$H102,"C",'MAPA DE RIESGOS'!$AF102),"")</f>
        <v/>
      </c>
      <c r="O43" s="370" t="str">
        <f>IF(AND('MAPA DE RIESGOS'!$AP103="Alta",'MAPA DE RIESGOS'!$AR103="Leve"),CONCATENATE("R",'MAPA DE RIESGOS'!$H103,"C",'MAPA DE RIESGOS'!$AF103),"")</f>
        <v/>
      </c>
      <c r="P43" s="370" t="str">
        <f>IF(AND('MAPA DE RIESGOS'!$AP104="Alta",'MAPA DE RIESGOS'!$AR104="Leve"),CONCATENATE("R",'MAPA DE RIESGOS'!$H104,"C",'MAPA DE RIESGOS'!$AF104),"")</f>
        <v/>
      </c>
      <c r="Q43" s="370" t="str">
        <f>IF(AND('MAPA DE RIESGOS'!$AP105="Alta",'MAPA DE RIESGOS'!$AR105="Leve"),CONCATENATE("R",'MAPA DE RIESGOS'!$H105,"C",'MAPA DE RIESGOS'!$AF105),"")</f>
        <v/>
      </c>
      <c r="R43" s="370" t="str">
        <f>IF(AND('MAPA DE RIESGOS'!$AP106="Alta",'MAPA DE RIESGOS'!$AR106="Leve"),CONCATENATE("R",'MAPA DE RIESGOS'!$H106,"C",'MAPA DE RIESGOS'!$AF106),"")</f>
        <v/>
      </c>
      <c r="S43" s="370" t="str">
        <f>IF(AND('MAPA DE RIESGOS'!$AP107="Alta",'MAPA DE RIESGOS'!$AR107="Leve"),CONCATENATE("R",'MAPA DE RIESGOS'!$H107,"C",'MAPA DE RIESGOS'!$AF107),"")</f>
        <v/>
      </c>
      <c r="T43" s="370" t="str">
        <f>IF(AND('MAPA DE RIESGOS'!$AP108="Alta",'MAPA DE RIESGOS'!$AR108="Leve"),CONCATENATE("R",'MAPA DE RIESGOS'!$H108,"C",'MAPA DE RIESGOS'!$AF108),"")</f>
        <v/>
      </c>
      <c r="U43" s="370" t="str">
        <f>IF(AND('MAPA DE RIESGOS'!$AP109="Alta",'MAPA DE RIESGOS'!$AR109="Leve"),CONCATENATE("R",'MAPA DE RIESGOS'!$H109,"C",'MAPA DE RIESGOS'!$AF109),"")</f>
        <v/>
      </c>
      <c r="V43" s="370" t="str">
        <f>IF(AND('MAPA DE RIESGOS'!$AP110="Alta",'MAPA DE RIESGOS'!$AR110="Leve"),CONCATENATE("R",'MAPA DE RIESGOS'!$H110,"C",'MAPA DE RIESGOS'!$AF110),"")</f>
        <v/>
      </c>
      <c r="W43" s="370" t="str">
        <f>IF(AND('MAPA DE RIESGOS'!$AP111="Alta",'MAPA DE RIESGOS'!$AR111="Leve"),CONCATENATE("R",'MAPA DE RIESGOS'!$H111,"C",'MAPA DE RIESGOS'!$AF111),"")</f>
        <v/>
      </c>
      <c r="X43" s="370" t="str">
        <f>IF(AND('MAPA DE RIESGOS'!$AP112="Alta",'MAPA DE RIESGOS'!$AR112="Leve"),CONCATENATE("R",'MAPA DE RIESGOS'!$H112,"C",'MAPA DE RIESGOS'!$AF112),"")</f>
        <v/>
      </c>
      <c r="Y43" s="370" t="str">
        <f>IF(AND('MAPA DE RIESGOS'!$AP113="Alta",'MAPA DE RIESGOS'!$AR113="Leve"),CONCATENATE("R",'MAPA DE RIESGOS'!$H113,"C",'MAPA DE RIESGOS'!$AF113),"")</f>
        <v/>
      </c>
      <c r="Z43" s="370" t="str">
        <f>IF(AND('MAPA DE RIESGOS'!$AP114="Alta",'MAPA DE RIESGOS'!$AR114="Leve"),CONCATENATE("R",'MAPA DE RIESGOS'!$H114,"C",'MAPA DE RIESGOS'!$AF114),"")</f>
        <v/>
      </c>
      <c r="AA43" s="370" t="str">
        <f>IF(AND('MAPA DE RIESGOS'!$AP115="Alta",'MAPA DE RIESGOS'!$AR115="Leve"),CONCATENATE("R",'MAPA DE RIESGOS'!$H115,"C",'MAPA DE RIESGOS'!$AF115),"")</f>
        <v/>
      </c>
      <c r="AB43" s="369" t="str">
        <f>IF(AND('MAPA DE RIESGOS'!$AP98="Alta",'MAPA DE RIESGOS'!$AR98="Menor"),CONCATENATE("R",'MAPA DE RIESGOS'!$H98,"C",'MAPA DE RIESGOS'!$AF98),"")</f>
        <v/>
      </c>
      <c r="AC43" s="370" t="str">
        <f>IF(AND('MAPA DE RIESGOS'!$AP99="Alta",'MAPA DE RIESGOS'!$AR99="Menor"),CONCATENATE("R",'MAPA DE RIESGOS'!$H99,"C",'MAPA DE RIESGOS'!$AF99),"")</f>
        <v/>
      </c>
      <c r="AD43" s="370" t="str">
        <f>IF(AND('MAPA DE RIESGOS'!$AP100="Alta",'MAPA DE RIESGOS'!$AR100="Menor"),CONCATENATE("R",'MAPA DE RIESGOS'!$H100,"C",'MAPA DE RIESGOS'!$AF100),"")</f>
        <v/>
      </c>
      <c r="AE43" s="370" t="str">
        <f>IF(AND('MAPA DE RIESGOS'!$AP101="Alta",'MAPA DE RIESGOS'!$AR101="Menor"),CONCATENATE("R",'MAPA DE RIESGOS'!$H101,"C",'MAPA DE RIESGOS'!$AF101),"")</f>
        <v/>
      </c>
      <c r="AF43" s="370" t="str">
        <f>IF(AND('MAPA DE RIESGOS'!$AP102="Alta",'MAPA DE RIESGOS'!$AR102="Menor"),CONCATENATE("R",'MAPA DE RIESGOS'!$H102,"C",'MAPA DE RIESGOS'!$AF102),"")</f>
        <v/>
      </c>
      <c r="AG43" s="370" t="str">
        <f>IF(AND('MAPA DE RIESGOS'!$AP103="Alta",'MAPA DE RIESGOS'!$AR103="Menor"),CONCATENATE("R",'MAPA DE RIESGOS'!$H103,"C",'MAPA DE RIESGOS'!$AF103),"")</f>
        <v/>
      </c>
      <c r="AH43" s="370" t="str">
        <f>IF(AND('MAPA DE RIESGOS'!$AP104="Alta",'MAPA DE RIESGOS'!$AR104="Menor"),CONCATENATE("R",'MAPA DE RIESGOS'!$H104,"C",'MAPA DE RIESGOS'!$AF104),"")</f>
        <v/>
      </c>
      <c r="AI43" s="370" t="str">
        <f>IF(AND('MAPA DE RIESGOS'!$AP105="Alta",'MAPA DE RIESGOS'!$AR105="Menor"),CONCATENATE("R",'MAPA DE RIESGOS'!$H105,"C",'MAPA DE RIESGOS'!$AF105),"")</f>
        <v/>
      </c>
      <c r="AJ43" s="370" t="str">
        <f>IF(AND('MAPA DE RIESGOS'!$AP106="Alta",'MAPA DE RIESGOS'!$AR106="Menor"),CONCATENATE("R",'MAPA DE RIESGOS'!$H106,"C",'MAPA DE RIESGOS'!$AF106),"")</f>
        <v/>
      </c>
      <c r="AK43" s="370" t="str">
        <f>IF(AND('MAPA DE RIESGOS'!$AP107="Alta",'MAPA DE RIESGOS'!$AR107="Menor"),CONCATENATE("R",'MAPA DE RIESGOS'!$H107,"C",'MAPA DE RIESGOS'!$AF107),"")</f>
        <v/>
      </c>
      <c r="AL43" s="370" t="str">
        <f>IF(AND('MAPA DE RIESGOS'!$AP108="Alta",'MAPA DE RIESGOS'!$AR108="Menor"),CONCATENATE("R",'MAPA DE RIESGOS'!$H108,"C",'MAPA DE RIESGOS'!$AF108),"")</f>
        <v/>
      </c>
      <c r="AM43" s="370" t="str">
        <f>IF(AND('MAPA DE RIESGOS'!$AP109="Alta",'MAPA DE RIESGOS'!$AR109="Menor"),CONCATENATE("R",'MAPA DE RIESGOS'!$H109,"C",'MAPA DE RIESGOS'!$AF109),"")</f>
        <v/>
      </c>
      <c r="AN43" s="370" t="str">
        <f>IF(AND('MAPA DE RIESGOS'!$AP110="Alta",'MAPA DE RIESGOS'!$AR110="Menor"),CONCATENATE("R",'MAPA DE RIESGOS'!$H110,"C",'MAPA DE RIESGOS'!$AF110),"")</f>
        <v/>
      </c>
      <c r="AO43" s="370" t="str">
        <f>IF(AND('MAPA DE RIESGOS'!$AP111="Alta",'MAPA DE RIESGOS'!$AR111="Menor"),CONCATENATE("R",'MAPA DE RIESGOS'!$H111,"C",'MAPA DE RIESGOS'!$AF111),"")</f>
        <v/>
      </c>
      <c r="AP43" s="370" t="str">
        <f>IF(AND('MAPA DE RIESGOS'!$AP112="Alta",'MAPA DE RIESGOS'!$AR112="Menor"),CONCATENATE("R",'MAPA DE RIESGOS'!$H112,"C",'MAPA DE RIESGOS'!$AF112),"")</f>
        <v/>
      </c>
      <c r="AQ43" s="370" t="str">
        <f>IF(AND('MAPA DE RIESGOS'!$AP113="Alta",'MAPA DE RIESGOS'!$AR113="Menor"),CONCATENATE("R",'MAPA DE RIESGOS'!$H113,"C",'MAPA DE RIESGOS'!$AF113),"")</f>
        <v/>
      </c>
      <c r="AR43" s="370" t="str">
        <f>IF(AND('MAPA DE RIESGOS'!$AP114="Alta",'MAPA DE RIESGOS'!$AR114="Menor"),CONCATENATE("R",'MAPA DE RIESGOS'!$H114,"C",'MAPA DE RIESGOS'!$AF114),"")</f>
        <v/>
      </c>
      <c r="AS43" s="371" t="str">
        <f>IF(AND('MAPA DE RIESGOS'!$AP115="Alta",'MAPA DE RIESGOS'!$AR115="Menor"),CONCATENATE("R",'MAPA DE RIESGOS'!$H115,"C",'MAPA DE RIESGOS'!$AF115),"")</f>
        <v/>
      </c>
      <c r="AT43" s="357" t="str">
        <f>IF(AND('MAPA DE RIESGOS'!$AP98="Alta",'MAPA DE RIESGOS'!$AR98="Moderado"),CONCATENATE("R",'MAPA DE RIESGOS'!$H98,"C",'MAPA DE RIESGOS'!$AF98),"")</f>
        <v/>
      </c>
      <c r="AU43" s="357" t="str">
        <f>IF(AND('MAPA DE RIESGOS'!$AP99="Alta",'MAPA DE RIESGOS'!$AR99="Moderado"),CONCATENATE("R",'MAPA DE RIESGOS'!$H99,"C",'MAPA DE RIESGOS'!$AF99),"")</f>
        <v/>
      </c>
      <c r="AV43" s="357" t="str">
        <f>IF(AND('MAPA DE RIESGOS'!$AP100="Alta",'MAPA DE RIESGOS'!$AR100="Moderado"),CONCATENATE("R",'MAPA DE RIESGOS'!$H100,"C",'MAPA DE RIESGOS'!$AF100),"")</f>
        <v/>
      </c>
      <c r="AW43" s="357" t="str">
        <f>IF(AND('MAPA DE RIESGOS'!$AP101="Alta",'MAPA DE RIESGOS'!$AR101="Moderado"),CONCATENATE("R",'MAPA DE RIESGOS'!$H101,"C",'MAPA DE RIESGOS'!$AF101),"")</f>
        <v/>
      </c>
      <c r="AX43" s="357" t="str">
        <f>IF(AND('MAPA DE RIESGOS'!$AP102="Alta",'MAPA DE RIESGOS'!$AR102="Moderado"),CONCATENATE("R",'MAPA DE RIESGOS'!$H102,"C",'MAPA DE RIESGOS'!$AF102),"")</f>
        <v/>
      </c>
      <c r="AY43" s="357" t="str">
        <f>IF(AND('MAPA DE RIESGOS'!$AP103="Alta",'MAPA DE RIESGOS'!$AR103="Moderado"),CONCATENATE("R",'MAPA DE RIESGOS'!$H103,"C",'MAPA DE RIESGOS'!$AF103),"")</f>
        <v/>
      </c>
      <c r="AZ43" s="357" t="str">
        <f>IF(AND('MAPA DE RIESGOS'!$AP104="Alta",'MAPA DE RIESGOS'!$AR104="Moderado"),CONCATENATE("R",'MAPA DE RIESGOS'!$H104,"C",'MAPA DE RIESGOS'!$AF104),"")</f>
        <v/>
      </c>
      <c r="BA43" s="357" t="str">
        <f>IF(AND('MAPA DE RIESGOS'!$AP105="Alta",'MAPA DE RIESGOS'!$AR105="Moderado"),CONCATENATE("R",'MAPA DE RIESGOS'!$H105,"C",'MAPA DE RIESGOS'!$AF105),"")</f>
        <v/>
      </c>
      <c r="BB43" s="357" t="str">
        <f>IF(AND('MAPA DE RIESGOS'!$AP106="Alta",'MAPA DE RIESGOS'!$AR106="Moderado"),CONCATENATE("R",'MAPA DE RIESGOS'!$H106,"C",'MAPA DE RIESGOS'!$AF106),"")</f>
        <v/>
      </c>
      <c r="BC43" s="357" t="str">
        <f>IF(AND('MAPA DE RIESGOS'!$AP107="Alta",'MAPA DE RIESGOS'!$AR107="Moderado"),CONCATENATE("R",'MAPA DE RIESGOS'!$H107,"C",'MAPA DE RIESGOS'!$AF107),"")</f>
        <v/>
      </c>
      <c r="BD43" s="357" t="str">
        <f>IF(AND('MAPA DE RIESGOS'!$AP108="Alta",'MAPA DE RIESGOS'!$AR108="Moderado"),CONCATENATE("R",'MAPA DE RIESGOS'!$H108,"C",'MAPA DE RIESGOS'!$AF108),"")</f>
        <v/>
      </c>
      <c r="BE43" s="357" t="str">
        <f>IF(AND('MAPA DE RIESGOS'!$AP109="Alta",'MAPA DE RIESGOS'!$AR109="Moderado"),CONCATENATE("R",'MAPA DE RIESGOS'!$H109,"C",'MAPA DE RIESGOS'!$AF109),"")</f>
        <v/>
      </c>
      <c r="BF43" s="357" t="str">
        <f>IF(AND('MAPA DE RIESGOS'!$AP110="Alta",'MAPA DE RIESGOS'!$AR110="Moderado"),CONCATENATE("R",'MAPA DE RIESGOS'!$H110,"C",'MAPA DE RIESGOS'!$AF110),"")</f>
        <v/>
      </c>
      <c r="BG43" s="357" t="str">
        <f>IF(AND('MAPA DE RIESGOS'!$AP111="Alta",'MAPA DE RIESGOS'!$AR111="Moderado"),CONCATENATE("R",'MAPA DE RIESGOS'!$H111,"C",'MAPA DE RIESGOS'!$AF111),"")</f>
        <v/>
      </c>
      <c r="BH43" s="357" t="str">
        <f>IF(AND('MAPA DE RIESGOS'!$AP112="Alta",'MAPA DE RIESGOS'!$AR112="Moderado"),CONCATENATE("R",'MAPA DE RIESGOS'!$H112,"C",'MAPA DE RIESGOS'!$AF112),"")</f>
        <v/>
      </c>
      <c r="BI43" s="357" t="str">
        <f>IF(AND('MAPA DE RIESGOS'!$AP113="Alta",'MAPA DE RIESGOS'!$AR113="Moderado"),CONCATENATE("R",'MAPA DE RIESGOS'!$H113,"C",'MAPA DE RIESGOS'!$AF113),"")</f>
        <v/>
      </c>
      <c r="BJ43" s="357" t="str">
        <f>IF(AND('MAPA DE RIESGOS'!$AP114="Alta",'MAPA DE RIESGOS'!$AR114="Moderado"),CONCATENATE("R",'MAPA DE RIESGOS'!$H114,"C",'MAPA DE RIESGOS'!$AF114),"")</f>
        <v/>
      </c>
      <c r="BK43" s="358" t="str">
        <f>IF(AND('MAPA DE RIESGOS'!$AP115="Alta",'MAPA DE RIESGOS'!$AR115="Moderado"),CONCATENATE("R",'MAPA DE RIESGOS'!$H115,"C",'MAPA DE RIESGOS'!$AF115),"")</f>
        <v/>
      </c>
      <c r="BL43" s="357" t="str">
        <f>IF(AND('MAPA DE RIESGOS'!$AP98="Alta",'MAPA DE RIESGOS'!$AR98="Mayor"),CONCATENATE("R",'MAPA DE RIESGOS'!$H98,"C",'MAPA DE RIESGOS'!$AF98),"")</f>
        <v/>
      </c>
      <c r="BM43" s="357" t="str">
        <f>IF(AND('MAPA DE RIESGOS'!$AP99="Alta",'MAPA DE RIESGOS'!$AR99="Mayor"),CONCATENATE("R",'MAPA DE RIESGOS'!$H99,"C",'MAPA DE RIESGOS'!$AF99),"")</f>
        <v/>
      </c>
      <c r="BN43" s="357" t="str">
        <f>IF(AND('MAPA DE RIESGOS'!$AP100="Alta",'MAPA DE RIESGOS'!$AR100="Mayor"),CONCATENATE("R",'MAPA DE RIESGOS'!$H100,"C",'MAPA DE RIESGOS'!$AF100),"")</f>
        <v/>
      </c>
      <c r="BO43" s="357" t="str">
        <f>IF(AND('MAPA DE RIESGOS'!$AP101="Alta",'MAPA DE RIESGOS'!$AR101="Mayor"),CONCATENATE("R",'MAPA DE RIESGOS'!$H101,"C",'MAPA DE RIESGOS'!$AF101),"")</f>
        <v/>
      </c>
      <c r="BP43" s="357" t="str">
        <f>IF(AND('MAPA DE RIESGOS'!$AP102="Alta",'MAPA DE RIESGOS'!$AR102="Mayor"),CONCATENATE("R",'MAPA DE RIESGOS'!$H102,"C",'MAPA DE RIESGOS'!$AF102),"")</f>
        <v/>
      </c>
      <c r="BQ43" s="357" t="str">
        <f>IF(AND('MAPA DE RIESGOS'!$AP103="Alta",'MAPA DE RIESGOS'!$AR103="Mayor"),CONCATENATE("R",'MAPA DE RIESGOS'!$H103,"C",'MAPA DE RIESGOS'!$AF103),"")</f>
        <v/>
      </c>
      <c r="BR43" s="357" t="str">
        <f>IF(AND('MAPA DE RIESGOS'!$AP104="Alta",'MAPA DE RIESGOS'!$AR104="Mayor"),CONCATENATE("R",'MAPA DE RIESGOS'!$H104,"C",'MAPA DE RIESGOS'!$AF104),"")</f>
        <v/>
      </c>
      <c r="BS43" s="357" t="str">
        <f>IF(AND('MAPA DE RIESGOS'!$AP105="Alta",'MAPA DE RIESGOS'!$AR105="Mayor"),CONCATENATE("R",'MAPA DE RIESGOS'!$H105,"C",'MAPA DE RIESGOS'!$AF105),"")</f>
        <v/>
      </c>
      <c r="BT43" s="357" t="str">
        <f>IF(AND('MAPA DE RIESGOS'!$AP106="Alta",'MAPA DE RIESGOS'!$AR106="Mayor"),CONCATENATE("R",'MAPA DE RIESGOS'!$H106,"C",'MAPA DE RIESGOS'!$AF106),"")</f>
        <v/>
      </c>
      <c r="BU43" s="357" t="str">
        <f>IF(AND('MAPA DE RIESGOS'!$AP107="Alta",'MAPA DE RIESGOS'!$AR107="Mayor"),CONCATENATE("R",'MAPA DE RIESGOS'!$H107,"C",'MAPA DE RIESGOS'!$AF107),"")</f>
        <v/>
      </c>
      <c r="BV43" s="357" t="str">
        <f>IF(AND('MAPA DE RIESGOS'!$AP108="Alta",'MAPA DE RIESGOS'!$AR108="Mayor"),CONCATENATE("R",'MAPA DE RIESGOS'!$H108,"C",'MAPA DE RIESGOS'!$AF108),"")</f>
        <v/>
      </c>
      <c r="BW43" s="357" t="str">
        <f>IF(AND('MAPA DE RIESGOS'!$AP109="Alta",'MAPA DE RIESGOS'!$AR109="Mayor"),CONCATENATE("R",'MAPA DE RIESGOS'!$H109,"C",'MAPA DE RIESGOS'!$AF109),"")</f>
        <v/>
      </c>
      <c r="BX43" s="357" t="str">
        <f>IF(AND('MAPA DE RIESGOS'!$AP110="Alta",'MAPA DE RIESGOS'!$AR110="Mayor"),CONCATENATE("R",'MAPA DE RIESGOS'!$H110,"C",'MAPA DE RIESGOS'!$AF110),"")</f>
        <v/>
      </c>
      <c r="BY43" s="357" t="str">
        <f>IF(AND('MAPA DE RIESGOS'!$AP111="Alta",'MAPA DE RIESGOS'!$AR111="Mayor"),CONCATENATE("R",'MAPA DE RIESGOS'!$H111,"C",'MAPA DE RIESGOS'!$AF111),"")</f>
        <v/>
      </c>
      <c r="BZ43" s="357" t="str">
        <f>IF(AND('MAPA DE RIESGOS'!$AP112="Alta",'MAPA DE RIESGOS'!$AR112="Mayor"),CONCATENATE("R",'MAPA DE RIESGOS'!$H112,"C",'MAPA DE RIESGOS'!$AF112),"")</f>
        <v/>
      </c>
      <c r="CA43" s="357" t="str">
        <f>IF(AND('MAPA DE RIESGOS'!$AP113="Alta",'MAPA DE RIESGOS'!$AR113="Mayor"),CONCATENATE("R",'MAPA DE RIESGOS'!$H113,"C",'MAPA DE RIESGOS'!$AF113),"")</f>
        <v/>
      </c>
      <c r="CB43" s="357" t="str">
        <f>IF(AND('MAPA DE RIESGOS'!$AP114="Alta",'MAPA DE RIESGOS'!$AR114="Mayor"),CONCATENATE("R",'MAPA DE RIESGOS'!$H114,"C",'MAPA DE RIESGOS'!$AF114),"")</f>
        <v/>
      </c>
      <c r="CC43" s="358" t="str">
        <f>IF(AND('MAPA DE RIESGOS'!$AP115="Alta",'MAPA DE RIESGOS'!$AR115="Mayor"),CONCATENATE("R",'MAPA DE RIESGOS'!$H115,"C",'MAPA DE RIESGOS'!$AF115),"")</f>
        <v/>
      </c>
      <c r="CD43" s="359" t="str">
        <f>IF(AND('MAPA DE RIESGOS'!$AP98="Alta",'MAPA DE RIESGOS'!$AR98="Catastrófico"),CONCATENATE("R",'MAPA DE RIESGOS'!$H98,"C",'MAPA DE RIESGOS'!$AF98),"")</f>
        <v/>
      </c>
      <c r="CE43" s="359" t="str">
        <f>IF(AND('MAPA DE RIESGOS'!$AP99="Alta",'MAPA DE RIESGOS'!$AR99="Catastrófico"),CONCATENATE("R",'MAPA DE RIESGOS'!$H99,"C",'MAPA DE RIESGOS'!$AF99),"")</f>
        <v/>
      </c>
      <c r="CF43" s="359" t="str">
        <f>IF(AND('MAPA DE RIESGOS'!$AP100="Alta",'MAPA DE RIESGOS'!$AR100="Catastrófico"),CONCATENATE("R",'MAPA DE RIESGOS'!$H100,"C",'MAPA DE RIESGOS'!$AF100),"")</f>
        <v/>
      </c>
      <c r="CG43" s="359" t="str">
        <f>IF(AND('MAPA DE RIESGOS'!$AP101="Alta",'MAPA DE RIESGOS'!$AR101="Catastrófico"),CONCATENATE("R",'MAPA DE RIESGOS'!$H101,"C",'MAPA DE RIESGOS'!$AF101),"")</f>
        <v/>
      </c>
      <c r="CH43" s="359" t="str">
        <f>IF(AND('MAPA DE RIESGOS'!$AP102="Alta",'MAPA DE RIESGOS'!$AR102="Catastrófico"),CONCATENATE("R",'MAPA DE RIESGOS'!$H102,"C",'MAPA DE RIESGOS'!$AF102),"")</f>
        <v/>
      </c>
      <c r="CI43" s="359" t="str">
        <f>IF(AND('MAPA DE RIESGOS'!$AP103="Alta",'MAPA DE RIESGOS'!$AR103="Catastrófico"),CONCATENATE("R",'MAPA DE RIESGOS'!$H103,"C",'MAPA DE RIESGOS'!$AF103),"")</f>
        <v/>
      </c>
      <c r="CJ43" s="359" t="str">
        <f>IF(AND('MAPA DE RIESGOS'!$AP104="Alta",'MAPA DE RIESGOS'!$AR104="Catastrófico"),CONCATENATE("R",'MAPA DE RIESGOS'!$H104,"C",'MAPA DE RIESGOS'!$AF104),"")</f>
        <v/>
      </c>
      <c r="CK43" s="359" t="str">
        <f>IF(AND('MAPA DE RIESGOS'!$AP105="Alta",'MAPA DE RIESGOS'!$AR105="Catastrófico"),CONCATENATE("R",'MAPA DE RIESGOS'!$H105,"C",'MAPA DE RIESGOS'!$AF105),"")</f>
        <v/>
      </c>
      <c r="CL43" s="359" t="str">
        <f>IF(AND('MAPA DE RIESGOS'!$AP106="Alta",'MAPA DE RIESGOS'!$AR106="Catastrófico"),CONCATENATE("R",'MAPA DE RIESGOS'!$H106,"C",'MAPA DE RIESGOS'!$AF106),"")</f>
        <v/>
      </c>
      <c r="CM43" s="359" t="str">
        <f>IF(AND('MAPA DE RIESGOS'!$AP107="Alta",'MAPA DE RIESGOS'!$AR107="Catastrófico"),CONCATENATE("R",'MAPA DE RIESGOS'!$H107,"C",'MAPA DE RIESGOS'!$AF107),"")</f>
        <v/>
      </c>
      <c r="CN43" s="359" t="str">
        <f>IF(AND('MAPA DE RIESGOS'!$AP108="Alta",'MAPA DE RIESGOS'!$AR108="Catastrófico"),CONCATENATE("R",'MAPA DE RIESGOS'!$H108,"C",'MAPA DE RIESGOS'!$AF108),"")</f>
        <v/>
      </c>
      <c r="CO43" s="359" t="str">
        <f>IF(AND('MAPA DE RIESGOS'!$AP109="Alta",'MAPA DE RIESGOS'!$AR109="Catastrófico"),CONCATENATE("R",'MAPA DE RIESGOS'!$H109,"C",'MAPA DE RIESGOS'!$AF109),"")</f>
        <v/>
      </c>
      <c r="CP43" s="359" t="str">
        <f>IF(AND('MAPA DE RIESGOS'!$AP110="Alta",'MAPA DE RIESGOS'!$AR110="Catastrófico"),CONCATENATE("R",'MAPA DE RIESGOS'!$H110,"C",'MAPA DE RIESGOS'!$AF110),"")</f>
        <v/>
      </c>
      <c r="CQ43" s="359" t="str">
        <f>IF(AND('MAPA DE RIESGOS'!$AP111="Alta",'MAPA DE RIESGOS'!$AR111="Catastrófico"),CONCATENATE("R",'MAPA DE RIESGOS'!$H111,"C",'MAPA DE RIESGOS'!$AF111),"")</f>
        <v/>
      </c>
      <c r="CR43" s="359" t="str">
        <f>IF(AND('MAPA DE RIESGOS'!$AP112="Alta",'MAPA DE RIESGOS'!$AR112="Catastrófico"),CONCATENATE("R",'MAPA DE RIESGOS'!$H112,"C",'MAPA DE RIESGOS'!$AF112),"")</f>
        <v/>
      </c>
      <c r="CS43" s="359" t="str">
        <f>IF(AND('MAPA DE RIESGOS'!$AP113="Alta",'MAPA DE RIESGOS'!$AR113="Catastrófico"),CONCATENATE("R",'MAPA DE RIESGOS'!$H113,"C",'MAPA DE RIESGOS'!$AF113),"")</f>
        <v/>
      </c>
      <c r="CT43" s="359" t="str">
        <f>IF(AND('MAPA DE RIESGOS'!$AP114="Alta",'MAPA DE RIESGOS'!$AR114="Catastrófico"),CONCATENATE("R",'MAPA DE RIESGOS'!$H114,"C",'MAPA DE RIESGOS'!$AF114),"")</f>
        <v/>
      </c>
      <c r="CU43" s="360" t="str">
        <f>IF(AND('MAPA DE RIESGOS'!$AP115="Alta",'MAPA DE RIESGOS'!$AR115="Catastrófico"),CONCATENATE("R",'MAPA DE RIESGOS'!$H115,"C",'MAPA DE RIESGOS'!$AF115),"")</f>
        <v/>
      </c>
      <c r="CV43" s="67"/>
      <c r="CW43" s="750"/>
      <c r="CX43" s="751"/>
      <c r="CY43" s="751"/>
      <c r="CZ43" s="751"/>
      <c r="DA43" s="751"/>
      <c r="DB43" s="752"/>
    </row>
    <row r="44" spans="2:106" ht="32.5" customHeight="1">
      <c r="B44" s="755"/>
      <c r="C44" s="755"/>
      <c r="D44" s="756"/>
      <c r="E44" s="726"/>
      <c r="F44" s="727"/>
      <c r="G44" s="727"/>
      <c r="H44" s="727"/>
      <c r="I44" s="727"/>
      <c r="J44" s="369" t="str">
        <f>IF(AND('MAPA DE RIESGOS'!$AP116="Alta",'MAPA DE RIESGOS'!$AR116="Leve"),CONCATENATE("R",'MAPA DE RIESGOS'!$H116,"C",'MAPA DE RIESGOS'!$AF116),"")</f>
        <v/>
      </c>
      <c r="K44" s="370" t="str">
        <f>IF(AND('MAPA DE RIESGOS'!$AP117="Alta",'MAPA DE RIESGOS'!$AR117="Leve"),CONCATENATE("R",'MAPA DE RIESGOS'!$H117,"C",'MAPA DE RIESGOS'!$AF117),"")</f>
        <v/>
      </c>
      <c r="L44" s="370" t="str">
        <f>IF(AND('MAPA DE RIESGOS'!$AP118="Alta",'MAPA DE RIESGOS'!$AR118="Leve"),CONCATENATE("R",'MAPA DE RIESGOS'!$H118,"C",'MAPA DE RIESGOS'!$AF118),"")</f>
        <v/>
      </c>
      <c r="M44" s="370" t="str">
        <f>IF(AND('MAPA DE RIESGOS'!$AP119="Alta",'MAPA DE RIESGOS'!$AR119="Leve"),CONCATENATE("R",'MAPA DE RIESGOS'!$H119,"C",'MAPA DE RIESGOS'!$AF119),"")</f>
        <v/>
      </c>
      <c r="N44" s="370" t="str">
        <f>IF(AND('MAPA DE RIESGOS'!$AP120="Alta",'MAPA DE RIESGOS'!$AR120="Leve"),CONCATENATE("R",'MAPA DE RIESGOS'!$H120,"C",'MAPA DE RIESGOS'!$AF120),"")</f>
        <v/>
      </c>
      <c r="O44" s="370" t="str">
        <f>IF(AND('MAPA DE RIESGOS'!$AP121="Alta",'MAPA DE RIESGOS'!$AR121="Leve"),CONCATENATE("R",'MAPA DE RIESGOS'!$H121,"C",'MAPA DE RIESGOS'!$AF121),"")</f>
        <v/>
      </c>
      <c r="P44" s="370" t="str">
        <f>IF(AND('MAPA DE RIESGOS'!$AP122="Alta",'MAPA DE RIESGOS'!$AR122="Leve"),CONCATENATE("R",'MAPA DE RIESGOS'!$H122,"C",'MAPA DE RIESGOS'!$AF122),"")</f>
        <v/>
      </c>
      <c r="Q44" s="370" t="str">
        <f>IF(AND('MAPA DE RIESGOS'!$AP123="Alta",'MAPA DE RIESGOS'!$AR123="Leve"),CONCATENATE("R",'MAPA DE RIESGOS'!$H123,"C",'MAPA DE RIESGOS'!$AF123),"")</f>
        <v/>
      </c>
      <c r="R44" s="370" t="str">
        <f>IF(AND('MAPA DE RIESGOS'!$AP124="Alta",'MAPA DE RIESGOS'!$AR124="Leve"),CONCATENATE("R",'MAPA DE RIESGOS'!$H124,"C",'MAPA DE RIESGOS'!$AF124),"")</f>
        <v/>
      </c>
      <c r="S44" s="370" t="str">
        <f>IF(AND('MAPA DE RIESGOS'!$AP125="Alta",'MAPA DE RIESGOS'!$AR125="Leve"),CONCATENATE("R",'MAPA DE RIESGOS'!$H125,"C",'MAPA DE RIESGOS'!$AF125),"")</f>
        <v/>
      </c>
      <c r="T44" s="370" t="str">
        <f>IF(AND('MAPA DE RIESGOS'!$AP126="Alta",'MAPA DE RIESGOS'!$AR126="Leve"),CONCATENATE("R",'MAPA DE RIESGOS'!$H126,"C",'MAPA DE RIESGOS'!$AF126),"")</f>
        <v/>
      </c>
      <c r="U44" s="370" t="str">
        <f>IF(AND('MAPA DE RIESGOS'!$AP127="Alta",'MAPA DE RIESGOS'!$AR127="Leve"),CONCATENATE("R",'MAPA DE RIESGOS'!$H127,"C",'MAPA DE RIESGOS'!$AF127),"")</f>
        <v/>
      </c>
      <c r="V44" s="370" t="str">
        <f>IF(AND('MAPA DE RIESGOS'!$AP128="Alta",'MAPA DE RIESGOS'!$AR128="Leve"),CONCATENATE("R",'MAPA DE RIESGOS'!$H128,"C",'MAPA DE RIESGOS'!$AF128),"")</f>
        <v/>
      </c>
      <c r="W44" s="370" t="str">
        <f>IF(AND('MAPA DE RIESGOS'!$AP129="Alta",'MAPA DE RIESGOS'!$AR129="Leve"),CONCATENATE("R",'MAPA DE RIESGOS'!$H129,"C",'MAPA DE RIESGOS'!$AF129),"")</f>
        <v/>
      </c>
      <c r="X44" s="370" t="str">
        <f>IF(AND('MAPA DE RIESGOS'!$AP136="Alta",'MAPA DE RIESGOS'!$AR136="Leve"),CONCATENATE("R",'MAPA DE RIESGOS'!$H136,"C",'MAPA DE RIESGOS'!$AF136),"")</f>
        <v/>
      </c>
      <c r="Y44" s="370" t="str">
        <f>IF(AND('MAPA DE RIESGOS'!$AP137="Alta",'MAPA DE RIESGOS'!$AR137="Leve"),CONCATENATE("R",'MAPA DE RIESGOS'!$H137,"C",'MAPA DE RIESGOS'!$AF137),"")</f>
        <v/>
      </c>
      <c r="Z44" s="370" t="str">
        <f>IF(AND('MAPA DE RIESGOS'!$AP138="Alta",'MAPA DE RIESGOS'!$AR138="Leve"),CONCATENATE("R",'MAPA DE RIESGOS'!$H138,"C",'MAPA DE RIESGOS'!$AF138),"")</f>
        <v/>
      </c>
      <c r="AA44" s="370" t="str">
        <f>IF(AND('MAPA DE RIESGOS'!$AP139="Alta",'MAPA DE RIESGOS'!$AR139="Leve"),CONCATENATE("R",'MAPA DE RIESGOS'!$H139,"C",'MAPA DE RIESGOS'!$AF139),"")</f>
        <v/>
      </c>
      <c r="AB44" s="369" t="str">
        <f>IF(AND('MAPA DE RIESGOS'!$AP116="Alta",'MAPA DE RIESGOS'!$AR116="Menor"),CONCATENATE("R",'MAPA DE RIESGOS'!$H116,"C",'MAPA DE RIESGOS'!$AF116),"")</f>
        <v/>
      </c>
      <c r="AC44" s="370" t="str">
        <f>IF(AND('MAPA DE RIESGOS'!$AP117="Alta",'MAPA DE RIESGOS'!$AR117="Menor"),CONCATENATE("R",'MAPA DE RIESGOS'!$H117,"C",'MAPA DE RIESGOS'!$AF117),"")</f>
        <v/>
      </c>
      <c r="AD44" s="370" t="str">
        <f>IF(AND('MAPA DE RIESGOS'!$AP118="Alta",'MAPA DE RIESGOS'!$AR118="Menor"),CONCATENATE("R",'MAPA DE RIESGOS'!$H118,"C",'MAPA DE RIESGOS'!$AF118),"")</f>
        <v/>
      </c>
      <c r="AE44" s="370" t="str">
        <f>IF(AND('MAPA DE RIESGOS'!$AP119="Alta",'MAPA DE RIESGOS'!$AR119="Menor"),CONCATENATE("R",'MAPA DE RIESGOS'!$H119,"C",'MAPA DE RIESGOS'!$AF119),"")</f>
        <v/>
      </c>
      <c r="AF44" s="370" t="str">
        <f>IF(AND('MAPA DE RIESGOS'!$AP120="Alta",'MAPA DE RIESGOS'!$AR120="Menor"),CONCATENATE("R",'MAPA DE RIESGOS'!$H120,"C",'MAPA DE RIESGOS'!$AF120),"")</f>
        <v/>
      </c>
      <c r="AG44" s="370" t="str">
        <f>IF(AND('MAPA DE RIESGOS'!$AP121="Alta",'MAPA DE RIESGOS'!$AR121="Menor"),CONCATENATE("R",'MAPA DE RIESGOS'!$H121,"C",'MAPA DE RIESGOS'!$AF121),"")</f>
        <v/>
      </c>
      <c r="AH44" s="370" t="str">
        <f>IF(AND('MAPA DE RIESGOS'!$AP122="Alta",'MAPA DE RIESGOS'!$AR122="Menor"),CONCATENATE("R",'MAPA DE RIESGOS'!$H122,"C",'MAPA DE RIESGOS'!$AF122),"")</f>
        <v/>
      </c>
      <c r="AI44" s="370" t="str">
        <f>IF(AND('MAPA DE RIESGOS'!$AP123="Alta",'MAPA DE RIESGOS'!$AR123="Menor"),CONCATENATE("R",'MAPA DE RIESGOS'!$H123,"C",'MAPA DE RIESGOS'!$AF123),"")</f>
        <v/>
      </c>
      <c r="AJ44" s="370" t="str">
        <f>IF(AND('MAPA DE RIESGOS'!$AP124="Alta",'MAPA DE RIESGOS'!$AR124="Menor"),CONCATENATE("R",'MAPA DE RIESGOS'!$H124,"C",'MAPA DE RIESGOS'!$AF124),"")</f>
        <v/>
      </c>
      <c r="AK44" s="370" t="str">
        <f>IF(AND('MAPA DE RIESGOS'!$AP125="Alta",'MAPA DE RIESGOS'!$AR125="Menor"),CONCATENATE("R",'MAPA DE RIESGOS'!$H125,"C",'MAPA DE RIESGOS'!$AF125),"")</f>
        <v/>
      </c>
      <c r="AL44" s="370" t="str">
        <f>IF(AND('MAPA DE RIESGOS'!$AP126="Alta",'MAPA DE RIESGOS'!$AR126="Menor"),CONCATENATE("R",'MAPA DE RIESGOS'!$H126,"C",'MAPA DE RIESGOS'!$AF126),"")</f>
        <v/>
      </c>
      <c r="AM44" s="370" t="str">
        <f>IF(AND('MAPA DE RIESGOS'!$AP127="Alta",'MAPA DE RIESGOS'!$AR127="Menor"),CONCATENATE("R",'MAPA DE RIESGOS'!$H127,"C",'MAPA DE RIESGOS'!$AF127),"")</f>
        <v/>
      </c>
      <c r="AN44" s="370" t="str">
        <f>IF(AND('MAPA DE RIESGOS'!$AP128="Alta",'MAPA DE RIESGOS'!$AR128="Menor"),CONCATENATE("R",'MAPA DE RIESGOS'!$H128,"C",'MAPA DE RIESGOS'!$AF128),"")</f>
        <v/>
      </c>
      <c r="AO44" s="370" t="str">
        <f>IF(AND('MAPA DE RIESGOS'!$AP129="Alta",'MAPA DE RIESGOS'!$AR129="Menor"),CONCATENATE("R",'MAPA DE RIESGOS'!$H129,"C",'MAPA DE RIESGOS'!$AF129),"")</f>
        <v/>
      </c>
      <c r="AP44" s="370" t="str">
        <f>IF(AND('MAPA DE RIESGOS'!$AP136="Alta",'MAPA DE RIESGOS'!$AR136="Menor"),CONCATENATE("R",'MAPA DE RIESGOS'!$H136,"C",'MAPA DE RIESGOS'!$AF136),"")</f>
        <v/>
      </c>
      <c r="AQ44" s="370" t="str">
        <f>IF(AND('MAPA DE RIESGOS'!$AP137="Alta",'MAPA DE RIESGOS'!$AR137="Menor"),CONCATENATE("R",'MAPA DE RIESGOS'!$H137,"C",'MAPA DE RIESGOS'!$AF137),"")</f>
        <v/>
      </c>
      <c r="AR44" s="370" t="str">
        <f>IF(AND('MAPA DE RIESGOS'!$AP138="Alta",'MAPA DE RIESGOS'!$AR138="Menor"),CONCATENATE("R",'MAPA DE RIESGOS'!$H138,"C",'MAPA DE RIESGOS'!$AF138),"")</f>
        <v/>
      </c>
      <c r="AS44" s="371" t="str">
        <f>IF(AND('MAPA DE RIESGOS'!$AP139="Alta",'MAPA DE RIESGOS'!$AR139="Menor"),CONCATENATE("R",'MAPA DE RIESGOS'!$H139,"C",'MAPA DE RIESGOS'!$AF139),"")</f>
        <v/>
      </c>
      <c r="AT44" s="357" t="str">
        <f>IF(AND('MAPA DE RIESGOS'!$AP116="Alta",'MAPA DE RIESGOS'!$AR116="Moderado"),CONCATENATE("R",'MAPA DE RIESGOS'!$H116,"C",'MAPA DE RIESGOS'!$AF116),"")</f>
        <v/>
      </c>
      <c r="AU44" s="357" t="str">
        <f>IF(AND('MAPA DE RIESGOS'!$AP117="Alta",'MAPA DE RIESGOS'!$AR117="Moderado"),CONCATENATE("R",'MAPA DE RIESGOS'!$H117,"C",'MAPA DE RIESGOS'!$AF117),"")</f>
        <v/>
      </c>
      <c r="AV44" s="357" t="str">
        <f>IF(AND('MAPA DE RIESGOS'!$AP118="Alta",'MAPA DE RIESGOS'!$AR118="Moderado"),CONCATENATE("R",'MAPA DE RIESGOS'!$H118,"C",'MAPA DE RIESGOS'!$AF118),"")</f>
        <v/>
      </c>
      <c r="AW44" s="357" t="str">
        <f>IF(AND('MAPA DE RIESGOS'!$AP119="Alta",'MAPA DE RIESGOS'!$AR119="Moderado"),CONCATENATE("R",'MAPA DE RIESGOS'!$H119,"C",'MAPA DE RIESGOS'!$AF119),"")</f>
        <v/>
      </c>
      <c r="AX44" s="357" t="str">
        <f>IF(AND('MAPA DE RIESGOS'!$AP120="Alta",'MAPA DE RIESGOS'!$AR120="Moderado"),CONCATENATE("R",'MAPA DE RIESGOS'!$H120,"C",'MAPA DE RIESGOS'!$AF120),"")</f>
        <v/>
      </c>
      <c r="AY44" s="357" t="str">
        <f>IF(AND('MAPA DE RIESGOS'!$AP121="Alta",'MAPA DE RIESGOS'!$AR121="Moderado"),CONCATENATE("R",'MAPA DE RIESGOS'!$H121,"C",'MAPA DE RIESGOS'!$AF121),"")</f>
        <v/>
      </c>
      <c r="AZ44" s="357" t="str">
        <f>IF(AND('MAPA DE RIESGOS'!$AP122="Alta",'MAPA DE RIESGOS'!$AR122="Moderado"),CONCATENATE("R",'MAPA DE RIESGOS'!$H122,"C",'MAPA DE RIESGOS'!$AF122),"")</f>
        <v/>
      </c>
      <c r="BA44" s="357" t="str">
        <f>IF(AND('MAPA DE RIESGOS'!$AP123="Alta",'MAPA DE RIESGOS'!$AR123="Moderado"),CONCATENATE("R",'MAPA DE RIESGOS'!$H123,"C",'MAPA DE RIESGOS'!$AF123),"")</f>
        <v/>
      </c>
      <c r="BB44" s="357" t="str">
        <f>IF(AND('MAPA DE RIESGOS'!$AP124="Alta",'MAPA DE RIESGOS'!$AR124="Moderado"),CONCATENATE("R",'MAPA DE RIESGOS'!$H124,"C",'MAPA DE RIESGOS'!$AF124),"")</f>
        <v/>
      </c>
      <c r="BC44" s="357" t="str">
        <f>IF(AND('MAPA DE RIESGOS'!$AP125="Alta",'MAPA DE RIESGOS'!$AR125="Moderado"),CONCATENATE("R",'MAPA DE RIESGOS'!$H125,"C",'MAPA DE RIESGOS'!$AF125),"")</f>
        <v/>
      </c>
      <c r="BD44" s="357" t="str">
        <f>IF(AND('MAPA DE RIESGOS'!$AP126="Alta",'MAPA DE RIESGOS'!$AR126="Moderado"),CONCATENATE("R",'MAPA DE RIESGOS'!$H126,"C",'MAPA DE RIESGOS'!$AF126),"")</f>
        <v/>
      </c>
      <c r="BE44" s="357" t="str">
        <f>IF(AND('MAPA DE RIESGOS'!$AP127="Alta",'MAPA DE RIESGOS'!$AR127="Moderado"),CONCATENATE("R",'MAPA DE RIESGOS'!$H127,"C",'MAPA DE RIESGOS'!$AF127),"")</f>
        <v/>
      </c>
      <c r="BF44" s="357" t="str">
        <f>IF(AND('MAPA DE RIESGOS'!$AP128="Alta",'MAPA DE RIESGOS'!$AR128="Moderado"),CONCATENATE("R",'MAPA DE RIESGOS'!$H128,"C",'MAPA DE RIESGOS'!$AF128),"")</f>
        <v/>
      </c>
      <c r="BG44" s="357" t="str">
        <f>IF(AND('MAPA DE RIESGOS'!$AP129="Alta",'MAPA DE RIESGOS'!$AR129="Moderado"),CONCATENATE("R",'MAPA DE RIESGOS'!$H129,"C",'MAPA DE RIESGOS'!$AF129),"")</f>
        <v/>
      </c>
      <c r="BH44" s="357" t="str">
        <f>IF(AND('MAPA DE RIESGOS'!$AP136="Alta",'MAPA DE RIESGOS'!$AR136="Moderado"),CONCATENATE("R",'MAPA DE RIESGOS'!$H136,"C",'MAPA DE RIESGOS'!$AF136),"")</f>
        <v/>
      </c>
      <c r="BI44" s="357" t="str">
        <f>IF(AND('MAPA DE RIESGOS'!$AP137="Alta",'MAPA DE RIESGOS'!$AR137="Moderado"),CONCATENATE("R",'MAPA DE RIESGOS'!$H137,"C",'MAPA DE RIESGOS'!$AF137),"")</f>
        <v/>
      </c>
      <c r="BJ44" s="357" t="str">
        <f>IF(AND('MAPA DE RIESGOS'!$AP138="Alta",'MAPA DE RIESGOS'!$AR138="Moderado"),CONCATENATE("R",'MAPA DE RIESGOS'!$H138,"C",'MAPA DE RIESGOS'!$AF138),"")</f>
        <v/>
      </c>
      <c r="BK44" s="358" t="str">
        <f>IF(AND('MAPA DE RIESGOS'!$AP139="Alta",'MAPA DE RIESGOS'!$AR139="Moderado"),CONCATENATE("R",'MAPA DE RIESGOS'!$H139,"C",'MAPA DE RIESGOS'!$AF139),"")</f>
        <v/>
      </c>
      <c r="BL44" s="357" t="str">
        <f>IF(AND('MAPA DE RIESGOS'!$AP116="Alta",'MAPA DE RIESGOS'!$AR116="Mayor"),CONCATENATE("R",'MAPA DE RIESGOS'!$H116,"C",'MAPA DE RIESGOS'!$AF116),"")</f>
        <v/>
      </c>
      <c r="BM44" s="357" t="str">
        <f>IF(AND('MAPA DE RIESGOS'!$AP117="Alta",'MAPA DE RIESGOS'!$AR117="Mayor"),CONCATENATE("R",'MAPA DE RIESGOS'!$H117,"C",'MAPA DE RIESGOS'!$AF117),"")</f>
        <v/>
      </c>
      <c r="BN44" s="357" t="str">
        <f>IF(AND('MAPA DE RIESGOS'!$AP118="Alta",'MAPA DE RIESGOS'!$AR118="Mayor"),CONCATENATE("R",'MAPA DE RIESGOS'!$H118,"C",'MAPA DE RIESGOS'!$AF118),"")</f>
        <v/>
      </c>
      <c r="BO44" s="357" t="str">
        <f>IF(AND('MAPA DE RIESGOS'!$AP119="Alta",'MAPA DE RIESGOS'!$AR119="Mayor"),CONCATENATE("R",'MAPA DE RIESGOS'!$H119,"C",'MAPA DE RIESGOS'!$AF119),"")</f>
        <v/>
      </c>
      <c r="BP44" s="357" t="str">
        <f>IF(AND('MAPA DE RIESGOS'!$AP120="Alta",'MAPA DE RIESGOS'!$AR120="Mayor"),CONCATENATE("R",'MAPA DE RIESGOS'!$H120,"C",'MAPA DE RIESGOS'!$AF120),"")</f>
        <v/>
      </c>
      <c r="BQ44" s="357" t="str">
        <f>IF(AND('MAPA DE RIESGOS'!$AP121="Alta",'MAPA DE RIESGOS'!$AR121="Mayor"),CONCATENATE("R",'MAPA DE RIESGOS'!$H121,"C",'MAPA DE RIESGOS'!$AF121),"")</f>
        <v/>
      </c>
      <c r="BR44" s="357" t="str">
        <f>IF(AND('MAPA DE RIESGOS'!$AP122="Alta",'MAPA DE RIESGOS'!$AR122="Mayor"),CONCATENATE("R",'MAPA DE RIESGOS'!$H122,"C",'MAPA DE RIESGOS'!$AF122),"")</f>
        <v/>
      </c>
      <c r="BS44" s="357" t="str">
        <f>IF(AND('MAPA DE RIESGOS'!$AP123="Alta",'MAPA DE RIESGOS'!$AR123="Mayor"),CONCATENATE("R",'MAPA DE RIESGOS'!$H123,"C",'MAPA DE RIESGOS'!$AF123),"")</f>
        <v/>
      </c>
      <c r="BT44" s="357" t="str">
        <f>IF(AND('MAPA DE RIESGOS'!$AP124="Alta",'MAPA DE RIESGOS'!$AR124="Mayor"),CONCATENATE("R",'MAPA DE RIESGOS'!$H124,"C",'MAPA DE RIESGOS'!$AF124),"")</f>
        <v/>
      </c>
      <c r="BU44" s="357" t="str">
        <f>IF(AND('MAPA DE RIESGOS'!$AP125="Alta",'MAPA DE RIESGOS'!$AR125="Mayor"),CONCATENATE("R",'MAPA DE RIESGOS'!$H125,"C",'MAPA DE RIESGOS'!$AF125),"")</f>
        <v/>
      </c>
      <c r="BV44" s="357" t="str">
        <f>IF(AND('MAPA DE RIESGOS'!$AP126="Alta",'MAPA DE RIESGOS'!$AR126="Mayor"),CONCATENATE("R",'MAPA DE RIESGOS'!$H126,"C",'MAPA DE RIESGOS'!$AF126),"")</f>
        <v/>
      </c>
      <c r="BW44" s="357" t="str">
        <f>IF(AND('MAPA DE RIESGOS'!$AP127="Alta",'MAPA DE RIESGOS'!$AR127="Mayor"),CONCATENATE("R",'MAPA DE RIESGOS'!$H127,"C",'MAPA DE RIESGOS'!$AF127),"")</f>
        <v/>
      </c>
      <c r="BX44" s="357" t="str">
        <f>IF(AND('MAPA DE RIESGOS'!$AP128="Alta",'MAPA DE RIESGOS'!$AR128="Mayor"),CONCATENATE("R",'MAPA DE RIESGOS'!$H128,"C",'MAPA DE RIESGOS'!$AF128),"")</f>
        <v/>
      </c>
      <c r="BY44" s="357" t="str">
        <f>IF(AND('MAPA DE RIESGOS'!$AP129="Alta",'MAPA DE RIESGOS'!$AR129="Mayor"),CONCATENATE("R",'MAPA DE RIESGOS'!$H129,"C",'MAPA DE RIESGOS'!$AF129),"")</f>
        <v/>
      </c>
      <c r="BZ44" s="357" t="str">
        <f>IF(AND('MAPA DE RIESGOS'!$AP136="Alta",'MAPA DE RIESGOS'!$AR136="Mayor"),CONCATENATE("R",'MAPA DE RIESGOS'!$H136,"C",'MAPA DE RIESGOS'!$AF136),"")</f>
        <v/>
      </c>
      <c r="CA44" s="357" t="str">
        <f>IF(AND('MAPA DE RIESGOS'!$AP137="Alta",'MAPA DE RIESGOS'!$AR137="Mayor"),CONCATENATE("R",'MAPA DE RIESGOS'!$H137,"C",'MAPA DE RIESGOS'!$AF137),"")</f>
        <v/>
      </c>
      <c r="CB44" s="357" t="str">
        <f>IF(AND('MAPA DE RIESGOS'!$AP138="Alta",'MAPA DE RIESGOS'!$AR138="Mayor"),CONCATENATE("R",'MAPA DE RIESGOS'!$H138,"C",'MAPA DE RIESGOS'!$AF138),"")</f>
        <v/>
      </c>
      <c r="CC44" s="358" t="str">
        <f>IF(AND('MAPA DE RIESGOS'!$AP139="Alta",'MAPA DE RIESGOS'!$AR139="Mayor"),CONCATENATE("R",'MAPA DE RIESGOS'!$H139,"C",'MAPA DE RIESGOS'!$AF139),"")</f>
        <v/>
      </c>
      <c r="CD44" s="359" t="str">
        <f>IF(AND('MAPA DE RIESGOS'!$AP116="Alta",'MAPA DE RIESGOS'!$AR116="Catastrófico"),CONCATENATE("R",'MAPA DE RIESGOS'!$H116,"C",'MAPA DE RIESGOS'!$AF116),"")</f>
        <v/>
      </c>
      <c r="CE44" s="359" t="str">
        <f>IF(AND('MAPA DE RIESGOS'!$AP117="Alta",'MAPA DE RIESGOS'!$AR117="Catastrófico"),CONCATENATE("R",'MAPA DE RIESGOS'!$H117,"C",'MAPA DE RIESGOS'!$AF117),"")</f>
        <v/>
      </c>
      <c r="CF44" s="359" t="str">
        <f>IF(AND('MAPA DE RIESGOS'!$AP118="Alta",'MAPA DE RIESGOS'!$AR118="Catastrófico"),CONCATENATE("R",'MAPA DE RIESGOS'!$H118,"C",'MAPA DE RIESGOS'!$AF118),"")</f>
        <v/>
      </c>
      <c r="CG44" s="359" t="str">
        <f>IF(AND('MAPA DE RIESGOS'!$AP119="Alta",'MAPA DE RIESGOS'!$AR119="Catastrófico"),CONCATENATE("R",'MAPA DE RIESGOS'!$H119,"C",'MAPA DE RIESGOS'!$AF119),"")</f>
        <v/>
      </c>
      <c r="CH44" s="359" t="str">
        <f>IF(AND('MAPA DE RIESGOS'!$AP120="Alta",'MAPA DE RIESGOS'!$AR120="Catastrófico"),CONCATENATE("R",'MAPA DE RIESGOS'!$H120,"C",'MAPA DE RIESGOS'!$AF120),"")</f>
        <v/>
      </c>
      <c r="CI44" s="359" t="str">
        <f>IF(AND('MAPA DE RIESGOS'!$AP121="Alta",'MAPA DE RIESGOS'!$AR121="Catastrófico"),CONCATENATE("R",'MAPA DE RIESGOS'!$H121,"C",'MAPA DE RIESGOS'!$AF121),"")</f>
        <v/>
      </c>
      <c r="CJ44" s="359" t="str">
        <f>IF(AND('MAPA DE RIESGOS'!$AP122="Alta",'MAPA DE RIESGOS'!$AR122="Catastrófico"),CONCATENATE("R",'MAPA DE RIESGOS'!$H122,"C",'MAPA DE RIESGOS'!$AF122),"")</f>
        <v/>
      </c>
      <c r="CK44" s="359" t="str">
        <f>IF(AND('MAPA DE RIESGOS'!$AP123="Alta",'MAPA DE RIESGOS'!$AR123="Catastrófico"),CONCATENATE("R",'MAPA DE RIESGOS'!$H123,"C",'MAPA DE RIESGOS'!$AF123),"")</f>
        <v/>
      </c>
      <c r="CL44" s="359" t="str">
        <f>IF(AND('MAPA DE RIESGOS'!$AP124="Alta",'MAPA DE RIESGOS'!$AR124="Catastrófico"),CONCATENATE("R",'MAPA DE RIESGOS'!$H124,"C",'MAPA DE RIESGOS'!$AF124),"")</f>
        <v/>
      </c>
      <c r="CM44" s="359" t="str">
        <f>IF(AND('MAPA DE RIESGOS'!$AP125="Alta",'MAPA DE RIESGOS'!$AR125="Catastrófico"),CONCATENATE("R",'MAPA DE RIESGOS'!$H125,"C",'MAPA DE RIESGOS'!$AF125),"")</f>
        <v/>
      </c>
      <c r="CN44" s="359" t="str">
        <f>IF(AND('MAPA DE RIESGOS'!$AP126="Alta",'MAPA DE RIESGOS'!$AR126="Catastrófico"),CONCATENATE("R",'MAPA DE RIESGOS'!$H126,"C",'MAPA DE RIESGOS'!$AF126),"")</f>
        <v/>
      </c>
      <c r="CO44" s="359" t="str">
        <f>IF(AND('MAPA DE RIESGOS'!$AP127="Alta",'MAPA DE RIESGOS'!$AR127="Catastrófico"),CONCATENATE("R",'MAPA DE RIESGOS'!$H127,"C",'MAPA DE RIESGOS'!$AF127),"")</f>
        <v/>
      </c>
      <c r="CP44" s="359" t="str">
        <f>IF(AND('MAPA DE RIESGOS'!$AP128="Alta",'MAPA DE RIESGOS'!$AR128="Catastrófico"),CONCATENATE("R",'MAPA DE RIESGOS'!$H128,"C",'MAPA DE RIESGOS'!$AF128),"")</f>
        <v/>
      </c>
      <c r="CQ44" s="359" t="str">
        <f>IF(AND('MAPA DE RIESGOS'!$AP129="Alta",'MAPA DE RIESGOS'!$AR129="Catastrófico"),CONCATENATE("R",'MAPA DE RIESGOS'!$H129,"C",'MAPA DE RIESGOS'!$AF129),"")</f>
        <v/>
      </c>
      <c r="CR44" s="359" t="str">
        <f>IF(AND('MAPA DE RIESGOS'!$AP136="Alta",'MAPA DE RIESGOS'!$AR136="Catastrófico"),CONCATENATE("R",'MAPA DE RIESGOS'!$H136,"C",'MAPA DE RIESGOS'!$AF136),"")</f>
        <v/>
      </c>
      <c r="CS44" s="359" t="str">
        <f>IF(AND('MAPA DE RIESGOS'!$AP137="Alta",'MAPA DE RIESGOS'!$AR137="Catastrófico"),CONCATENATE("R",'MAPA DE RIESGOS'!$H137,"C",'MAPA DE RIESGOS'!$AF137),"")</f>
        <v/>
      </c>
      <c r="CT44" s="359" t="str">
        <f>IF(AND('MAPA DE RIESGOS'!$AP138="Alta",'MAPA DE RIESGOS'!$AR138="Catastrófico"),CONCATENATE("R",'MAPA DE RIESGOS'!$H138,"C",'MAPA DE RIESGOS'!$AF138),"")</f>
        <v/>
      </c>
      <c r="CU44" s="360" t="str">
        <f>IF(AND('MAPA DE RIESGOS'!$AP139="Alta",'MAPA DE RIESGOS'!$AR139="Catastrófico"),CONCATENATE("R",'MAPA DE RIESGOS'!$H139,"C",'MAPA DE RIESGOS'!$AF139),"")</f>
        <v/>
      </c>
      <c r="CV44" s="67"/>
      <c r="CW44" s="750"/>
      <c r="CX44" s="751"/>
      <c r="CY44" s="751"/>
      <c r="CZ44" s="751"/>
      <c r="DA44" s="751"/>
      <c r="DB44" s="752"/>
    </row>
    <row r="45" spans="2:106" ht="32.5" customHeight="1">
      <c r="B45" s="755"/>
      <c r="C45" s="755"/>
      <c r="D45" s="756"/>
      <c r="E45" s="726"/>
      <c r="F45" s="727"/>
      <c r="G45" s="727"/>
      <c r="H45" s="727"/>
      <c r="I45" s="727"/>
      <c r="J45" s="369" t="str">
        <f>IF(AND('MAPA DE RIESGOS'!$AP140="Alta",'MAPA DE RIESGOS'!$AR140="Leve"),CONCATENATE("R",'MAPA DE RIESGOS'!$H140,"C",'MAPA DE RIESGOS'!$AF140),"")</f>
        <v/>
      </c>
      <c r="K45" s="370" t="str">
        <f>IF(AND('MAPA DE RIESGOS'!$AP141="Alta",'MAPA DE RIESGOS'!$AR141="Leve"),CONCATENATE("R",'MAPA DE RIESGOS'!$H141,"C",'MAPA DE RIESGOS'!$AF141),"")</f>
        <v/>
      </c>
      <c r="L45" s="370" t="str">
        <f>IF(AND('MAPA DE RIESGOS'!$AP142="Alta",'MAPA DE RIESGOS'!$AR142="Leve"),CONCATENATE("R",'MAPA DE RIESGOS'!$H142,"C",'MAPA DE RIESGOS'!$AF142),"")</f>
        <v/>
      </c>
      <c r="M45" s="370" t="str">
        <f>IF(AND('MAPA DE RIESGOS'!$AP143="Alta",'MAPA DE RIESGOS'!$AR143="Leve"),CONCATENATE("R",'MAPA DE RIESGOS'!$H143,"C",'MAPA DE RIESGOS'!$AF143),"")</f>
        <v/>
      </c>
      <c r="N45" s="370" t="str">
        <f>IF(AND('MAPA DE RIESGOS'!$AP144="Alta",'MAPA DE RIESGOS'!$AR144="Leve"),CONCATENATE("R",'MAPA DE RIESGOS'!$H144,"C",'MAPA DE RIESGOS'!$AF144),"")</f>
        <v/>
      </c>
      <c r="O45" s="370" t="str">
        <f>IF(AND('MAPA DE RIESGOS'!$AP145="Alta",'MAPA DE RIESGOS'!$AR145="Leve"),CONCATENATE("R",'MAPA DE RIESGOS'!$H145,"C",'MAPA DE RIESGOS'!$AF145),"")</f>
        <v/>
      </c>
      <c r="P45" s="370" t="str">
        <f>IF(AND('MAPA DE RIESGOS'!$AP146="Alta",'MAPA DE RIESGOS'!$AR146="Leve"),CONCATENATE("R",'MAPA DE RIESGOS'!$H146,"C",'MAPA DE RIESGOS'!$AF146),"")</f>
        <v/>
      </c>
      <c r="Q45" s="370" t="str">
        <f>IF(AND('MAPA DE RIESGOS'!$AP147="Alta",'MAPA DE RIESGOS'!$AR147="Leve"),CONCATENATE("R",'MAPA DE RIESGOS'!$H147,"C",'MAPA DE RIESGOS'!$AF147),"")</f>
        <v/>
      </c>
      <c r="R45" s="370" t="str">
        <f>IF(AND('MAPA DE RIESGOS'!$AP148="Alta",'MAPA DE RIESGOS'!$AR148="Leve"),CONCATENATE("R",'MAPA DE RIESGOS'!$H148,"C",'MAPA DE RIESGOS'!$AF148),"")</f>
        <v/>
      </c>
      <c r="S45" s="370" t="str">
        <f>IF(AND('MAPA DE RIESGOS'!$AP149="Alta",'MAPA DE RIESGOS'!$AR149="Leve"),CONCATENATE("R",'MAPA DE RIESGOS'!$H149,"C",'MAPA DE RIESGOS'!$AF149),"")</f>
        <v/>
      </c>
      <c r="T45" s="370" t="str">
        <f>IF(AND('MAPA DE RIESGOS'!$AP150="Alta",'MAPA DE RIESGOS'!$AR150="Leve"),CONCATENATE("R",'MAPA DE RIESGOS'!$H150,"C",'MAPA DE RIESGOS'!$AF150),"")</f>
        <v/>
      </c>
      <c r="U45" s="370" t="str">
        <f>IF(AND('MAPA DE RIESGOS'!$AP151="Alta",'MAPA DE RIESGOS'!$AR151="Leve"),CONCATENATE("R",'MAPA DE RIESGOS'!$H151,"C",'MAPA DE RIESGOS'!$AF151),"")</f>
        <v/>
      </c>
      <c r="V45" s="370" t="str">
        <f>IF(AND('MAPA DE RIESGOS'!$AP152="Alta",'MAPA DE RIESGOS'!$AR152="Leve"),CONCATENATE("R",'MAPA DE RIESGOS'!$H152,"C",'MAPA DE RIESGOS'!$AF152),"")</f>
        <v/>
      </c>
      <c r="W45" s="370" t="str">
        <f>IF(AND('MAPA DE RIESGOS'!$AP153="Alta",'MAPA DE RIESGOS'!$AR153="Leve"),CONCATENATE("R",'MAPA DE RIESGOS'!$H153,"C",'MAPA DE RIESGOS'!$AF153),"")</f>
        <v/>
      </c>
      <c r="X45" s="370" t="str">
        <f>IF(AND('MAPA DE RIESGOS'!$AP154="Alta",'MAPA DE RIESGOS'!$AR154="Leve"),CONCATENATE("R",'MAPA DE RIESGOS'!$H154,"C",'MAPA DE RIESGOS'!$AF154),"")</f>
        <v/>
      </c>
      <c r="Y45" s="370" t="str">
        <f>IF(AND('MAPA DE RIESGOS'!$AP155="Alta",'MAPA DE RIESGOS'!$AR155="Leve"),CONCATENATE("R",'MAPA DE RIESGOS'!$H155,"C",'MAPA DE RIESGOS'!$AF155),"")</f>
        <v/>
      </c>
      <c r="Z45" s="370" t="str">
        <f>IF(AND('MAPA DE RIESGOS'!$AP156="Alta",'MAPA DE RIESGOS'!$AR156="Leve"),CONCATENATE("R",'MAPA DE RIESGOS'!$H156,"C",'MAPA DE RIESGOS'!$AF156),"")</f>
        <v/>
      </c>
      <c r="AA45" s="370" t="str">
        <f>IF(AND('MAPA DE RIESGOS'!$AP157="Alta",'MAPA DE RIESGOS'!$AR157="Leve"),CONCATENATE("R",'MAPA DE RIESGOS'!$H157,"C",'MAPA DE RIESGOS'!$AF157),"")</f>
        <v/>
      </c>
      <c r="AB45" s="369" t="str">
        <f>IF(AND('MAPA DE RIESGOS'!$AP140="Alta",'MAPA DE RIESGOS'!$AR140="Menor"),CONCATENATE("R",'MAPA DE RIESGOS'!$H140,"C",'MAPA DE RIESGOS'!$AF140),"")</f>
        <v/>
      </c>
      <c r="AC45" s="370" t="str">
        <f>IF(AND('MAPA DE RIESGOS'!$AP141="Alta",'MAPA DE RIESGOS'!$AR141="Menor"),CONCATENATE("R",'MAPA DE RIESGOS'!$H141,"C",'MAPA DE RIESGOS'!$AF141),"")</f>
        <v/>
      </c>
      <c r="AD45" s="370" t="str">
        <f>IF(AND('MAPA DE RIESGOS'!$AP142="Alta",'MAPA DE RIESGOS'!$AR142="Menor"),CONCATENATE("R",'MAPA DE RIESGOS'!$H142,"C",'MAPA DE RIESGOS'!$AF142),"")</f>
        <v/>
      </c>
      <c r="AE45" s="370" t="str">
        <f>IF(AND('MAPA DE RIESGOS'!$AP143="Alta",'MAPA DE RIESGOS'!$AR143="Menor"),CONCATENATE("R",'MAPA DE RIESGOS'!$H143,"C",'MAPA DE RIESGOS'!$AF143),"")</f>
        <v/>
      </c>
      <c r="AF45" s="370" t="str">
        <f>IF(AND('MAPA DE RIESGOS'!$AP144="Alta",'MAPA DE RIESGOS'!$AR144="Menor"),CONCATENATE("R",'MAPA DE RIESGOS'!$H144,"C",'MAPA DE RIESGOS'!$AF144),"")</f>
        <v/>
      </c>
      <c r="AG45" s="370" t="str">
        <f>IF(AND('MAPA DE RIESGOS'!$AP145="Alta",'MAPA DE RIESGOS'!$AR145="Menor"),CONCATENATE("R",'MAPA DE RIESGOS'!$H145,"C",'MAPA DE RIESGOS'!$AF145),"")</f>
        <v/>
      </c>
      <c r="AH45" s="370" t="str">
        <f>IF(AND('MAPA DE RIESGOS'!$AP146="Alta",'MAPA DE RIESGOS'!$AR146="Menor"),CONCATENATE("R",'MAPA DE RIESGOS'!$H146,"C",'MAPA DE RIESGOS'!$AF146),"")</f>
        <v/>
      </c>
      <c r="AI45" s="370" t="str">
        <f>IF(AND('MAPA DE RIESGOS'!$AP147="Alta",'MAPA DE RIESGOS'!$AR147="Menor"),CONCATENATE("R",'MAPA DE RIESGOS'!$H147,"C",'MAPA DE RIESGOS'!$AF147),"")</f>
        <v/>
      </c>
      <c r="AJ45" s="370" t="str">
        <f>IF(AND('MAPA DE RIESGOS'!$AP148="Alta",'MAPA DE RIESGOS'!$AR148="Menor"),CONCATENATE("R",'MAPA DE RIESGOS'!$H148,"C",'MAPA DE RIESGOS'!$AF148),"")</f>
        <v/>
      </c>
      <c r="AK45" s="370" t="str">
        <f>IF(AND('MAPA DE RIESGOS'!$AP149="Alta",'MAPA DE RIESGOS'!$AR149="Menor"),CONCATENATE("R",'MAPA DE RIESGOS'!$H149,"C",'MAPA DE RIESGOS'!$AF149),"")</f>
        <v/>
      </c>
      <c r="AL45" s="370" t="str">
        <f>IF(AND('MAPA DE RIESGOS'!$AP150="Alta",'MAPA DE RIESGOS'!$AR150="Menor"),CONCATENATE("R",'MAPA DE RIESGOS'!$H150,"C",'MAPA DE RIESGOS'!$AF150),"")</f>
        <v/>
      </c>
      <c r="AM45" s="370" t="str">
        <f>IF(AND('MAPA DE RIESGOS'!$AP151="Alta",'MAPA DE RIESGOS'!$AR151="Menor"),CONCATENATE("R",'MAPA DE RIESGOS'!$H151,"C",'MAPA DE RIESGOS'!$AF151),"")</f>
        <v/>
      </c>
      <c r="AN45" s="370" t="str">
        <f>IF(AND('MAPA DE RIESGOS'!$AP152="Alta",'MAPA DE RIESGOS'!$AR152="Menor"),CONCATENATE("R",'MAPA DE RIESGOS'!$H152,"C",'MAPA DE RIESGOS'!$AF152),"")</f>
        <v/>
      </c>
      <c r="AO45" s="370" t="str">
        <f>IF(AND('MAPA DE RIESGOS'!$AP153="Alta",'MAPA DE RIESGOS'!$AR153="Menor"),CONCATENATE("R",'MAPA DE RIESGOS'!$H153,"C",'MAPA DE RIESGOS'!$AF153),"")</f>
        <v/>
      </c>
      <c r="AP45" s="370" t="str">
        <f>IF(AND('MAPA DE RIESGOS'!$AP154="Alta",'MAPA DE RIESGOS'!$AR154="Menor"),CONCATENATE("R",'MAPA DE RIESGOS'!$H154,"C",'MAPA DE RIESGOS'!$AF154),"")</f>
        <v/>
      </c>
      <c r="AQ45" s="370" t="str">
        <f>IF(AND('MAPA DE RIESGOS'!$AP155="Alta",'MAPA DE RIESGOS'!$AR155="Menor"),CONCATENATE("R",'MAPA DE RIESGOS'!$H155,"C",'MAPA DE RIESGOS'!$AF155),"")</f>
        <v/>
      </c>
      <c r="AR45" s="370" t="str">
        <f>IF(AND('MAPA DE RIESGOS'!$AP156="Alta",'MAPA DE RIESGOS'!$AR156="Menor"),CONCATENATE("R",'MAPA DE RIESGOS'!$H156,"C",'MAPA DE RIESGOS'!$AF156),"")</f>
        <v/>
      </c>
      <c r="AS45" s="371" t="str">
        <f>IF(AND('MAPA DE RIESGOS'!$AP157="Alta",'MAPA DE RIESGOS'!$AR157="Menor"),CONCATENATE("R",'MAPA DE RIESGOS'!$H157,"C",'MAPA DE RIESGOS'!$AF157),"")</f>
        <v/>
      </c>
      <c r="AT45" s="357" t="str">
        <f>IF(AND('MAPA DE RIESGOS'!$AP140="Alta",'MAPA DE RIESGOS'!$AR140="Moderado"),CONCATENATE("R",'MAPA DE RIESGOS'!$H140,"C",'MAPA DE RIESGOS'!$AF140),"")</f>
        <v/>
      </c>
      <c r="AU45" s="357" t="str">
        <f>IF(AND('MAPA DE RIESGOS'!$AP141="Alta",'MAPA DE RIESGOS'!$AR141="Moderado"),CONCATENATE("R",'MAPA DE RIESGOS'!$H141,"C",'MAPA DE RIESGOS'!$AF141),"")</f>
        <v/>
      </c>
      <c r="AV45" s="357" t="str">
        <f>IF(AND('MAPA DE RIESGOS'!$AP142="Alta",'MAPA DE RIESGOS'!$AR142="Moderado"),CONCATENATE("R",'MAPA DE RIESGOS'!$H142,"C",'MAPA DE RIESGOS'!$AF142),"")</f>
        <v/>
      </c>
      <c r="AW45" s="357" t="str">
        <f>IF(AND('MAPA DE RIESGOS'!$AP143="Alta",'MAPA DE RIESGOS'!$AR143="Moderado"),CONCATENATE("R",'MAPA DE RIESGOS'!$H143,"C",'MAPA DE RIESGOS'!$AF143),"")</f>
        <v/>
      </c>
      <c r="AX45" s="357" t="str">
        <f>IF(AND('MAPA DE RIESGOS'!$AP144="Alta",'MAPA DE RIESGOS'!$AR144="Moderado"),CONCATENATE("R",'MAPA DE RIESGOS'!$H144,"C",'MAPA DE RIESGOS'!$AF144),"")</f>
        <v/>
      </c>
      <c r="AY45" s="357" t="str">
        <f>IF(AND('MAPA DE RIESGOS'!$AP145="Alta",'MAPA DE RIESGOS'!$AR145="Moderado"),CONCATENATE("R",'MAPA DE RIESGOS'!$H145,"C",'MAPA DE RIESGOS'!$AF145),"")</f>
        <v/>
      </c>
      <c r="AZ45" s="357" t="str">
        <f>IF(AND('MAPA DE RIESGOS'!$AP146="Alta",'MAPA DE RIESGOS'!$AR146="Moderado"),CONCATENATE("R",'MAPA DE RIESGOS'!$H146,"C",'MAPA DE RIESGOS'!$AF146),"")</f>
        <v/>
      </c>
      <c r="BA45" s="357" t="str">
        <f>IF(AND('MAPA DE RIESGOS'!$AP147="Alta",'MAPA DE RIESGOS'!$AR147="Moderado"),CONCATENATE("R",'MAPA DE RIESGOS'!$H147,"C",'MAPA DE RIESGOS'!$AF147),"")</f>
        <v/>
      </c>
      <c r="BB45" s="357" t="str">
        <f>IF(AND('MAPA DE RIESGOS'!$AP148="Alta",'MAPA DE RIESGOS'!$AR148="Moderado"),CONCATENATE("R",'MAPA DE RIESGOS'!$H148,"C",'MAPA DE RIESGOS'!$AF148),"")</f>
        <v/>
      </c>
      <c r="BC45" s="357" t="str">
        <f>IF(AND('MAPA DE RIESGOS'!$AP149="Alta",'MAPA DE RIESGOS'!$AR149="Moderado"),CONCATENATE("R",'MAPA DE RIESGOS'!$H149,"C",'MAPA DE RIESGOS'!$AF149),"")</f>
        <v/>
      </c>
      <c r="BD45" s="357" t="str">
        <f>IF(AND('MAPA DE RIESGOS'!$AP150="Alta",'MAPA DE RIESGOS'!$AR150="Moderado"),CONCATENATE("R",'MAPA DE RIESGOS'!$H150,"C",'MAPA DE RIESGOS'!$AF150),"")</f>
        <v/>
      </c>
      <c r="BE45" s="357" t="str">
        <f>IF(AND('MAPA DE RIESGOS'!$AP151="Alta",'MAPA DE RIESGOS'!$AR151="Moderado"),CONCATENATE("R",'MAPA DE RIESGOS'!$H151,"C",'MAPA DE RIESGOS'!$AF151),"")</f>
        <v/>
      </c>
      <c r="BF45" s="357" t="str">
        <f>IF(AND('MAPA DE RIESGOS'!$AP152="Alta",'MAPA DE RIESGOS'!$AR152="Moderado"),CONCATENATE("R",'MAPA DE RIESGOS'!$H152,"C",'MAPA DE RIESGOS'!$AF152),"")</f>
        <v/>
      </c>
      <c r="BG45" s="357" t="str">
        <f>IF(AND('MAPA DE RIESGOS'!$AP153="Alta",'MAPA DE RIESGOS'!$AR153="Moderado"),CONCATENATE("R",'MAPA DE RIESGOS'!$H153,"C",'MAPA DE RIESGOS'!$AF153),"")</f>
        <v/>
      </c>
      <c r="BH45" s="357" t="str">
        <f>IF(AND('MAPA DE RIESGOS'!$AP154="Alta",'MAPA DE RIESGOS'!$AR154="Moderado"),CONCATENATE("R",'MAPA DE RIESGOS'!$H154,"C",'MAPA DE RIESGOS'!$AF154),"")</f>
        <v/>
      </c>
      <c r="BI45" s="357" t="str">
        <f>IF(AND('MAPA DE RIESGOS'!$AP155="Alta",'MAPA DE RIESGOS'!$AR155="Moderado"),CONCATENATE("R",'MAPA DE RIESGOS'!$H155,"C",'MAPA DE RIESGOS'!$AF155),"")</f>
        <v/>
      </c>
      <c r="BJ45" s="357" t="str">
        <f>IF(AND('MAPA DE RIESGOS'!$AP156="Alta",'MAPA DE RIESGOS'!$AR156="Moderado"),CONCATENATE("R",'MAPA DE RIESGOS'!$H156,"C",'MAPA DE RIESGOS'!$AF156),"")</f>
        <v/>
      </c>
      <c r="BK45" s="358" t="str">
        <f>IF(AND('MAPA DE RIESGOS'!$AP157="Alta",'MAPA DE RIESGOS'!$AR157="Moderado"),CONCATENATE("R",'MAPA DE RIESGOS'!$H157,"C",'MAPA DE RIESGOS'!$AF157),"")</f>
        <v/>
      </c>
      <c r="BL45" s="357" t="str">
        <f>IF(AND('MAPA DE RIESGOS'!$AP140="Alta",'MAPA DE RIESGOS'!$AR140="Mayor"),CONCATENATE("R",'MAPA DE RIESGOS'!$H140,"C",'MAPA DE RIESGOS'!$AF140),"")</f>
        <v/>
      </c>
      <c r="BM45" s="357" t="str">
        <f>IF(AND('MAPA DE RIESGOS'!$AP141="Alta",'MAPA DE RIESGOS'!$AR141="Mayor"),CONCATENATE("R",'MAPA DE RIESGOS'!$H141,"C",'MAPA DE RIESGOS'!$AF141),"")</f>
        <v/>
      </c>
      <c r="BN45" s="357" t="str">
        <f>IF(AND('MAPA DE RIESGOS'!$AP142="Alta",'MAPA DE RIESGOS'!$AR142="Mayor"),CONCATENATE("R",'MAPA DE RIESGOS'!$H142,"C",'MAPA DE RIESGOS'!$AF142),"")</f>
        <v/>
      </c>
      <c r="BO45" s="357" t="str">
        <f>IF(AND('MAPA DE RIESGOS'!$AP143="Alta",'MAPA DE RIESGOS'!$AR143="Mayor"),CONCATENATE("R",'MAPA DE RIESGOS'!$H143,"C",'MAPA DE RIESGOS'!$AF143),"")</f>
        <v/>
      </c>
      <c r="BP45" s="357" t="str">
        <f>IF(AND('MAPA DE RIESGOS'!$AP144="Alta",'MAPA DE RIESGOS'!$AR144="Mayor"),CONCATENATE("R",'MAPA DE RIESGOS'!$H144,"C",'MAPA DE RIESGOS'!$AF144),"")</f>
        <v/>
      </c>
      <c r="BQ45" s="357" t="str">
        <f>IF(AND('MAPA DE RIESGOS'!$AP145="Alta",'MAPA DE RIESGOS'!$AR145="Mayor"),CONCATENATE("R",'MAPA DE RIESGOS'!$H145,"C",'MAPA DE RIESGOS'!$AF145),"")</f>
        <v/>
      </c>
      <c r="BR45" s="357" t="str">
        <f>IF(AND('MAPA DE RIESGOS'!$AP146="Alta",'MAPA DE RIESGOS'!$AR146="Mayor"),CONCATENATE("R",'MAPA DE RIESGOS'!$H146,"C",'MAPA DE RIESGOS'!$AF146),"")</f>
        <v/>
      </c>
      <c r="BS45" s="357" t="str">
        <f>IF(AND('MAPA DE RIESGOS'!$AP147="Alta",'MAPA DE RIESGOS'!$AR147="Mayor"),CONCATENATE("R",'MAPA DE RIESGOS'!$H147,"C",'MAPA DE RIESGOS'!$AF147),"")</f>
        <v/>
      </c>
      <c r="BT45" s="357" t="str">
        <f>IF(AND('MAPA DE RIESGOS'!$AP148="Alta",'MAPA DE RIESGOS'!$AR148="Mayor"),CONCATENATE("R",'MAPA DE RIESGOS'!$H148,"C",'MAPA DE RIESGOS'!$AF148),"")</f>
        <v/>
      </c>
      <c r="BU45" s="357" t="str">
        <f>IF(AND('MAPA DE RIESGOS'!$AP149="Alta",'MAPA DE RIESGOS'!$AR149="Mayor"),CONCATENATE("R",'MAPA DE RIESGOS'!$H149,"C",'MAPA DE RIESGOS'!$AF149),"")</f>
        <v/>
      </c>
      <c r="BV45" s="357" t="str">
        <f>IF(AND('MAPA DE RIESGOS'!$AP150="Alta",'MAPA DE RIESGOS'!$AR150="Mayor"),CONCATENATE("R",'MAPA DE RIESGOS'!$H150,"C",'MAPA DE RIESGOS'!$AF150),"")</f>
        <v/>
      </c>
      <c r="BW45" s="357" t="str">
        <f>IF(AND('MAPA DE RIESGOS'!$AP151="Alta",'MAPA DE RIESGOS'!$AR151="Mayor"),CONCATENATE("R",'MAPA DE RIESGOS'!$H151,"C",'MAPA DE RIESGOS'!$AF151),"")</f>
        <v/>
      </c>
      <c r="BX45" s="357" t="str">
        <f>IF(AND('MAPA DE RIESGOS'!$AP152="Alta",'MAPA DE RIESGOS'!$AR152="Mayor"),CONCATENATE("R",'MAPA DE RIESGOS'!$H152,"C",'MAPA DE RIESGOS'!$AF152),"")</f>
        <v/>
      </c>
      <c r="BY45" s="357" t="str">
        <f>IF(AND('MAPA DE RIESGOS'!$AP153="Alta",'MAPA DE RIESGOS'!$AR153="Mayor"),CONCATENATE("R",'MAPA DE RIESGOS'!$H153,"C",'MAPA DE RIESGOS'!$AF153),"")</f>
        <v/>
      </c>
      <c r="BZ45" s="357" t="str">
        <f>IF(AND('MAPA DE RIESGOS'!$AP154="Alta",'MAPA DE RIESGOS'!$AR154="Mayor"),CONCATENATE("R",'MAPA DE RIESGOS'!$H154,"C",'MAPA DE RIESGOS'!$AF154),"")</f>
        <v/>
      </c>
      <c r="CA45" s="357" t="str">
        <f>IF(AND('MAPA DE RIESGOS'!$AP155="Alta",'MAPA DE RIESGOS'!$AR155="Mayor"),CONCATENATE("R",'MAPA DE RIESGOS'!$H155,"C",'MAPA DE RIESGOS'!$AF155),"")</f>
        <v/>
      </c>
      <c r="CB45" s="357" t="str">
        <f>IF(AND('MAPA DE RIESGOS'!$AP156="Alta",'MAPA DE RIESGOS'!$AR156="Mayor"),CONCATENATE("R",'MAPA DE RIESGOS'!$H156,"C",'MAPA DE RIESGOS'!$AF156),"")</f>
        <v/>
      </c>
      <c r="CC45" s="358" t="str">
        <f>IF(AND('MAPA DE RIESGOS'!$AP157="Alta",'MAPA DE RIESGOS'!$AR157="Mayor"),CONCATENATE("R",'MAPA DE RIESGOS'!$H157,"C",'MAPA DE RIESGOS'!$AF157),"")</f>
        <v/>
      </c>
      <c r="CD45" s="359" t="str">
        <f>IF(AND('MAPA DE RIESGOS'!$AP140="Alta",'MAPA DE RIESGOS'!$AR140="Catastrófico"),CONCATENATE("R",'MAPA DE RIESGOS'!$H140,"C",'MAPA DE RIESGOS'!$AF140),"")</f>
        <v/>
      </c>
      <c r="CE45" s="359" t="str">
        <f>IF(AND('MAPA DE RIESGOS'!$AP141="Alta",'MAPA DE RIESGOS'!$AR141="Catastrófico"),CONCATENATE("R",'MAPA DE RIESGOS'!$H141,"C",'MAPA DE RIESGOS'!$AF141),"")</f>
        <v/>
      </c>
      <c r="CF45" s="359" t="str">
        <f>IF(AND('MAPA DE RIESGOS'!$AP142="Alta",'MAPA DE RIESGOS'!$AR142="Catastrófico"),CONCATENATE("R",'MAPA DE RIESGOS'!$H142,"C",'MAPA DE RIESGOS'!$AF142),"")</f>
        <v/>
      </c>
      <c r="CG45" s="359" t="str">
        <f>IF(AND('MAPA DE RIESGOS'!$AP143="Alta",'MAPA DE RIESGOS'!$AR143="Catastrófico"),CONCATENATE("R",'MAPA DE RIESGOS'!$H143,"C",'MAPA DE RIESGOS'!$AF143),"")</f>
        <v/>
      </c>
      <c r="CH45" s="359" t="str">
        <f>IF(AND('MAPA DE RIESGOS'!$AP144="Alta",'MAPA DE RIESGOS'!$AR144="Catastrófico"),CONCATENATE("R",'MAPA DE RIESGOS'!$H144,"C",'MAPA DE RIESGOS'!$AF144),"")</f>
        <v/>
      </c>
      <c r="CI45" s="359" t="str">
        <f>IF(AND('MAPA DE RIESGOS'!$AP145="Alta",'MAPA DE RIESGOS'!$AR145="Catastrófico"),CONCATENATE("R",'MAPA DE RIESGOS'!$H145,"C",'MAPA DE RIESGOS'!$AF145),"")</f>
        <v/>
      </c>
      <c r="CJ45" s="359" t="str">
        <f>IF(AND('MAPA DE RIESGOS'!$AP146="Alta",'MAPA DE RIESGOS'!$AR146="Catastrófico"),CONCATENATE("R",'MAPA DE RIESGOS'!$H146,"C",'MAPA DE RIESGOS'!$AF146),"")</f>
        <v/>
      </c>
      <c r="CK45" s="359" t="str">
        <f>IF(AND('MAPA DE RIESGOS'!$AP147="Alta",'MAPA DE RIESGOS'!$AR147="Catastrófico"),CONCATENATE("R",'MAPA DE RIESGOS'!$H147,"C",'MAPA DE RIESGOS'!$AF147),"")</f>
        <v/>
      </c>
      <c r="CL45" s="359" t="str">
        <f>IF(AND('MAPA DE RIESGOS'!$AP148="Alta",'MAPA DE RIESGOS'!$AR148="Catastrófico"),CONCATENATE("R",'MAPA DE RIESGOS'!$H148,"C",'MAPA DE RIESGOS'!$AF148),"")</f>
        <v/>
      </c>
      <c r="CM45" s="359" t="str">
        <f>IF(AND('MAPA DE RIESGOS'!$AP149="Alta",'MAPA DE RIESGOS'!$AR149="Catastrófico"),CONCATENATE("R",'MAPA DE RIESGOS'!$H149,"C",'MAPA DE RIESGOS'!$AF149),"")</f>
        <v/>
      </c>
      <c r="CN45" s="359" t="str">
        <f>IF(AND('MAPA DE RIESGOS'!$AP150="Alta",'MAPA DE RIESGOS'!$AR150="Catastrófico"),CONCATENATE("R",'MAPA DE RIESGOS'!$H150,"C",'MAPA DE RIESGOS'!$AF150),"")</f>
        <v/>
      </c>
      <c r="CO45" s="359" t="str">
        <f>IF(AND('MAPA DE RIESGOS'!$AP151="Alta",'MAPA DE RIESGOS'!$AR151="Catastrófico"),CONCATENATE("R",'MAPA DE RIESGOS'!$H151,"C",'MAPA DE RIESGOS'!$AF151),"")</f>
        <v/>
      </c>
      <c r="CP45" s="359" t="str">
        <f>IF(AND('MAPA DE RIESGOS'!$AP152="Alta",'MAPA DE RIESGOS'!$AR152="Catastrófico"),CONCATENATE("R",'MAPA DE RIESGOS'!$H152,"C",'MAPA DE RIESGOS'!$AF152),"")</f>
        <v/>
      </c>
      <c r="CQ45" s="359" t="str">
        <f>IF(AND('MAPA DE RIESGOS'!$AP153="Alta",'MAPA DE RIESGOS'!$AR153="Catastrófico"),CONCATENATE("R",'MAPA DE RIESGOS'!$H153,"C",'MAPA DE RIESGOS'!$AF153),"")</f>
        <v/>
      </c>
      <c r="CR45" s="359" t="str">
        <f>IF(AND('MAPA DE RIESGOS'!$AP154="Alta",'MAPA DE RIESGOS'!$AR154="Catastrófico"),CONCATENATE("R",'MAPA DE RIESGOS'!$H154,"C",'MAPA DE RIESGOS'!$AF154),"")</f>
        <v/>
      </c>
      <c r="CS45" s="359" t="str">
        <f>IF(AND('MAPA DE RIESGOS'!$AP155="Alta",'MAPA DE RIESGOS'!$AR155="Catastrófico"),CONCATENATE("R",'MAPA DE RIESGOS'!$H155,"C",'MAPA DE RIESGOS'!$AF155),"")</f>
        <v/>
      </c>
      <c r="CT45" s="359" t="str">
        <f>IF(AND('MAPA DE RIESGOS'!$AP156="Alta",'MAPA DE RIESGOS'!$AR156="Catastrófico"),CONCATENATE("R",'MAPA DE RIESGOS'!$H156,"C",'MAPA DE RIESGOS'!$AF156),"")</f>
        <v/>
      </c>
      <c r="CU45" s="360" t="str">
        <f>IF(AND('MAPA DE RIESGOS'!$AP157="Alta",'MAPA DE RIESGOS'!$AR157="Catastrófico"),CONCATENATE("R",'MAPA DE RIESGOS'!$H157,"C",'MAPA DE RIESGOS'!$AF157),"")</f>
        <v/>
      </c>
      <c r="CV45" s="67"/>
      <c r="CW45" s="750"/>
      <c r="CX45" s="751"/>
      <c r="CY45" s="751"/>
      <c r="CZ45" s="751"/>
      <c r="DA45" s="751"/>
      <c r="DB45" s="752"/>
    </row>
    <row r="46" spans="2:106" ht="32.5" customHeight="1">
      <c r="B46" s="755"/>
      <c r="C46" s="755"/>
      <c r="D46" s="756"/>
      <c r="E46" s="726"/>
      <c r="F46" s="727"/>
      <c r="G46" s="727"/>
      <c r="H46" s="727"/>
      <c r="I46" s="727"/>
      <c r="J46" s="369" t="str">
        <f>IF(AND('MAPA DE RIESGOS'!$AP158="Alta",'MAPA DE RIESGOS'!$AR158="Leve"),CONCATENATE("R",'MAPA DE RIESGOS'!$H158,"C",'MAPA DE RIESGOS'!$AF158),"")</f>
        <v/>
      </c>
      <c r="K46" s="370" t="str">
        <f>IF(AND('MAPA DE RIESGOS'!$AP159="Alta",'MAPA DE RIESGOS'!$AR159="Leve"),CONCATENATE("R",'MAPA DE RIESGOS'!$H159,"C",'MAPA DE RIESGOS'!$AF159),"")</f>
        <v/>
      </c>
      <c r="L46" s="370" t="str">
        <f>IF(AND('MAPA DE RIESGOS'!$AP160="Alta",'MAPA DE RIESGOS'!$AR160="Leve"),CONCATENATE("R",'MAPA DE RIESGOS'!$H160,"C",'MAPA DE RIESGOS'!$AF160),"")</f>
        <v/>
      </c>
      <c r="M46" s="370" t="str">
        <f>IF(AND('MAPA DE RIESGOS'!$AP161="Alta",'MAPA DE RIESGOS'!$AR161="Leve"),CONCATENATE("R",'MAPA DE RIESGOS'!$H161,"C",'MAPA DE RIESGOS'!$AF161),"")</f>
        <v/>
      </c>
      <c r="N46" s="370" t="str">
        <f>IF(AND('MAPA DE RIESGOS'!$AP162="Alta",'MAPA DE RIESGOS'!$AR162="Leve"),CONCATENATE("R",'MAPA DE RIESGOS'!$H162,"C",'MAPA DE RIESGOS'!$AF162),"")</f>
        <v/>
      </c>
      <c r="O46" s="370" t="str">
        <f>IF(AND('MAPA DE RIESGOS'!$AP163="Alta",'MAPA DE RIESGOS'!$AR163="Leve"),CONCATENATE("R",'MAPA DE RIESGOS'!$H163,"C",'MAPA DE RIESGOS'!$AF163),"")</f>
        <v/>
      </c>
      <c r="P46" s="370" t="str">
        <f>IF(AND('MAPA DE RIESGOS'!$AP164="Alta",'MAPA DE RIESGOS'!$AR164="Leve"),CONCATENATE("R",'MAPA DE RIESGOS'!$H164,"C",'MAPA DE RIESGOS'!$AF164),"")</f>
        <v/>
      </c>
      <c r="Q46" s="370" t="str">
        <f>IF(AND('MAPA DE RIESGOS'!$AP165="Alta",'MAPA DE RIESGOS'!$AR165="Leve"),CONCATENATE("R",'MAPA DE RIESGOS'!$H165,"C",'MAPA DE RIESGOS'!$AF165),"")</f>
        <v/>
      </c>
      <c r="R46" s="370" t="str">
        <f>IF(AND('MAPA DE RIESGOS'!$AP166="Alta",'MAPA DE RIESGOS'!$AR166="Leve"),CONCATENATE("R",'MAPA DE RIESGOS'!$H166,"C",'MAPA DE RIESGOS'!$AF166),"")</f>
        <v/>
      </c>
      <c r="S46" s="370" t="str">
        <f>IF(AND('MAPA DE RIESGOS'!$AP167="Alta",'MAPA DE RIESGOS'!$AR167="Leve"),CONCATENATE("R",'MAPA DE RIESGOS'!$H167,"C",'MAPA DE RIESGOS'!$AF167),"")</f>
        <v/>
      </c>
      <c r="T46" s="370" t="str">
        <f>IF(AND('MAPA DE RIESGOS'!$AP168="Alta",'MAPA DE RIESGOS'!$AR168="Leve"),CONCATENATE("R",'MAPA DE RIESGOS'!$H168,"C",'MAPA DE RIESGOS'!$AF168),"")</f>
        <v/>
      </c>
      <c r="U46" s="370" t="str">
        <f>IF(AND('MAPA DE RIESGOS'!$AP169="Alta",'MAPA DE RIESGOS'!$AR169="Leve"),CONCATENATE("R",'MAPA DE RIESGOS'!$H169,"C",'MAPA DE RIESGOS'!$AF169),"")</f>
        <v/>
      </c>
      <c r="V46" s="370" t="str">
        <f>IF(AND('MAPA DE RIESGOS'!$AP170="Alta",'MAPA DE RIESGOS'!$AR170="Leve"),CONCATENATE("R",'MAPA DE RIESGOS'!$H170,"C",'MAPA DE RIESGOS'!$AF170),"")</f>
        <v/>
      </c>
      <c r="W46" s="370" t="str">
        <f>IF(AND('MAPA DE RIESGOS'!$AP171="Alta",'MAPA DE RIESGOS'!$AR171="Leve"),CONCATENATE("R",'MAPA DE RIESGOS'!$H171,"C",'MAPA DE RIESGOS'!$AF171),"")</f>
        <v/>
      </c>
      <c r="X46" s="370" t="str">
        <f>IF(AND('MAPA DE RIESGOS'!$AP172="Alta",'MAPA DE RIESGOS'!$AR172="Leve"),CONCATENATE("R",'MAPA DE RIESGOS'!$H172,"C",'MAPA DE RIESGOS'!$AF172),"")</f>
        <v/>
      </c>
      <c r="Y46" s="370" t="str">
        <f>IF(AND('MAPA DE RIESGOS'!$AP173="Alta",'MAPA DE RIESGOS'!$AR173="Leve"),CONCATENATE("R",'MAPA DE RIESGOS'!$H173,"C",'MAPA DE RIESGOS'!$AF173),"")</f>
        <v/>
      </c>
      <c r="Z46" s="370" t="str">
        <f>IF(AND('MAPA DE RIESGOS'!$AP174="Alta",'MAPA DE RIESGOS'!$AR174="Leve"),CONCATENATE("R",'MAPA DE RIESGOS'!$H174,"C",'MAPA DE RIESGOS'!$AF174),"")</f>
        <v/>
      </c>
      <c r="AA46" s="370" t="str">
        <f>IF(AND('MAPA DE RIESGOS'!$AP175="Alta",'MAPA DE RIESGOS'!$AR175="Leve"),CONCATENATE("R",'MAPA DE RIESGOS'!$H175,"C",'MAPA DE RIESGOS'!$AF175),"")</f>
        <v/>
      </c>
      <c r="AB46" s="369" t="str">
        <f>IF(AND('MAPA DE RIESGOS'!$AP158="Alta",'MAPA DE RIESGOS'!$AR158="Menor"),CONCATENATE("R",'MAPA DE RIESGOS'!$H158,"C",'MAPA DE RIESGOS'!$AF158),"")</f>
        <v/>
      </c>
      <c r="AC46" s="370" t="str">
        <f>IF(AND('MAPA DE RIESGOS'!$AP159="Alta",'MAPA DE RIESGOS'!$AR159="Menor"),CONCATENATE("R",'MAPA DE RIESGOS'!$H159,"C",'MAPA DE RIESGOS'!$AF159),"")</f>
        <v/>
      </c>
      <c r="AD46" s="370" t="str">
        <f>IF(AND('MAPA DE RIESGOS'!$AP160="Alta",'MAPA DE RIESGOS'!$AR160="Menor"),CONCATENATE("R",'MAPA DE RIESGOS'!$H160,"C",'MAPA DE RIESGOS'!$AF160),"")</f>
        <v/>
      </c>
      <c r="AE46" s="370" t="str">
        <f>IF(AND('MAPA DE RIESGOS'!$AP161="Alta",'MAPA DE RIESGOS'!$AR161="Menor"),CONCATENATE("R",'MAPA DE RIESGOS'!$H161,"C",'MAPA DE RIESGOS'!$AF161),"")</f>
        <v/>
      </c>
      <c r="AF46" s="370" t="str">
        <f>IF(AND('MAPA DE RIESGOS'!$AP162="Alta",'MAPA DE RIESGOS'!$AR162="Menor"),CONCATENATE("R",'MAPA DE RIESGOS'!$H162,"C",'MAPA DE RIESGOS'!$AF162),"")</f>
        <v/>
      </c>
      <c r="AG46" s="370" t="str">
        <f>IF(AND('MAPA DE RIESGOS'!$AP163="Alta",'MAPA DE RIESGOS'!$AR163="Menor"),CONCATENATE("R",'MAPA DE RIESGOS'!$H163,"C",'MAPA DE RIESGOS'!$AF163),"")</f>
        <v/>
      </c>
      <c r="AH46" s="370" t="str">
        <f>IF(AND('MAPA DE RIESGOS'!$AP164="Alta",'MAPA DE RIESGOS'!$AR164="Menor"),CONCATENATE("R",'MAPA DE RIESGOS'!$H164,"C",'MAPA DE RIESGOS'!$AF164),"")</f>
        <v/>
      </c>
      <c r="AI46" s="370" t="str">
        <f>IF(AND('MAPA DE RIESGOS'!$AP165="Alta",'MAPA DE RIESGOS'!$AR165="Menor"),CONCATENATE("R",'MAPA DE RIESGOS'!$H165,"C",'MAPA DE RIESGOS'!$AF165),"")</f>
        <v/>
      </c>
      <c r="AJ46" s="370" t="str">
        <f>IF(AND('MAPA DE RIESGOS'!$AP166="Alta",'MAPA DE RIESGOS'!$AR166="Menor"),CONCATENATE("R",'MAPA DE RIESGOS'!$H166,"C",'MAPA DE RIESGOS'!$AF166),"")</f>
        <v/>
      </c>
      <c r="AK46" s="370" t="str">
        <f>IF(AND('MAPA DE RIESGOS'!$AP167="Alta",'MAPA DE RIESGOS'!$AR167="Menor"),CONCATENATE("R",'MAPA DE RIESGOS'!$H167,"C",'MAPA DE RIESGOS'!$AF167),"")</f>
        <v/>
      </c>
      <c r="AL46" s="370" t="str">
        <f>IF(AND('MAPA DE RIESGOS'!$AP168="Alta",'MAPA DE RIESGOS'!$AR168="Menor"),CONCATENATE("R",'MAPA DE RIESGOS'!$H168,"C",'MAPA DE RIESGOS'!$AF168),"")</f>
        <v/>
      </c>
      <c r="AM46" s="370" t="str">
        <f>IF(AND('MAPA DE RIESGOS'!$AP169="Alta",'MAPA DE RIESGOS'!$AR169="Menor"),CONCATENATE("R",'MAPA DE RIESGOS'!$H169,"C",'MAPA DE RIESGOS'!$AF169),"")</f>
        <v/>
      </c>
      <c r="AN46" s="370" t="str">
        <f>IF(AND('MAPA DE RIESGOS'!$AP170="Alta",'MAPA DE RIESGOS'!$AR170="Menor"),CONCATENATE("R",'MAPA DE RIESGOS'!$H170,"C",'MAPA DE RIESGOS'!$AF170),"")</f>
        <v/>
      </c>
      <c r="AO46" s="370" t="str">
        <f>IF(AND('MAPA DE RIESGOS'!$AP171="Alta",'MAPA DE RIESGOS'!$AR171="Menor"),CONCATENATE("R",'MAPA DE RIESGOS'!$H171,"C",'MAPA DE RIESGOS'!$AF171),"")</f>
        <v/>
      </c>
      <c r="AP46" s="370" t="str">
        <f>IF(AND('MAPA DE RIESGOS'!$AP172="Alta",'MAPA DE RIESGOS'!$AR172="Menor"),CONCATENATE("R",'MAPA DE RIESGOS'!$H172,"C",'MAPA DE RIESGOS'!$AF172),"")</f>
        <v/>
      </c>
      <c r="AQ46" s="370" t="str">
        <f>IF(AND('MAPA DE RIESGOS'!$AP173="Alta",'MAPA DE RIESGOS'!$AR173="Menor"),CONCATENATE("R",'MAPA DE RIESGOS'!$H173,"C",'MAPA DE RIESGOS'!$AF173),"")</f>
        <v/>
      </c>
      <c r="AR46" s="370" t="str">
        <f>IF(AND('MAPA DE RIESGOS'!$AP174="Alta",'MAPA DE RIESGOS'!$AR174="Menor"),CONCATENATE("R",'MAPA DE RIESGOS'!$H174,"C",'MAPA DE RIESGOS'!$AF174),"")</f>
        <v/>
      </c>
      <c r="AS46" s="371" t="str">
        <f>IF(AND('MAPA DE RIESGOS'!$AP175="Alta",'MAPA DE RIESGOS'!$AR175="Menor"),CONCATENATE("R",'MAPA DE RIESGOS'!$H175,"C",'MAPA DE RIESGOS'!$AF175),"")</f>
        <v/>
      </c>
      <c r="AT46" s="357" t="str">
        <f>IF(AND('MAPA DE RIESGOS'!$AP158="Alta",'MAPA DE RIESGOS'!$AR158="Moderado"),CONCATENATE("R",'MAPA DE RIESGOS'!$H158,"C",'MAPA DE RIESGOS'!$AF158),"")</f>
        <v/>
      </c>
      <c r="AU46" s="357" t="str">
        <f>IF(AND('MAPA DE RIESGOS'!$AP159="Alta",'MAPA DE RIESGOS'!$AR159="Moderado"),CONCATENATE("R",'MAPA DE RIESGOS'!$H159,"C",'MAPA DE RIESGOS'!$AF159),"")</f>
        <v/>
      </c>
      <c r="AV46" s="357" t="str">
        <f>IF(AND('MAPA DE RIESGOS'!$AP160="Alta",'MAPA DE RIESGOS'!$AR160="Moderado"),CONCATENATE("R",'MAPA DE RIESGOS'!$H160,"C",'MAPA DE RIESGOS'!$AF160),"")</f>
        <v/>
      </c>
      <c r="AW46" s="357" t="str">
        <f>IF(AND('MAPA DE RIESGOS'!$AP161="Alta",'MAPA DE RIESGOS'!$AR161="Moderado"),CONCATENATE("R",'MAPA DE RIESGOS'!$H161,"C",'MAPA DE RIESGOS'!$AF161),"")</f>
        <v/>
      </c>
      <c r="AX46" s="357" t="str">
        <f>IF(AND('MAPA DE RIESGOS'!$AP162="Alta",'MAPA DE RIESGOS'!$AR162="Moderado"),CONCATENATE("R",'MAPA DE RIESGOS'!$H162,"C",'MAPA DE RIESGOS'!$AF162),"")</f>
        <v/>
      </c>
      <c r="AY46" s="357" t="str">
        <f>IF(AND('MAPA DE RIESGOS'!$AP163="Alta",'MAPA DE RIESGOS'!$AR163="Moderado"),CONCATENATE("R",'MAPA DE RIESGOS'!$H163,"C",'MAPA DE RIESGOS'!$AF163),"")</f>
        <v/>
      </c>
      <c r="AZ46" s="357" t="str">
        <f>IF(AND('MAPA DE RIESGOS'!$AP164="Alta",'MAPA DE RIESGOS'!$AR164="Moderado"),CONCATENATE("R",'MAPA DE RIESGOS'!$H164,"C",'MAPA DE RIESGOS'!$AF164),"")</f>
        <v/>
      </c>
      <c r="BA46" s="357" t="str">
        <f>IF(AND('MAPA DE RIESGOS'!$AP165="Alta",'MAPA DE RIESGOS'!$AR165="Moderado"),CONCATENATE("R",'MAPA DE RIESGOS'!$H165,"C",'MAPA DE RIESGOS'!$AF165),"")</f>
        <v/>
      </c>
      <c r="BB46" s="357" t="str">
        <f>IF(AND('MAPA DE RIESGOS'!$AP166="Alta",'MAPA DE RIESGOS'!$AR166="Moderado"),CONCATENATE("R",'MAPA DE RIESGOS'!$H166,"C",'MAPA DE RIESGOS'!$AF166),"")</f>
        <v/>
      </c>
      <c r="BC46" s="357" t="str">
        <f>IF(AND('MAPA DE RIESGOS'!$AP167="Alta",'MAPA DE RIESGOS'!$AR167="Moderado"),CONCATENATE("R",'MAPA DE RIESGOS'!$H167,"C",'MAPA DE RIESGOS'!$AF167),"")</f>
        <v/>
      </c>
      <c r="BD46" s="357" t="str">
        <f>IF(AND('MAPA DE RIESGOS'!$AP168="Alta",'MAPA DE RIESGOS'!$AR168="Moderado"),CONCATENATE("R",'MAPA DE RIESGOS'!$H168,"C",'MAPA DE RIESGOS'!$AF168),"")</f>
        <v/>
      </c>
      <c r="BE46" s="357" t="str">
        <f>IF(AND('MAPA DE RIESGOS'!$AP169="Alta",'MAPA DE RIESGOS'!$AR169="Moderado"),CONCATENATE("R",'MAPA DE RIESGOS'!$H169,"C",'MAPA DE RIESGOS'!$AF169),"")</f>
        <v/>
      </c>
      <c r="BF46" s="357" t="str">
        <f>IF(AND('MAPA DE RIESGOS'!$AP170="Alta",'MAPA DE RIESGOS'!$AR170="Moderado"),CONCATENATE("R",'MAPA DE RIESGOS'!$H170,"C",'MAPA DE RIESGOS'!$AF170),"")</f>
        <v/>
      </c>
      <c r="BG46" s="357" t="str">
        <f>IF(AND('MAPA DE RIESGOS'!$AP171="Alta",'MAPA DE RIESGOS'!$AR171="Moderado"),CONCATENATE("R",'MAPA DE RIESGOS'!$H171,"C",'MAPA DE RIESGOS'!$AF171),"")</f>
        <v/>
      </c>
      <c r="BH46" s="357" t="str">
        <f>IF(AND('MAPA DE RIESGOS'!$AP172="Alta",'MAPA DE RIESGOS'!$AR172="Moderado"),CONCATENATE("R",'MAPA DE RIESGOS'!$H172,"C",'MAPA DE RIESGOS'!$AF172),"")</f>
        <v/>
      </c>
      <c r="BI46" s="357" t="str">
        <f>IF(AND('MAPA DE RIESGOS'!$AP173="Alta",'MAPA DE RIESGOS'!$AR173="Moderado"),CONCATENATE("R",'MAPA DE RIESGOS'!$H173,"C",'MAPA DE RIESGOS'!$AF173),"")</f>
        <v/>
      </c>
      <c r="BJ46" s="357" t="str">
        <f>IF(AND('MAPA DE RIESGOS'!$AP174="Alta",'MAPA DE RIESGOS'!$AR174="Moderado"),CONCATENATE("R",'MAPA DE RIESGOS'!$H174,"C",'MAPA DE RIESGOS'!$AF174),"")</f>
        <v/>
      </c>
      <c r="BK46" s="358" t="str">
        <f>IF(AND('MAPA DE RIESGOS'!$AP175="Alta",'MAPA DE RIESGOS'!$AR175="Moderado"),CONCATENATE("R",'MAPA DE RIESGOS'!$H175,"C",'MAPA DE RIESGOS'!$AF175),"")</f>
        <v/>
      </c>
      <c r="BL46" s="357" t="str">
        <f>IF(AND('MAPA DE RIESGOS'!$AP158="Alta",'MAPA DE RIESGOS'!$AR158="Mayor"),CONCATENATE("R",'MAPA DE RIESGOS'!$H158,"C",'MAPA DE RIESGOS'!$AF158),"")</f>
        <v/>
      </c>
      <c r="BM46" s="357" t="str">
        <f>IF(AND('MAPA DE RIESGOS'!$AP159="Alta",'MAPA DE RIESGOS'!$AR159="Mayor"),CONCATENATE("R",'MAPA DE RIESGOS'!$H159,"C",'MAPA DE RIESGOS'!$AF159),"")</f>
        <v/>
      </c>
      <c r="BN46" s="357" t="str">
        <f>IF(AND('MAPA DE RIESGOS'!$AP160="Alta",'MAPA DE RIESGOS'!$AR160="Mayor"),CONCATENATE("R",'MAPA DE RIESGOS'!$H160,"C",'MAPA DE RIESGOS'!$AF160),"")</f>
        <v/>
      </c>
      <c r="BO46" s="357" t="str">
        <f>IF(AND('MAPA DE RIESGOS'!$AP161="Alta",'MAPA DE RIESGOS'!$AR161="Mayor"),CONCATENATE("R",'MAPA DE RIESGOS'!$H161,"C",'MAPA DE RIESGOS'!$AF161),"")</f>
        <v/>
      </c>
      <c r="BP46" s="357" t="str">
        <f>IF(AND('MAPA DE RIESGOS'!$AP162="Alta",'MAPA DE RIESGOS'!$AR162="Mayor"),CONCATENATE("R",'MAPA DE RIESGOS'!$H162,"C",'MAPA DE RIESGOS'!$AF162),"")</f>
        <v/>
      </c>
      <c r="BQ46" s="357" t="str">
        <f>IF(AND('MAPA DE RIESGOS'!$AP163="Alta",'MAPA DE RIESGOS'!$AR163="Mayor"),CONCATENATE("R",'MAPA DE RIESGOS'!$H163,"C",'MAPA DE RIESGOS'!$AF163),"")</f>
        <v/>
      </c>
      <c r="BR46" s="357" t="str">
        <f>IF(AND('MAPA DE RIESGOS'!$AP164="Alta",'MAPA DE RIESGOS'!$AR164="Mayor"),CONCATENATE("R",'MAPA DE RIESGOS'!$H164,"C",'MAPA DE RIESGOS'!$AF164),"")</f>
        <v/>
      </c>
      <c r="BS46" s="357" t="str">
        <f>IF(AND('MAPA DE RIESGOS'!$AP165="Alta",'MAPA DE RIESGOS'!$AR165="Mayor"),CONCATENATE("R",'MAPA DE RIESGOS'!$H165,"C",'MAPA DE RIESGOS'!$AF165),"")</f>
        <v/>
      </c>
      <c r="BT46" s="357" t="str">
        <f>IF(AND('MAPA DE RIESGOS'!$AP166="Alta",'MAPA DE RIESGOS'!$AR166="Mayor"),CONCATENATE("R",'MAPA DE RIESGOS'!$H166,"C",'MAPA DE RIESGOS'!$AF166),"")</f>
        <v/>
      </c>
      <c r="BU46" s="357" t="str">
        <f>IF(AND('MAPA DE RIESGOS'!$AP167="Alta",'MAPA DE RIESGOS'!$AR167="Mayor"),CONCATENATE("R",'MAPA DE RIESGOS'!$H167,"C",'MAPA DE RIESGOS'!$AF167),"")</f>
        <v/>
      </c>
      <c r="BV46" s="357" t="str">
        <f>IF(AND('MAPA DE RIESGOS'!$AP168="Alta",'MAPA DE RIESGOS'!$AR168="Mayor"),CONCATENATE("R",'MAPA DE RIESGOS'!$H168,"C",'MAPA DE RIESGOS'!$AF168),"")</f>
        <v/>
      </c>
      <c r="BW46" s="357" t="str">
        <f>IF(AND('MAPA DE RIESGOS'!$AP169="Alta",'MAPA DE RIESGOS'!$AR169="Mayor"),CONCATENATE("R",'MAPA DE RIESGOS'!$H169,"C",'MAPA DE RIESGOS'!$AF169),"")</f>
        <v/>
      </c>
      <c r="BX46" s="357" t="str">
        <f>IF(AND('MAPA DE RIESGOS'!$AP170="Alta",'MAPA DE RIESGOS'!$AR170="Mayor"),CONCATENATE("R",'MAPA DE RIESGOS'!$H170,"C",'MAPA DE RIESGOS'!$AF170),"")</f>
        <v/>
      </c>
      <c r="BY46" s="357" t="str">
        <f>IF(AND('MAPA DE RIESGOS'!$AP171="Alta",'MAPA DE RIESGOS'!$AR171="Mayor"),CONCATENATE("R",'MAPA DE RIESGOS'!$H171,"C",'MAPA DE RIESGOS'!$AF171),"")</f>
        <v/>
      </c>
      <c r="BZ46" s="357" t="str">
        <f>IF(AND('MAPA DE RIESGOS'!$AP172="Alta",'MAPA DE RIESGOS'!$AR172="Mayor"),CONCATENATE("R",'MAPA DE RIESGOS'!$H172,"C",'MAPA DE RIESGOS'!$AF172),"")</f>
        <v/>
      </c>
      <c r="CA46" s="357" t="str">
        <f>IF(AND('MAPA DE RIESGOS'!$AP173="Alta",'MAPA DE RIESGOS'!$AR173="Mayor"),CONCATENATE("R",'MAPA DE RIESGOS'!$H173,"C",'MAPA DE RIESGOS'!$AF173),"")</f>
        <v/>
      </c>
      <c r="CB46" s="357" t="str">
        <f>IF(AND('MAPA DE RIESGOS'!$AP174="Alta",'MAPA DE RIESGOS'!$AR174="Mayor"),CONCATENATE("R",'MAPA DE RIESGOS'!$H174,"C",'MAPA DE RIESGOS'!$AF174),"")</f>
        <v/>
      </c>
      <c r="CC46" s="358" t="str">
        <f>IF(AND('MAPA DE RIESGOS'!$AP175="Alta",'MAPA DE RIESGOS'!$AR175="Mayor"),CONCATENATE("R",'MAPA DE RIESGOS'!$H175,"C",'MAPA DE RIESGOS'!$AF175),"")</f>
        <v/>
      </c>
      <c r="CD46" s="359" t="str">
        <f>IF(AND('MAPA DE RIESGOS'!$AP158="Alta",'MAPA DE RIESGOS'!$AR158="Catastrófico"),CONCATENATE("R",'MAPA DE RIESGOS'!$H158,"C",'MAPA DE RIESGOS'!$AF158),"")</f>
        <v/>
      </c>
      <c r="CE46" s="359" t="str">
        <f>IF(AND('MAPA DE RIESGOS'!$AP159="Alta",'MAPA DE RIESGOS'!$AR159="Catastrófico"),CONCATENATE("R",'MAPA DE RIESGOS'!$H159,"C",'MAPA DE RIESGOS'!$AF159),"")</f>
        <v/>
      </c>
      <c r="CF46" s="359" t="str">
        <f>IF(AND('MAPA DE RIESGOS'!$AP160="Alta",'MAPA DE RIESGOS'!$AR160="Catastrófico"),CONCATENATE("R",'MAPA DE RIESGOS'!$H160,"C",'MAPA DE RIESGOS'!$AF160),"")</f>
        <v/>
      </c>
      <c r="CG46" s="359" t="str">
        <f>IF(AND('MAPA DE RIESGOS'!$AP161="Alta",'MAPA DE RIESGOS'!$AR161="Catastrófico"),CONCATENATE("R",'MAPA DE RIESGOS'!$H161,"C",'MAPA DE RIESGOS'!$AF161),"")</f>
        <v/>
      </c>
      <c r="CH46" s="359" t="str">
        <f>IF(AND('MAPA DE RIESGOS'!$AP162="Alta",'MAPA DE RIESGOS'!$AR162="Catastrófico"),CONCATENATE("R",'MAPA DE RIESGOS'!$H162,"C",'MAPA DE RIESGOS'!$AF162),"")</f>
        <v/>
      </c>
      <c r="CI46" s="359" t="str">
        <f>IF(AND('MAPA DE RIESGOS'!$AP163="Alta",'MAPA DE RIESGOS'!$AR163="Catastrófico"),CONCATENATE("R",'MAPA DE RIESGOS'!$H163,"C",'MAPA DE RIESGOS'!$AF163),"")</f>
        <v/>
      </c>
      <c r="CJ46" s="359" t="str">
        <f>IF(AND('MAPA DE RIESGOS'!$AP164="Alta",'MAPA DE RIESGOS'!$AR164="Catastrófico"),CONCATENATE("R",'MAPA DE RIESGOS'!$H164,"C",'MAPA DE RIESGOS'!$AF164),"")</f>
        <v/>
      </c>
      <c r="CK46" s="359" t="str">
        <f>IF(AND('MAPA DE RIESGOS'!$AP165="Alta",'MAPA DE RIESGOS'!$AR165="Catastrófico"),CONCATENATE("R",'MAPA DE RIESGOS'!$H165,"C",'MAPA DE RIESGOS'!$AF165),"")</f>
        <v/>
      </c>
      <c r="CL46" s="359" t="str">
        <f>IF(AND('MAPA DE RIESGOS'!$AP166="Alta",'MAPA DE RIESGOS'!$AR166="Catastrófico"),CONCATENATE("R",'MAPA DE RIESGOS'!$H166,"C",'MAPA DE RIESGOS'!$AF166),"")</f>
        <v/>
      </c>
      <c r="CM46" s="359" t="str">
        <f>IF(AND('MAPA DE RIESGOS'!$AP167="Alta",'MAPA DE RIESGOS'!$AR167="Catastrófico"),CONCATENATE("R",'MAPA DE RIESGOS'!$H167,"C",'MAPA DE RIESGOS'!$AF167),"")</f>
        <v/>
      </c>
      <c r="CN46" s="359" t="str">
        <f>IF(AND('MAPA DE RIESGOS'!$AP168="Alta",'MAPA DE RIESGOS'!$AR168="Catastrófico"),CONCATENATE("R",'MAPA DE RIESGOS'!$H168,"C",'MAPA DE RIESGOS'!$AF168),"")</f>
        <v/>
      </c>
      <c r="CO46" s="359" t="str">
        <f>IF(AND('MAPA DE RIESGOS'!$AP169="Alta",'MAPA DE RIESGOS'!$AR169="Catastrófico"),CONCATENATE("R",'MAPA DE RIESGOS'!$H169,"C",'MAPA DE RIESGOS'!$AF169),"")</f>
        <v/>
      </c>
      <c r="CP46" s="359" t="str">
        <f>IF(AND('MAPA DE RIESGOS'!$AP170="Alta",'MAPA DE RIESGOS'!$AR170="Catastrófico"),CONCATENATE("R",'MAPA DE RIESGOS'!$H170,"C",'MAPA DE RIESGOS'!$AF170),"")</f>
        <v/>
      </c>
      <c r="CQ46" s="359" t="str">
        <f>IF(AND('MAPA DE RIESGOS'!$AP171="Alta",'MAPA DE RIESGOS'!$AR171="Catastrófico"),CONCATENATE("R",'MAPA DE RIESGOS'!$H171,"C",'MAPA DE RIESGOS'!$AF171),"")</f>
        <v/>
      </c>
      <c r="CR46" s="359" t="str">
        <f>IF(AND('MAPA DE RIESGOS'!$AP172="Alta",'MAPA DE RIESGOS'!$AR172="Catastrófico"),CONCATENATE("R",'MAPA DE RIESGOS'!$H172,"C",'MAPA DE RIESGOS'!$AF172),"")</f>
        <v/>
      </c>
      <c r="CS46" s="359" t="str">
        <f>IF(AND('MAPA DE RIESGOS'!$AP173="Alta",'MAPA DE RIESGOS'!$AR173="Catastrófico"),CONCATENATE("R",'MAPA DE RIESGOS'!$H173,"C",'MAPA DE RIESGOS'!$AF173),"")</f>
        <v/>
      </c>
      <c r="CT46" s="359" t="str">
        <f>IF(AND('MAPA DE RIESGOS'!$AP174="Alta",'MAPA DE RIESGOS'!$AR174="Catastrófico"),CONCATENATE("R",'MAPA DE RIESGOS'!$H174,"C",'MAPA DE RIESGOS'!$AF174),"")</f>
        <v/>
      </c>
      <c r="CU46" s="360" t="str">
        <f>IF(AND('MAPA DE RIESGOS'!$AP175="Alta",'MAPA DE RIESGOS'!$AR175="Catastrófico"),CONCATENATE("R",'MAPA DE RIESGOS'!$H175,"C",'MAPA DE RIESGOS'!$AF175),"")</f>
        <v/>
      </c>
      <c r="CV46" s="67"/>
      <c r="CW46" s="750"/>
      <c r="CX46" s="751"/>
      <c r="CY46" s="751"/>
      <c r="CZ46" s="751"/>
      <c r="DA46" s="751"/>
      <c r="DB46" s="752"/>
    </row>
    <row r="47" spans="2:106" ht="32.5" customHeight="1">
      <c r="B47" s="755"/>
      <c r="C47" s="755"/>
      <c r="D47" s="756"/>
      <c r="E47" s="726"/>
      <c r="F47" s="727"/>
      <c r="G47" s="727"/>
      <c r="H47" s="727"/>
      <c r="I47" s="727"/>
      <c r="J47" s="369" t="str">
        <f>IF(AND('MAPA DE RIESGOS'!$AP176="Alta",'MAPA DE RIESGOS'!$AR176="Leve"),CONCATENATE("R",'MAPA DE RIESGOS'!$H176,"C",'MAPA DE RIESGOS'!$AF176),"")</f>
        <v/>
      </c>
      <c r="K47" s="370" t="str">
        <f>IF(AND('MAPA DE RIESGOS'!$AP177="Alta",'MAPA DE RIESGOS'!$AR177="Leve"),CONCATENATE("R",'MAPA DE RIESGOS'!$H177,"C",'MAPA DE RIESGOS'!$AF177),"")</f>
        <v/>
      </c>
      <c r="L47" s="370" t="str">
        <f>IF(AND('MAPA DE RIESGOS'!$AP178="Alta",'MAPA DE RIESGOS'!$AR178="Leve"),CONCATENATE("R",'MAPA DE RIESGOS'!$H178,"C",'MAPA DE RIESGOS'!$AF178),"")</f>
        <v/>
      </c>
      <c r="M47" s="370" t="str">
        <f>IF(AND('MAPA DE RIESGOS'!$AP179="Alta",'MAPA DE RIESGOS'!$AR179="Leve"),CONCATENATE("R",'MAPA DE RIESGOS'!$H179,"C",'MAPA DE RIESGOS'!$AF179),"")</f>
        <v/>
      </c>
      <c r="N47" s="370" t="str">
        <f>IF(AND('MAPA DE RIESGOS'!$AP180="Alta",'MAPA DE RIESGOS'!$AR180="Leve"),CONCATENATE("R",'MAPA DE RIESGOS'!$H180,"C",'MAPA DE RIESGOS'!$AF180),"")</f>
        <v/>
      </c>
      <c r="O47" s="370" t="str">
        <f>IF(AND('MAPA DE RIESGOS'!$AP181="Alta",'MAPA DE RIESGOS'!$AR181="Leve"),CONCATENATE("R",'MAPA DE RIESGOS'!$H181,"C",'MAPA DE RIESGOS'!$AF181),"")</f>
        <v/>
      </c>
      <c r="P47" s="370" t="str">
        <f>IF(AND('MAPA DE RIESGOS'!$AP182="Alta",'MAPA DE RIESGOS'!$AR182="Leve"),CONCATENATE("R",'MAPA DE RIESGOS'!$H182,"C",'MAPA DE RIESGOS'!$AF182),"")</f>
        <v/>
      </c>
      <c r="Q47" s="370" t="str">
        <f>IF(AND('MAPA DE RIESGOS'!$AP183="Alta",'MAPA DE RIESGOS'!$AR183="Leve"),CONCATENATE("R",'MAPA DE RIESGOS'!$H183,"C",'MAPA DE RIESGOS'!$AF183),"")</f>
        <v/>
      </c>
      <c r="R47" s="370" t="str">
        <f>IF(AND('MAPA DE RIESGOS'!$AP184="Alta",'MAPA DE RIESGOS'!$AR184="Leve"),CONCATENATE("R",'MAPA DE RIESGOS'!$H184,"C",'MAPA DE RIESGOS'!$AF184),"")</f>
        <v/>
      </c>
      <c r="S47" s="370" t="str">
        <f>IF(AND('MAPA DE RIESGOS'!$AP185="Alta",'MAPA DE RIESGOS'!$AR185="Leve"),CONCATENATE("R",'MAPA DE RIESGOS'!$H185,"C",'MAPA DE RIESGOS'!$AF185),"")</f>
        <v/>
      </c>
      <c r="T47" s="370" t="str">
        <f>IF(AND('MAPA DE RIESGOS'!$AP186="Alta",'MAPA DE RIESGOS'!$AR186="Leve"),CONCATENATE("R",'MAPA DE RIESGOS'!$H186,"C",'MAPA DE RIESGOS'!$AF186),"")</f>
        <v/>
      </c>
      <c r="U47" s="370" t="str">
        <f>IF(AND('MAPA DE RIESGOS'!$AP187="Alta",'MAPA DE RIESGOS'!$AR187="Leve"),CONCATENATE("R",'MAPA DE RIESGOS'!$H187,"C",'MAPA DE RIESGOS'!$AF187),"")</f>
        <v/>
      </c>
      <c r="V47" s="370" t="str">
        <f>IF(AND('MAPA DE RIESGOS'!$AP188="Alta",'MAPA DE RIESGOS'!$AR188="Leve"),CONCATENATE("R",'MAPA DE RIESGOS'!$H188,"C",'MAPA DE RIESGOS'!$AF188),"")</f>
        <v/>
      </c>
      <c r="W47" s="370" t="str">
        <f>IF(AND('MAPA DE RIESGOS'!$AP189="Alta",'MAPA DE RIESGOS'!$AR189="Leve"),CONCATENATE("R",'MAPA DE RIESGOS'!$H189,"C",'MAPA DE RIESGOS'!$AF189),"")</f>
        <v/>
      </c>
      <c r="X47" s="370" t="str">
        <f>IF(AND('MAPA DE RIESGOS'!$AP190="Alta",'MAPA DE RIESGOS'!$AR190="Leve"),CONCATENATE("R",'MAPA DE RIESGOS'!$H190,"C",'MAPA DE RIESGOS'!$AF190),"")</f>
        <v/>
      </c>
      <c r="Y47" s="370" t="str">
        <f>IF(AND('MAPA DE RIESGOS'!$AP191="Alta",'MAPA DE RIESGOS'!$AR191="Leve"),CONCATENATE("R",'MAPA DE RIESGOS'!$H191,"C",'MAPA DE RIESGOS'!$AF191),"")</f>
        <v/>
      </c>
      <c r="Z47" s="370" t="str">
        <f>IF(AND('MAPA DE RIESGOS'!$AP192="Alta",'MAPA DE RIESGOS'!$AR192="Leve"),CONCATENATE("R",'MAPA DE RIESGOS'!$H192,"C",'MAPA DE RIESGOS'!$AF192),"")</f>
        <v/>
      </c>
      <c r="AA47" s="370" t="str">
        <f>IF(AND('MAPA DE RIESGOS'!$AP193="Alta",'MAPA DE RIESGOS'!$AR193="Leve"),CONCATENATE("R",'MAPA DE RIESGOS'!$H193,"C",'MAPA DE RIESGOS'!$AF193),"")</f>
        <v/>
      </c>
      <c r="AB47" s="369" t="str">
        <f>IF(AND('MAPA DE RIESGOS'!$AP176="Alta",'MAPA DE RIESGOS'!$AR176="Menor"),CONCATENATE("R",'MAPA DE RIESGOS'!$H176,"C",'MAPA DE RIESGOS'!$AF176),"")</f>
        <v/>
      </c>
      <c r="AC47" s="370" t="str">
        <f>IF(AND('MAPA DE RIESGOS'!$AP177="Alta",'MAPA DE RIESGOS'!$AR177="Menor"),CONCATENATE("R",'MAPA DE RIESGOS'!$H177,"C",'MAPA DE RIESGOS'!$AF177),"")</f>
        <v/>
      </c>
      <c r="AD47" s="370" t="str">
        <f>IF(AND('MAPA DE RIESGOS'!$AP178="Alta",'MAPA DE RIESGOS'!$AR178="Menor"),CONCATENATE("R",'MAPA DE RIESGOS'!$H178,"C",'MAPA DE RIESGOS'!$AF178),"")</f>
        <v/>
      </c>
      <c r="AE47" s="370" t="str">
        <f>IF(AND('MAPA DE RIESGOS'!$AP179="Alta",'MAPA DE RIESGOS'!$AR179="Menor"),CONCATENATE("R",'MAPA DE RIESGOS'!$H179,"C",'MAPA DE RIESGOS'!$AF179),"")</f>
        <v/>
      </c>
      <c r="AF47" s="370" t="str">
        <f>IF(AND('MAPA DE RIESGOS'!$AP180="Alta",'MAPA DE RIESGOS'!$AR180="Menor"),CONCATENATE("R",'MAPA DE RIESGOS'!$H180,"C",'MAPA DE RIESGOS'!$AF180),"")</f>
        <v/>
      </c>
      <c r="AG47" s="370" t="str">
        <f>IF(AND('MAPA DE RIESGOS'!$AP181="Alta",'MAPA DE RIESGOS'!$AR181="Menor"),CONCATENATE("R",'MAPA DE RIESGOS'!$H181,"C",'MAPA DE RIESGOS'!$AF181),"")</f>
        <v/>
      </c>
      <c r="AH47" s="370" t="str">
        <f>IF(AND('MAPA DE RIESGOS'!$AP182="Alta",'MAPA DE RIESGOS'!$AR182="Menor"),CONCATENATE("R",'MAPA DE RIESGOS'!$H182,"C",'MAPA DE RIESGOS'!$AF182),"")</f>
        <v/>
      </c>
      <c r="AI47" s="370" t="str">
        <f>IF(AND('MAPA DE RIESGOS'!$AP183="Alta",'MAPA DE RIESGOS'!$AR183="Menor"),CONCATENATE("R",'MAPA DE RIESGOS'!$H183,"C",'MAPA DE RIESGOS'!$AF183),"")</f>
        <v/>
      </c>
      <c r="AJ47" s="370" t="str">
        <f>IF(AND('MAPA DE RIESGOS'!$AP184="Alta",'MAPA DE RIESGOS'!$AR184="Menor"),CONCATENATE("R",'MAPA DE RIESGOS'!$H184,"C",'MAPA DE RIESGOS'!$AF184),"")</f>
        <v/>
      </c>
      <c r="AK47" s="370" t="str">
        <f>IF(AND('MAPA DE RIESGOS'!$AP185="Alta",'MAPA DE RIESGOS'!$AR185="Menor"),CONCATENATE("R",'MAPA DE RIESGOS'!$H185,"C",'MAPA DE RIESGOS'!$AF185),"")</f>
        <v/>
      </c>
      <c r="AL47" s="370" t="str">
        <f>IF(AND('MAPA DE RIESGOS'!$AP186="Alta",'MAPA DE RIESGOS'!$AR186="Menor"),CONCATENATE("R",'MAPA DE RIESGOS'!$H186,"C",'MAPA DE RIESGOS'!$AF186),"")</f>
        <v/>
      </c>
      <c r="AM47" s="370" t="str">
        <f>IF(AND('MAPA DE RIESGOS'!$AP187="Alta",'MAPA DE RIESGOS'!$AR187="Menor"),CONCATENATE("R",'MAPA DE RIESGOS'!$H187,"C",'MAPA DE RIESGOS'!$AF187),"")</f>
        <v/>
      </c>
      <c r="AN47" s="370" t="str">
        <f>IF(AND('MAPA DE RIESGOS'!$AP188="Alta",'MAPA DE RIESGOS'!$AR188="Menor"),CONCATENATE("R",'MAPA DE RIESGOS'!$H188,"C",'MAPA DE RIESGOS'!$AF188),"")</f>
        <v/>
      </c>
      <c r="AO47" s="370" t="str">
        <f>IF(AND('MAPA DE RIESGOS'!$AP189="Alta",'MAPA DE RIESGOS'!$AR189="Menor"),CONCATENATE("R",'MAPA DE RIESGOS'!$H189,"C",'MAPA DE RIESGOS'!$AF189),"")</f>
        <v/>
      </c>
      <c r="AP47" s="370" t="str">
        <f>IF(AND('MAPA DE RIESGOS'!$AP190="Alta",'MAPA DE RIESGOS'!$AR190="Menor"),CONCATENATE("R",'MAPA DE RIESGOS'!$H190,"C",'MAPA DE RIESGOS'!$AF190),"")</f>
        <v/>
      </c>
      <c r="AQ47" s="370" t="str">
        <f>IF(AND('MAPA DE RIESGOS'!$AP191="Alta",'MAPA DE RIESGOS'!$AR191="Menor"),CONCATENATE("R",'MAPA DE RIESGOS'!$H191,"C",'MAPA DE RIESGOS'!$AF191),"")</f>
        <v/>
      </c>
      <c r="AR47" s="370" t="str">
        <f>IF(AND('MAPA DE RIESGOS'!$AP192="Alta",'MAPA DE RIESGOS'!$AR192="Menor"),CONCATENATE("R",'MAPA DE RIESGOS'!$H192,"C",'MAPA DE RIESGOS'!$AF192),"")</f>
        <v/>
      </c>
      <c r="AS47" s="371" t="str">
        <f>IF(AND('MAPA DE RIESGOS'!$AP193="Alta",'MAPA DE RIESGOS'!$AR193="Menor"),CONCATENATE("R",'MAPA DE RIESGOS'!$H193,"C",'MAPA DE RIESGOS'!$AF193),"")</f>
        <v/>
      </c>
      <c r="AT47" s="357" t="str">
        <f>IF(AND('MAPA DE RIESGOS'!$AP176="Alta",'MAPA DE RIESGOS'!$AR176="Moderado"),CONCATENATE("R",'MAPA DE RIESGOS'!$H176,"C",'MAPA DE RIESGOS'!$AF176),"")</f>
        <v/>
      </c>
      <c r="AU47" s="357" t="str">
        <f>IF(AND('MAPA DE RIESGOS'!$AP177="Alta",'MAPA DE RIESGOS'!$AR177="Moderado"),CONCATENATE("R",'MAPA DE RIESGOS'!$H177,"C",'MAPA DE RIESGOS'!$AF177),"")</f>
        <v/>
      </c>
      <c r="AV47" s="357" t="str">
        <f>IF(AND('MAPA DE RIESGOS'!$AP178="Alta",'MAPA DE RIESGOS'!$AR178="Moderado"),CONCATENATE("R",'MAPA DE RIESGOS'!$H178,"C",'MAPA DE RIESGOS'!$AF178),"")</f>
        <v/>
      </c>
      <c r="AW47" s="357" t="str">
        <f>IF(AND('MAPA DE RIESGOS'!$AP179="Alta",'MAPA DE RIESGOS'!$AR179="Moderado"),CONCATENATE("R",'MAPA DE RIESGOS'!$H179,"C",'MAPA DE RIESGOS'!$AF179),"")</f>
        <v/>
      </c>
      <c r="AX47" s="357" t="str">
        <f>IF(AND('MAPA DE RIESGOS'!$AP180="Alta",'MAPA DE RIESGOS'!$AR180="Moderado"),CONCATENATE("R",'MAPA DE RIESGOS'!$H180,"C",'MAPA DE RIESGOS'!$AF180),"")</f>
        <v/>
      </c>
      <c r="AY47" s="357" t="str">
        <f>IF(AND('MAPA DE RIESGOS'!$AP181="Alta",'MAPA DE RIESGOS'!$AR181="Moderado"),CONCATENATE("R",'MAPA DE RIESGOS'!$H181,"C",'MAPA DE RIESGOS'!$AF181),"")</f>
        <v/>
      </c>
      <c r="AZ47" s="357" t="str">
        <f>IF(AND('MAPA DE RIESGOS'!$AP182="Alta",'MAPA DE RIESGOS'!$AR182="Moderado"),CONCATENATE("R",'MAPA DE RIESGOS'!$H182,"C",'MAPA DE RIESGOS'!$AF182),"")</f>
        <v/>
      </c>
      <c r="BA47" s="357" t="str">
        <f>IF(AND('MAPA DE RIESGOS'!$AP183="Alta",'MAPA DE RIESGOS'!$AR183="Moderado"),CONCATENATE("R",'MAPA DE RIESGOS'!$H183,"C",'MAPA DE RIESGOS'!$AF183),"")</f>
        <v/>
      </c>
      <c r="BB47" s="357" t="str">
        <f>IF(AND('MAPA DE RIESGOS'!$AP184="Alta",'MAPA DE RIESGOS'!$AR184="Moderado"),CONCATENATE("R",'MAPA DE RIESGOS'!$H184,"C",'MAPA DE RIESGOS'!$AF184),"")</f>
        <v/>
      </c>
      <c r="BC47" s="357" t="str">
        <f>IF(AND('MAPA DE RIESGOS'!$AP185="Alta",'MAPA DE RIESGOS'!$AR185="Moderado"),CONCATENATE("R",'MAPA DE RIESGOS'!$H185,"C",'MAPA DE RIESGOS'!$AF185),"")</f>
        <v/>
      </c>
      <c r="BD47" s="357" t="str">
        <f>IF(AND('MAPA DE RIESGOS'!$AP186="Alta",'MAPA DE RIESGOS'!$AR186="Moderado"),CONCATENATE("R",'MAPA DE RIESGOS'!$H186,"C",'MAPA DE RIESGOS'!$AF186),"")</f>
        <v/>
      </c>
      <c r="BE47" s="357" t="str">
        <f>IF(AND('MAPA DE RIESGOS'!$AP187="Alta",'MAPA DE RIESGOS'!$AR187="Moderado"),CONCATENATE("R",'MAPA DE RIESGOS'!$H187,"C",'MAPA DE RIESGOS'!$AF187),"")</f>
        <v/>
      </c>
      <c r="BF47" s="357" t="str">
        <f>IF(AND('MAPA DE RIESGOS'!$AP188="Alta",'MAPA DE RIESGOS'!$AR188="Moderado"),CONCATENATE("R",'MAPA DE RIESGOS'!$H188,"C",'MAPA DE RIESGOS'!$AF188),"")</f>
        <v/>
      </c>
      <c r="BG47" s="357" t="str">
        <f>IF(AND('MAPA DE RIESGOS'!$AP189="Alta",'MAPA DE RIESGOS'!$AR189="Moderado"),CONCATENATE("R",'MAPA DE RIESGOS'!$H189,"C",'MAPA DE RIESGOS'!$AF189),"")</f>
        <v/>
      </c>
      <c r="BH47" s="357" t="str">
        <f>IF(AND('MAPA DE RIESGOS'!$AP190="Alta",'MAPA DE RIESGOS'!$AR190="Moderado"),CONCATENATE("R",'MAPA DE RIESGOS'!$H190,"C",'MAPA DE RIESGOS'!$AF190),"")</f>
        <v/>
      </c>
      <c r="BI47" s="357" t="str">
        <f>IF(AND('MAPA DE RIESGOS'!$AP191="Alta",'MAPA DE RIESGOS'!$AR191="Moderado"),CONCATENATE("R",'MAPA DE RIESGOS'!$H191,"C",'MAPA DE RIESGOS'!$AF191),"")</f>
        <v/>
      </c>
      <c r="BJ47" s="357" t="str">
        <f>IF(AND('MAPA DE RIESGOS'!$AP192="Alta",'MAPA DE RIESGOS'!$AR192="Moderado"),CONCATENATE("R",'MAPA DE RIESGOS'!$H192,"C",'MAPA DE RIESGOS'!$AF192),"")</f>
        <v/>
      </c>
      <c r="BK47" s="358" t="str">
        <f>IF(AND('MAPA DE RIESGOS'!$AP193="Alta",'MAPA DE RIESGOS'!$AR193="Moderado"),CONCATENATE("R",'MAPA DE RIESGOS'!$H193,"C",'MAPA DE RIESGOS'!$AF193),"")</f>
        <v/>
      </c>
      <c r="BL47" s="357" t="str">
        <f>IF(AND('MAPA DE RIESGOS'!$AP176="Alta",'MAPA DE RIESGOS'!$AR176="Mayor"),CONCATENATE("R",'MAPA DE RIESGOS'!$H176,"C",'MAPA DE RIESGOS'!$AF176),"")</f>
        <v/>
      </c>
      <c r="BM47" s="357" t="str">
        <f>IF(AND('MAPA DE RIESGOS'!$AP177="Alta",'MAPA DE RIESGOS'!$AR177="Mayor"),CONCATENATE("R",'MAPA DE RIESGOS'!$H177,"C",'MAPA DE RIESGOS'!$AF177),"")</f>
        <v/>
      </c>
      <c r="BN47" s="357" t="str">
        <f>IF(AND('MAPA DE RIESGOS'!$AP178="Alta",'MAPA DE RIESGOS'!$AR178="Mayor"),CONCATENATE("R",'MAPA DE RIESGOS'!$H178,"C",'MAPA DE RIESGOS'!$AF178),"")</f>
        <v/>
      </c>
      <c r="BO47" s="357" t="str">
        <f>IF(AND('MAPA DE RIESGOS'!$AP179="Alta",'MAPA DE RIESGOS'!$AR179="Mayor"),CONCATENATE("R",'MAPA DE RIESGOS'!$H179,"C",'MAPA DE RIESGOS'!$AF179),"")</f>
        <v/>
      </c>
      <c r="BP47" s="357" t="str">
        <f>IF(AND('MAPA DE RIESGOS'!$AP180="Alta",'MAPA DE RIESGOS'!$AR180="Mayor"),CONCATENATE("R",'MAPA DE RIESGOS'!$H180,"C",'MAPA DE RIESGOS'!$AF180),"")</f>
        <v/>
      </c>
      <c r="BQ47" s="357" t="str">
        <f>IF(AND('MAPA DE RIESGOS'!$AP181="Alta",'MAPA DE RIESGOS'!$AR181="Mayor"),CONCATENATE("R",'MAPA DE RIESGOS'!$H181,"C",'MAPA DE RIESGOS'!$AF181),"")</f>
        <v/>
      </c>
      <c r="BR47" s="357" t="str">
        <f>IF(AND('MAPA DE RIESGOS'!$AP182="Alta",'MAPA DE RIESGOS'!$AR182="Mayor"),CONCATENATE("R",'MAPA DE RIESGOS'!$H182,"C",'MAPA DE RIESGOS'!$AF182),"")</f>
        <v/>
      </c>
      <c r="BS47" s="357" t="str">
        <f>IF(AND('MAPA DE RIESGOS'!$AP183="Alta",'MAPA DE RIESGOS'!$AR183="Mayor"),CONCATENATE("R",'MAPA DE RIESGOS'!$H183,"C",'MAPA DE RIESGOS'!$AF183),"")</f>
        <v/>
      </c>
      <c r="BT47" s="357" t="str">
        <f>IF(AND('MAPA DE RIESGOS'!$AP184="Alta",'MAPA DE RIESGOS'!$AR184="Mayor"),CONCATENATE("R",'MAPA DE RIESGOS'!$H184,"C",'MAPA DE RIESGOS'!$AF184),"")</f>
        <v/>
      </c>
      <c r="BU47" s="357" t="str">
        <f>IF(AND('MAPA DE RIESGOS'!$AP185="Alta",'MAPA DE RIESGOS'!$AR185="Mayor"),CONCATENATE("R",'MAPA DE RIESGOS'!$H185,"C",'MAPA DE RIESGOS'!$AF185),"")</f>
        <v/>
      </c>
      <c r="BV47" s="357" t="str">
        <f>IF(AND('MAPA DE RIESGOS'!$AP186="Alta",'MAPA DE RIESGOS'!$AR186="Mayor"),CONCATENATE("R",'MAPA DE RIESGOS'!$H186,"C",'MAPA DE RIESGOS'!$AF186),"")</f>
        <v/>
      </c>
      <c r="BW47" s="357" t="str">
        <f>IF(AND('MAPA DE RIESGOS'!$AP187="Alta",'MAPA DE RIESGOS'!$AR187="Mayor"),CONCATENATE("R",'MAPA DE RIESGOS'!$H187,"C",'MAPA DE RIESGOS'!$AF187),"")</f>
        <v/>
      </c>
      <c r="BX47" s="357" t="str">
        <f>IF(AND('MAPA DE RIESGOS'!$AP188="Alta",'MAPA DE RIESGOS'!$AR188="Mayor"),CONCATENATE("R",'MAPA DE RIESGOS'!$H188,"C",'MAPA DE RIESGOS'!$AF188),"")</f>
        <v/>
      </c>
      <c r="BY47" s="357" t="str">
        <f>IF(AND('MAPA DE RIESGOS'!$AP189="Alta",'MAPA DE RIESGOS'!$AR189="Mayor"),CONCATENATE("R",'MAPA DE RIESGOS'!$H189,"C",'MAPA DE RIESGOS'!$AF189),"")</f>
        <v/>
      </c>
      <c r="BZ47" s="357" t="str">
        <f>IF(AND('MAPA DE RIESGOS'!$AP190="Alta",'MAPA DE RIESGOS'!$AR190="Mayor"),CONCATENATE("R",'MAPA DE RIESGOS'!$H190,"C",'MAPA DE RIESGOS'!$AF190),"")</f>
        <v/>
      </c>
      <c r="CA47" s="357" t="str">
        <f>IF(AND('MAPA DE RIESGOS'!$AP191="Alta",'MAPA DE RIESGOS'!$AR191="Mayor"),CONCATENATE("R",'MAPA DE RIESGOS'!$H191,"C",'MAPA DE RIESGOS'!$AF191),"")</f>
        <v/>
      </c>
      <c r="CB47" s="357" t="str">
        <f>IF(AND('MAPA DE RIESGOS'!$AP192="Alta",'MAPA DE RIESGOS'!$AR192="Mayor"),CONCATENATE("R",'MAPA DE RIESGOS'!$H192,"C",'MAPA DE RIESGOS'!$AF192),"")</f>
        <v/>
      </c>
      <c r="CC47" s="358" t="str">
        <f>IF(AND('MAPA DE RIESGOS'!$AP193="Alta",'MAPA DE RIESGOS'!$AR193="Mayor"),CONCATENATE("R",'MAPA DE RIESGOS'!$H193,"C",'MAPA DE RIESGOS'!$AF193),"")</f>
        <v/>
      </c>
      <c r="CD47" s="359" t="str">
        <f>IF(AND('MAPA DE RIESGOS'!$AP176="Alta",'MAPA DE RIESGOS'!$AR176="Catastrófico"),CONCATENATE("R",'MAPA DE RIESGOS'!$H176,"C",'MAPA DE RIESGOS'!$AF176),"")</f>
        <v/>
      </c>
      <c r="CE47" s="359" t="str">
        <f>IF(AND('MAPA DE RIESGOS'!$AP177="Alta",'MAPA DE RIESGOS'!$AR177="Catastrófico"),CONCATENATE("R",'MAPA DE RIESGOS'!$H177,"C",'MAPA DE RIESGOS'!$AF177),"")</f>
        <v/>
      </c>
      <c r="CF47" s="359" t="str">
        <f>IF(AND('MAPA DE RIESGOS'!$AP178="Alta",'MAPA DE RIESGOS'!$AR178="Catastrófico"),CONCATENATE("R",'MAPA DE RIESGOS'!$H178,"C",'MAPA DE RIESGOS'!$AF178),"")</f>
        <v/>
      </c>
      <c r="CG47" s="359" t="str">
        <f>IF(AND('MAPA DE RIESGOS'!$AP179="Alta",'MAPA DE RIESGOS'!$AR179="Catastrófico"),CONCATENATE("R",'MAPA DE RIESGOS'!$H179,"C",'MAPA DE RIESGOS'!$AF179),"")</f>
        <v/>
      </c>
      <c r="CH47" s="359" t="str">
        <f>IF(AND('MAPA DE RIESGOS'!$AP180="Alta",'MAPA DE RIESGOS'!$AR180="Catastrófico"),CONCATENATE("R",'MAPA DE RIESGOS'!$H180,"C",'MAPA DE RIESGOS'!$AF180),"")</f>
        <v/>
      </c>
      <c r="CI47" s="359" t="str">
        <f>IF(AND('MAPA DE RIESGOS'!$AP181="Alta",'MAPA DE RIESGOS'!$AR181="Catastrófico"),CONCATENATE("R",'MAPA DE RIESGOS'!$H181,"C",'MAPA DE RIESGOS'!$AF181),"")</f>
        <v/>
      </c>
      <c r="CJ47" s="359" t="str">
        <f>IF(AND('MAPA DE RIESGOS'!$AP182="Alta",'MAPA DE RIESGOS'!$AR182="Catastrófico"),CONCATENATE("R",'MAPA DE RIESGOS'!$H182,"C",'MAPA DE RIESGOS'!$AF182),"")</f>
        <v/>
      </c>
      <c r="CK47" s="359" t="str">
        <f>IF(AND('MAPA DE RIESGOS'!$AP183="Alta",'MAPA DE RIESGOS'!$AR183="Catastrófico"),CONCATENATE("R",'MAPA DE RIESGOS'!$H183,"C",'MAPA DE RIESGOS'!$AF183),"")</f>
        <v/>
      </c>
      <c r="CL47" s="359" t="str">
        <f>IF(AND('MAPA DE RIESGOS'!$AP184="Alta",'MAPA DE RIESGOS'!$AR184="Catastrófico"),CONCATENATE("R",'MAPA DE RIESGOS'!$H184,"C",'MAPA DE RIESGOS'!$AF184),"")</f>
        <v/>
      </c>
      <c r="CM47" s="359" t="str">
        <f>IF(AND('MAPA DE RIESGOS'!$AP185="Alta",'MAPA DE RIESGOS'!$AR185="Catastrófico"),CONCATENATE("R",'MAPA DE RIESGOS'!$H185,"C",'MAPA DE RIESGOS'!$AF185),"")</f>
        <v/>
      </c>
      <c r="CN47" s="359" t="str">
        <f>IF(AND('MAPA DE RIESGOS'!$AP186="Alta",'MAPA DE RIESGOS'!$AR186="Catastrófico"),CONCATENATE("R",'MAPA DE RIESGOS'!$H186,"C",'MAPA DE RIESGOS'!$AF186),"")</f>
        <v/>
      </c>
      <c r="CO47" s="359" t="str">
        <f>IF(AND('MAPA DE RIESGOS'!$AP187="Alta",'MAPA DE RIESGOS'!$AR187="Catastrófico"),CONCATENATE("R",'MAPA DE RIESGOS'!$H187,"C",'MAPA DE RIESGOS'!$AF187),"")</f>
        <v/>
      </c>
      <c r="CP47" s="359" t="str">
        <f>IF(AND('MAPA DE RIESGOS'!$AP188="Alta",'MAPA DE RIESGOS'!$AR188="Catastrófico"),CONCATENATE("R",'MAPA DE RIESGOS'!$H188,"C",'MAPA DE RIESGOS'!$AF188),"")</f>
        <v/>
      </c>
      <c r="CQ47" s="359" t="str">
        <f>IF(AND('MAPA DE RIESGOS'!$AP189="Alta",'MAPA DE RIESGOS'!$AR189="Catastrófico"),CONCATENATE("R",'MAPA DE RIESGOS'!$H189,"C",'MAPA DE RIESGOS'!$AF189),"")</f>
        <v/>
      </c>
      <c r="CR47" s="359" t="str">
        <f>IF(AND('MAPA DE RIESGOS'!$AP190="Alta",'MAPA DE RIESGOS'!$AR190="Catastrófico"),CONCATENATE("R",'MAPA DE RIESGOS'!$H190,"C",'MAPA DE RIESGOS'!$AF190),"")</f>
        <v/>
      </c>
      <c r="CS47" s="359" t="str">
        <f>IF(AND('MAPA DE RIESGOS'!$AP191="Alta",'MAPA DE RIESGOS'!$AR191="Catastrófico"),CONCATENATE("R",'MAPA DE RIESGOS'!$H191,"C",'MAPA DE RIESGOS'!$AF191),"")</f>
        <v/>
      </c>
      <c r="CT47" s="359" t="str">
        <f>IF(AND('MAPA DE RIESGOS'!$AP192="Alta",'MAPA DE RIESGOS'!$AR192="Catastrófico"),CONCATENATE("R",'MAPA DE RIESGOS'!$H192,"C",'MAPA DE RIESGOS'!$AF192),"")</f>
        <v/>
      </c>
      <c r="CU47" s="360" t="str">
        <f>IF(AND('MAPA DE RIESGOS'!$AP193="Alta",'MAPA DE RIESGOS'!$AR193="Catastrófico"),CONCATENATE("R",'MAPA DE RIESGOS'!$H193,"C",'MAPA DE RIESGOS'!$AF193),"")</f>
        <v/>
      </c>
      <c r="CV47" s="67"/>
      <c r="CW47" s="750"/>
      <c r="CX47" s="751"/>
      <c r="CY47" s="751"/>
      <c r="CZ47" s="751"/>
      <c r="DA47" s="751"/>
      <c r="DB47" s="752"/>
    </row>
    <row r="48" spans="2:106" ht="32.5" customHeight="1">
      <c r="B48" s="755"/>
      <c r="C48" s="755"/>
      <c r="D48" s="756"/>
      <c r="E48" s="726"/>
      <c r="F48" s="727"/>
      <c r="G48" s="727"/>
      <c r="H48" s="727"/>
      <c r="I48" s="727"/>
      <c r="J48" s="369" t="str">
        <f>IF(AND('MAPA DE RIESGOS'!$AP194="Alta",'MAPA DE RIESGOS'!$AR194="Leve"),CONCATENATE("R",'MAPA DE RIESGOS'!$H194,"C",'MAPA DE RIESGOS'!$AF194),"")</f>
        <v/>
      </c>
      <c r="K48" s="370" t="str">
        <f>IF(AND('MAPA DE RIESGOS'!$AP195="Alta",'MAPA DE RIESGOS'!$AR195="Leve"),CONCATENATE("R",'MAPA DE RIESGOS'!$H195,"C",'MAPA DE RIESGOS'!$AF195),"")</f>
        <v/>
      </c>
      <c r="L48" s="370" t="str">
        <f>IF(AND('MAPA DE RIESGOS'!$AP196="Alta",'MAPA DE RIESGOS'!$AR196="Leve"),CONCATENATE("R",'MAPA DE RIESGOS'!$H196,"C",'MAPA DE RIESGOS'!$AF196),"")</f>
        <v/>
      </c>
      <c r="M48" s="370" t="str">
        <f>IF(AND('MAPA DE RIESGOS'!$AP197="Alta",'MAPA DE RIESGOS'!$AR197="Leve"),CONCATENATE("R",'MAPA DE RIESGOS'!$H197,"C",'MAPA DE RIESGOS'!$AF197),"")</f>
        <v/>
      </c>
      <c r="N48" s="370" t="str">
        <f>IF(AND('MAPA DE RIESGOS'!$AP198="Alta",'MAPA DE RIESGOS'!$AR198="Leve"),CONCATENATE("R",'MAPA DE RIESGOS'!$H198,"C",'MAPA DE RIESGOS'!$AF198),"")</f>
        <v/>
      </c>
      <c r="O48" s="370" t="str">
        <f>IF(AND('MAPA DE RIESGOS'!$AP199="Alta",'MAPA DE RIESGOS'!$AR199="Leve"),CONCATENATE("R",'MAPA DE RIESGOS'!$H199,"C",'MAPA DE RIESGOS'!$AF199),"")</f>
        <v/>
      </c>
      <c r="P48" s="370" t="str">
        <f>IF(AND('MAPA DE RIESGOS'!$AP200="Alta",'MAPA DE RIESGOS'!$AR200="Leve"),CONCATENATE("R",'MAPA DE RIESGOS'!$H200,"C",'MAPA DE RIESGOS'!$AF200),"")</f>
        <v/>
      </c>
      <c r="Q48" s="370" t="str">
        <f>IF(AND('MAPA DE RIESGOS'!$AP201="Alta",'MAPA DE RIESGOS'!$AR201="Leve"),CONCATENATE("R",'MAPA DE RIESGOS'!$H201,"C",'MAPA DE RIESGOS'!$AF201),"")</f>
        <v/>
      </c>
      <c r="R48" s="370" t="str">
        <f>IF(AND('MAPA DE RIESGOS'!$AP202="Alta",'MAPA DE RIESGOS'!$AR202="Leve"),CONCATENATE("R",'MAPA DE RIESGOS'!$H202,"C",'MAPA DE RIESGOS'!$AF202),"")</f>
        <v/>
      </c>
      <c r="S48" s="370" t="str">
        <f>IF(AND('MAPA DE RIESGOS'!$AP203="Alta",'MAPA DE RIESGOS'!$AR203="Leve"),CONCATENATE("R",'MAPA DE RIESGOS'!$H203,"C",'MAPA DE RIESGOS'!$AF203),"")</f>
        <v/>
      </c>
      <c r="T48" s="370" t="str">
        <f>IF(AND('MAPA DE RIESGOS'!$AP204="Alta",'MAPA DE RIESGOS'!$AR204="Leve"),CONCATENATE("R",'MAPA DE RIESGOS'!$H204,"C",'MAPA DE RIESGOS'!$AF204),"")</f>
        <v/>
      </c>
      <c r="U48" s="370" t="str">
        <f>IF(AND('MAPA DE RIESGOS'!$AP205="Alta",'MAPA DE RIESGOS'!$AR205="Leve"),CONCATENATE("R",'MAPA DE RIESGOS'!$H205,"C",'MAPA DE RIESGOS'!$AF205),"")</f>
        <v/>
      </c>
      <c r="V48" s="370" t="str">
        <f>IF(AND('MAPA DE RIESGOS'!$AP206="Alta",'MAPA DE RIESGOS'!$AR206="Leve"),CONCATENATE("R",'MAPA DE RIESGOS'!$H206,"C",'MAPA DE RIESGOS'!$AF206),"")</f>
        <v/>
      </c>
      <c r="W48" s="370" t="str">
        <f>IF(AND('MAPA DE RIESGOS'!$AP207="Alta",'MAPA DE RIESGOS'!$AR207="Leve"),CONCATENATE("R",'MAPA DE RIESGOS'!$H207,"C",'MAPA DE RIESGOS'!$AF207),"")</f>
        <v/>
      </c>
      <c r="X48" s="370" t="str">
        <f>IF(AND('MAPA DE RIESGOS'!$AP208="Alta",'MAPA DE RIESGOS'!$AR208="Leve"),CONCATENATE("R",'MAPA DE RIESGOS'!$H208,"C",'MAPA DE RIESGOS'!$AF208),"")</f>
        <v/>
      </c>
      <c r="Y48" s="370" t="str">
        <f>IF(AND('MAPA DE RIESGOS'!$AP209="Alta",'MAPA DE RIESGOS'!$AR209="Leve"),CONCATENATE("R",'MAPA DE RIESGOS'!$H209,"C",'MAPA DE RIESGOS'!$AF209),"")</f>
        <v/>
      </c>
      <c r="Z48" s="370" t="str">
        <f>IF(AND('MAPA DE RIESGOS'!$AP210="Alta",'MAPA DE RIESGOS'!$AR210="Leve"),CONCATENATE("R",'MAPA DE RIESGOS'!$H210,"C",'MAPA DE RIESGOS'!$AF210),"")</f>
        <v/>
      </c>
      <c r="AA48" s="370" t="str">
        <f>IF(AND('MAPA DE RIESGOS'!$AP211="Alta",'MAPA DE RIESGOS'!$AR211="Leve"),CONCATENATE("R",'MAPA DE RIESGOS'!$H211,"C",'MAPA DE RIESGOS'!$AF211),"")</f>
        <v/>
      </c>
      <c r="AB48" s="369" t="str">
        <f>IF(AND('MAPA DE RIESGOS'!$AP194="Alta",'MAPA DE RIESGOS'!$AR194="Menor"),CONCATENATE("R",'MAPA DE RIESGOS'!$H194,"C",'MAPA DE RIESGOS'!$AF194),"")</f>
        <v/>
      </c>
      <c r="AC48" s="370" t="str">
        <f>IF(AND('MAPA DE RIESGOS'!$AP195="Alta",'MAPA DE RIESGOS'!$AR195="Menor"),CONCATENATE("R",'MAPA DE RIESGOS'!$H195,"C",'MAPA DE RIESGOS'!$AF195),"")</f>
        <v/>
      </c>
      <c r="AD48" s="370" t="str">
        <f>IF(AND('MAPA DE RIESGOS'!$AP196="Alta",'MAPA DE RIESGOS'!$AR196="Menor"),CONCATENATE("R",'MAPA DE RIESGOS'!$H196,"C",'MAPA DE RIESGOS'!$AF196),"")</f>
        <v/>
      </c>
      <c r="AE48" s="370" t="str">
        <f>IF(AND('MAPA DE RIESGOS'!$AP197="Alta",'MAPA DE RIESGOS'!$AR197="Menor"),CONCATENATE("R",'MAPA DE RIESGOS'!$H197,"C",'MAPA DE RIESGOS'!$AF197),"")</f>
        <v/>
      </c>
      <c r="AF48" s="370" t="str">
        <f>IF(AND('MAPA DE RIESGOS'!$AP198="Alta",'MAPA DE RIESGOS'!$AR198="Menor"),CONCATENATE("R",'MAPA DE RIESGOS'!$H198,"C",'MAPA DE RIESGOS'!$AF198),"")</f>
        <v/>
      </c>
      <c r="AG48" s="370" t="str">
        <f>IF(AND('MAPA DE RIESGOS'!$AP199="Alta",'MAPA DE RIESGOS'!$AR199="Menor"),CONCATENATE("R",'MAPA DE RIESGOS'!$H199,"C",'MAPA DE RIESGOS'!$AF199),"")</f>
        <v/>
      </c>
      <c r="AH48" s="370" t="str">
        <f>IF(AND('MAPA DE RIESGOS'!$AP200="Alta",'MAPA DE RIESGOS'!$AR200="Menor"),CONCATENATE("R",'MAPA DE RIESGOS'!$H200,"C",'MAPA DE RIESGOS'!$AF200),"")</f>
        <v/>
      </c>
      <c r="AI48" s="370" t="str">
        <f>IF(AND('MAPA DE RIESGOS'!$AP201="Alta",'MAPA DE RIESGOS'!$AR201="Menor"),CONCATENATE("R",'MAPA DE RIESGOS'!$H201,"C",'MAPA DE RIESGOS'!$AF201),"")</f>
        <v/>
      </c>
      <c r="AJ48" s="370" t="str">
        <f>IF(AND('MAPA DE RIESGOS'!$AP202="Alta",'MAPA DE RIESGOS'!$AR202="Menor"),CONCATENATE("R",'MAPA DE RIESGOS'!$H202,"C",'MAPA DE RIESGOS'!$AF202),"")</f>
        <v/>
      </c>
      <c r="AK48" s="370" t="str">
        <f>IF(AND('MAPA DE RIESGOS'!$AP203="Alta",'MAPA DE RIESGOS'!$AR203="Menor"),CONCATENATE("R",'MAPA DE RIESGOS'!$H203,"C",'MAPA DE RIESGOS'!$AF203),"")</f>
        <v/>
      </c>
      <c r="AL48" s="370" t="str">
        <f>IF(AND('MAPA DE RIESGOS'!$AP204="Alta",'MAPA DE RIESGOS'!$AR204="Menor"),CONCATENATE("R",'MAPA DE RIESGOS'!$H204,"C",'MAPA DE RIESGOS'!$AF204),"")</f>
        <v/>
      </c>
      <c r="AM48" s="370" t="str">
        <f>IF(AND('MAPA DE RIESGOS'!$AP205="Alta",'MAPA DE RIESGOS'!$AR205="Menor"),CONCATENATE("R",'MAPA DE RIESGOS'!$H205,"C",'MAPA DE RIESGOS'!$AF205),"")</f>
        <v/>
      </c>
      <c r="AN48" s="370" t="str">
        <f>IF(AND('MAPA DE RIESGOS'!$AP206="Alta",'MAPA DE RIESGOS'!$AR206="Menor"),CONCATENATE("R",'MAPA DE RIESGOS'!$H206,"C",'MAPA DE RIESGOS'!$AF206),"")</f>
        <v/>
      </c>
      <c r="AO48" s="370" t="str">
        <f>IF(AND('MAPA DE RIESGOS'!$AP207="Alta",'MAPA DE RIESGOS'!$AR207="Menor"),CONCATENATE("R",'MAPA DE RIESGOS'!$H207,"C",'MAPA DE RIESGOS'!$AF207),"")</f>
        <v/>
      </c>
      <c r="AP48" s="370" t="str">
        <f>IF(AND('MAPA DE RIESGOS'!$AP208="Alta",'MAPA DE RIESGOS'!$AR208="Menor"),CONCATENATE("R",'MAPA DE RIESGOS'!$H208,"C",'MAPA DE RIESGOS'!$AF208),"")</f>
        <v/>
      </c>
      <c r="AQ48" s="370" t="str">
        <f>IF(AND('MAPA DE RIESGOS'!$AP209="Alta",'MAPA DE RIESGOS'!$AR209="Menor"),CONCATENATE("R",'MAPA DE RIESGOS'!$H209,"C",'MAPA DE RIESGOS'!$AF209),"")</f>
        <v/>
      </c>
      <c r="AR48" s="370" t="str">
        <f>IF(AND('MAPA DE RIESGOS'!$AP210="Alta",'MAPA DE RIESGOS'!$AR210="Menor"),CONCATENATE("R",'MAPA DE RIESGOS'!$H210,"C",'MAPA DE RIESGOS'!$AF210),"")</f>
        <v/>
      </c>
      <c r="AS48" s="371" t="str">
        <f>IF(AND('MAPA DE RIESGOS'!$AP211="Alta",'MAPA DE RIESGOS'!$AR211="Menor"),CONCATENATE("R",'MAPA DE RIESGOS'!$H211,"C",'MAPA DE RIESGOS'!$AF211),"")</f>
        <v/>
      </c>
      <c r="AT48" s="357" t="str">
        <f>IF(AND('MAPA DE RIESGOS'!$AP194="Alta",'MAPA DE RIESGOS'!$AR194="Moderado"),CONCATENATE("R",'MAPA DE RIESGOS'!$H194,"C",'MAPA DE RIESGOS'!$AF194),"")</f>
        <v/>
      </c>
      <c r="AU48" s="357" t="str">
        <f>IF(AND('MAPA DE RIESGOS'!$AP195="Alta",'MAPA DE RIESGOS'!$AR195="Moderado"),CONCATENATE("R",'MAPA DE RIESGOS'!$H195,"C",'MAPA DE RIESGOS'!$AF195),"")</f>
        <v/>
      </c>
      <c r="AV48" s="357" t="str">
        <f>IF(AND('MAPA DE RIESGOS'!$AP196="Alta",'MAPA DE RIESGOS'!$AR196="Moderado"),CONCATENATE("R",'MAPA DE RIESGOS'!$H196,"C",'MAPA DE RIESGOS'!$AF196),"")</f>
        <v/>
      </c>
      <c r="AW48" s="357" t="str">
        <f>IF(AND('MAPA DE RIESGOS'!$AP197="Alta",'MAPA DE RIESGOS'!$AR197="Moderado"),CONCATENATE("R",'MAPA DE RIESGOS'!$H197,"C",'MAPA DE RIESGOS'!$AF197),"")</f>
        <v/>
      </c>
      <c r="AX48" s="357" t="str">
        <f>IF(AND('MAPA DE RIESGOS'!$AP198="Alta",'MAPA DE RIESGOS'!$AR198="Moderado"),CONCATENATE("R",'MAPA DE RIESGOS'!$H198,"C",'MAPA DE RIESGOS'!$AF198),"")</f>
        <v/>
      </c>
      <c r="AY48" s="357" t="str">
        <f>IF(AND('MAPA DE RIESGOS'!$AP199="Alta",'MAPA DE RIESGOS'!$AR199="Moderado"),CONCATENATE("R",'MAPA DE RIESGOS'!$H199,"C",'MAPA DE RIESGOS'!$AF199),"")</f>
        <v/>
      </c>
      <c r="AZ48" s="357" t="str">
        <f>IF(AND('MAPA DE RIESGOS'!$AP200="Alta",'MAPA DE RIESGOS'!$AR200="Moderado"),CONCATENATE("R",'MAPA DE RIESGOS'!$H200,"C",'MAPA DE RIESGOS'!$AF200),"")</f>
        <v/>
      </c>
      <c r="BA48" s="357" t="str">
        <f>IF(AND('MAPA DE RIESGOS'!$AP201="Alta",'MAPA DE RIESGOS'!$AR201="Moderado"),CONCATENATE("R",'MAPA DE RIESGOS'!$H201,"C",'MAPA DE RIESGOS'!$AF201),"")</f>
        <v/>
      </c>
      <c r="BB48" s="357" t="str">
        <f>IF(AND('MAPA DE RIESGOS'!$AP202="Alta",'MAPA DE RIESGOS'!$AR202="Moderado"),CONCATENATE("R",'MAPA DE RIESGOS'!$H202,"C",'MAPA DE RIESGOS'!$AF202),"")</f>
        <v/>
      </c>
      <c r="BC48" s="357" t="str">
        <f>IF(AND('MAPA DE RIESGOS'!$AP203="Alta",'MAPA DE RIESGOS'!$AR203="Moderado"),CONCATENATE("R",'MAPA DE RIESGOS'!$H203,"C",'MAPA DE RIESGOS'!$AF203),"")</f>
        <v/>
      </c>
      <c r="BD48" s="357" t="str">
        <f>IF(AND('MAPA DE RIESGOS'!$AP204="Alta",'MAPA DE RIESGOS'!$AR204="Moderado"),CONCATENATE("R",'MAPA DE RIESGOS'!$H204,"C",'MAPA DE RIESGOS'!$AF204),"")</f>
        <v/>
      </c>
      <c r="BE48" s="357" t="str">
        <f>IF(AND('MAPA DE RIESGOS'!$AP205="Alta",'MAPA DE RIESGOS'!$AR205="Moderado"),CONCATENATE("R",'MAPA DE RIESGOS'!$H205,"C",'MAPA DE RIESGOS'!$AF205),"")</f>
        <v/>
      </c>
      <c r="BF48" s="357" t="str">
        <f>IF(AND('MAPA DE RIESGOS'!$AP206="Alta",'MAPA DE RIESGOS'!$AR206="Moderado"),CONCATENATE("R",'MAPA DE RIESGOS'!$H206,"C",'MAPA DE RIESGOS'!$AF206),"")</f>
        <v/>
      </c>
      <c r="BG48" s="357" t="str">
        <f>IF(AND('MAPA DE RIESGOS'!$AP207="Alta",'MAPA DE RIESGOS'!$AR207="Moderado"),CONCATENATE("R",'MAPA DE RIESGOS'!$H207,"C",'MAPA DE RIESGOS'!$AF207),"")</f>
        <v/>
      </c>
      <c r="BH48" s="357" t="str">
        <f>IF(AND('MAPA DE RIESGOS'!$AP208="Alta",'MAPA DE RIESGOS'!$AR208="Moderado"),CONCATENATE("R",'MAPA DE RIESGOS'!$H208,"C",'MAPA DE RIESGOS'!$AF208),"")</f>
        <v/>
      </c>
      <c r="BI48" s="357" t="str">
        <f>IF(AND('MAPA DE RIESGOS'!$AP209="Alta",'MAPA DE RIESGOS'!$AR209="Moderado"),CONCATENATE("R",'MAPA DE RIESGOS'!$H209,"C",'MAPA DE RIESGOS'!$AF209),"")</f>
        <v/>
      </c>
      <c r="BJ48" s="357" t="str">
        <f>IF(AND('MAPA DE RIESGOS'!$AP210="Alta",'MAPA DE RIESGOS'!$AR210="Moderado"),CONCATENATE("R",'MAPA DE RIESGOS'!$H210,"C",'MAPA DE RIESGOS'!$AF210),"")</f>
        <v/>
      </c>
      <c r="BK48" s="358" t="str">
        <f>IF(AND('MAPA DE RIESGOS'!$AP211="Alta",'MAPA DE RIESGOS'!$AR211="Moderado"),CONCATENATE("R",'MAPA DE RIESGOS'!$H211,"C",'MAPA DE RIESGOS'!$AF211),"")</f>
        <v/>
      </c>
      <c r="BL48" s="357" t="str">
        <f>IF(AND('MAPA DE RIESGOS'!$AP194="Alta",'MAPA DE RIESGOS'!$AR194="Mayor"),CONCATENATE("R",'MAPA DE RIESGOS'!$H194,"C",'MAPA DE RIESGOS'!$AF194),"")</f>
        <v/>
      </c>
      <c r="BM48" s="357" t="str">
        <f>IF(AND('MAPA DE RIESGOS'!$AP195="Alta",'MAPA DE RIESGOS'!$AR195="Mayor"),CONCATENATE("R",'MAPA DE RIESGOS'!$H195,"C",'MAPA DE RIESGOS'!$AF195),"")</f>
        <v/>
      </c>
      <c r="BN48" s="357" t="str">
        <f>IF(AND('MAPA DE RIESGOS'!$AP196="Alta",'MAPA DE RIESGOS'!$AR196="Mayor"),CONCATENATE("R",'MAPA DE RIESGOS'!$H196,"C",'MAPA DE RIESGOS'!$AF196),"")</f>
        <v/>
      </c>
      <c r="BO48" s="357" t="str">
        <f>IF(AND('MAPA DE RIESGOS'!$AP197="Alta",'MAPA DE RIESGOS'!$AR197="Mayor"),CONCATENATE("R",'MAPA DE RIESGOS'!$H197,"C",'MAPA DE RIESGOS'!$AF197),"")</f>
        <v/>
      </c>
      <c r="BP48" s="357" t="str">
        <f>IF(AND('MAPA DE RIESGOS'!$AP198="Alta",'MAPA DE RIESGOS'!$AR198="Mayor"),CONCATENATE("R",'MAPA DE RIESGOS'!$H198,"C",'MAPA DE RIESGOS'!$AF198),"")</f>
        <v/>
      </c>
      <c r="BQ48" s="357" t="str">
        <f>IF(AND('MAPA DE RIESGOS'!$AP199="Alta",'MAPA DE RIESGOS'!$AR199="Mayor"),CONCATENATE("R",'MAPA DE RIESGOS'!$H199,"C",'MAPA DE RIESGOS'!$AF199),"")</f>
        <v/>
      </c>
      <c r="BR48" s="357" t="str">
        <f>IF(AND('MAPA DE RIESGOS'!$AP200="Alta",'MAPA DE RIESGOS'!$AR200="Mayor"),CONCATENATE("R",'MAPA DE RIESGOS'!$H200,"C",'MAPA DE RIESGOS'!$AF200),"")</f>
        <v/>
      </c>
      <c r="BS48" s="357" t="str">
        <f>IF(AND('MAPA DE RIESGOS'!$AP201="Alta",'MAPA DE RIESGOS'!$AR201="Mayor"),CONCATENATE("R",'MAPA DE RIESGOS'!$H201,"C",'MAPA DE RIESGOS'!$AF201),"")</f>
        <v/>
      </c>
      <c r="BT48" s="357" t="str">
        <f>IF(AND('MAPA DE RIESGOS'!$AP202="Alta",'MAPA DE RIESGOS'!$AR202="Mayor"),CONCATENATE("R",'MAPA DE RIESGOS'!$H202,"C",'MAPA DE RIESGOS'!$AF202),"")</f>
        <v/>
      </c>
      <c r="BU48" s="357" t="str">
        <f>IF(AND('MAPA DE RIESGOS'!$AP203="Alta",'MAPA DE RIESGOS'!$AR203="Mayor"),CONCATENATE("R",'MAPA DE RIESGOS'!$H203,"C",'MAPA DE RIESGOS'!$AF203),"")</f>
        <v/>
      </c>
      <c r="BV48" s="357" t="str">
        <f>IF(AND('MAPA DE RIESGOS'!$AP204="Alta",'MAPA DE RIESGOS'!$AR204="Mayor"),CONCATENATE("R",'MAPA DE RIESGOS'!$H204,"C",'MAPA DE RIESGOS'!$AF204),"")</f>
        <v/>
      </c>
      <c r="BW48" s="357" t="str">
        <f>IF(AND('MAPA DE RIESGOS'!$AP205="Alta",'MAPA DE RIESGOS'!$AR205="Mayor"),CONCATENATE("R",'MAPA DE RIESGOS'!$H205,"C",'MAPA DE RIESGOS'!$AF205),"")</f>
        <v/>
      </c>
      <c r="BX48" s="357" t="str">
        <f>IF(AND('MAPA DE RIESGOS'!$AP206="Alta",'MAPA DE RIESGOS'!$AR206="Mayor"),CONCATENATE("R",'MAPA DE RIESGOS'!$H206,"C",'MAPA DE RIESGOS'!$AF206),"")</f>
        <v/>
      </c>
      <c r="BY48" s="357" t="str">
        <f>IF(AND('MAPA DE RIESGOS'!$AP207="Alta",'MAPA DE RIESGOS'!$AR207="Mayor"),CONCATENATE("R",'MAPA DE RIESGOS'!$H207,"C",'MAPA DE RIESGOS'!$AF207),"")</f>
        <v/>
      </c>
      <c r="BZ48" s="357" t="str">
        <f>IF(AND('MAPA DE RIESGOS'!$AP208="Alta",'MAPA DE RIESGOS'!$AR208="Mayor"),CONCATENATE("R",'MAPA DE RIESGOS'!$H208,"C",'MAPA DE RIESGOS'!$AF208),"")</f>
        <v/>
      </c>
      <c r="CA48" s="357" t="str">
        <f>IF(AND('MAPA DE RIESGOS'!$AP209="Alta",'MAPA DE RIESGOS'!$AR209="Mayor"),CONCATENATE("R",'MAPA DE RIESGOS'!$H209,"C",'MAPA DE RIESGOS'!$AF209),"")</f>
        <v/>
      </c>
      <c r="CB48" s="357" t="str">
        <f>IF(AND('MAPA DE RIESGOS'!$AP210="Alta",'MAPA DE RIESGOS'!$AR210="Mayor"),CONCATENATE("R",'MAPA DE RIESGOS'!$H210,"C",'MAPA DE RIESGOS'!$AF210),"")</f>
        <v/>
      </c>
      <c r="CC48" s="358" t="str">
        <f>IF(AND('MAPA DE RIESGOS'!$AP211="Alta",'MAPA DE RIESGOS'!$AR211="Mayor"),CONCATENATE("R",'MAPA DE RIESGOS'!$H211,"C",'MAPA DE RIESGOS'!$AF211),"")</f>
        <v/>
      </c>
      <c r="CD48" s="359" t="str">
        <f>IF(AND('MAPA DE RIESGOS'!$AP194="Alta",'MAPA DE RIESGOS'!$AR194="Catastrófico"),CONCATENATE("R",'MAPA DE RIESGOS'!$H194,"C",'MAPA DE RIESGOS'!$AF194),"")</f>
        <v/>
      </c>
      <c r="CE48" s="359" t="str">
        <f>IF(AND('MAPA DE RIESGOS'!$AP195="Alta",'MAPA DE RIESGOS'!$AR195="Catastrófico"),CONCATENATE("R",'MAPA DE RIESGOS'!$H195,"C",'MAPA DE RIESGOS'!$AF195),"")</f>
        <v/>
      </c>
      <c r="CF48" s="359" t="str">
        <f>IF(AND('MAPA DE RIESGOS'!$AP196="Alta",'MAPA DE RIESGOS'!$AR196="Catastrófico"),CONCATENATE("R",'MAPA DE RIESGOS'!$H196,"C",'MAPA DE RIESGOS'!$AF196),"")</f>
        <v/>
      </c>
      <c r="CG48" s="359" t="str">
        <f>IF(AND('MAPA DE RIESGOS'!$AP197="Alta",'MAPA DE RIESGOS'!$AR197="Catastrófico"),CONCATENATE("R",'MAPA DE RIESGOS'!$H197,"C",'MAPA DE RIESGOS'!$AF197),"")</f>
        <v/>
      </c>
      <c r="CH48" s="359" t="str">
        <f>IF(AND('MAPA DE RIESGOS'!$AP198="Alta",'MAPA DE RIESGOS'!$AR198="Catastrófico"),CONCATENATE("R",'MAPA DE RIESGOS'!$H198,"C",'MAPA DE RIESGOS'!$AF198),"")</f>
        <v/>
      </c>
      <c r="CI48" s="359" t="str">
        <f>IF(AND('MAPA DE RIESGOS'!$AP199="Alta",'MAPA DE RIESGOS'!$AR199="Catastrófico"),CONCATENATE("R",'MAPA DE RIESGOS'!$H199,"C",'MAPA DE RIESGOS'!$AF199),"")</f>
        <v/>
      </c>
      <c r="CJ48" s="359" t="str">
        <f>IF(AND('MAPA DE RIESGOS'!$AP200="Alta",'MAPA DE RIESGOS'!$AR200="Catastrófico"),CONCATENATE("R",'MAPA DE RIESGOS'!$H200,"C",'MAPA DE RIESGOS'!$AF200),"")</f>
        <v/>
      </c>
      <c r="CK48" s="359" t="str">
        <f>IF(AND('MAPA DE RIESGOS'!$AP201="Alta",'MAPA DE RIESGOS'!$AR201="Catastrófico"),CONCATENATE("R",'MAPA DE RIESGOS'!$H201,"C",'MAPA DE RIESGOS'!$AF201),"")</f>
        <v/>
      </c>
      <c r="CL48" s="359" t="str">
        <f>IF(AND('MAPA DE RIESGOS'!$AP202="Alta",'MAPA DE RIESGOS'!$AR202="Catastrófico"),CONCATENATE("R",'MAPA DE RIESGOS'!$H202,"C",'MAPA DE RIESGOS'!$AF202),"")</f>
        <v/>
      </c>
      <c r="CM48" s="359" t="str">
        <f>IF(AND('MAPA DE RIESGOS'!$AP203="Alta",'MAPA DE RIESGOS'!$AR203="Catastrófico"),CONCATENATE("R",'MAPA DE RIESGOS'!$H203,"C",'MAPA DE RIESGOS'!$AF203),"")</f>
        <v/>
      </c>
      <c r="CN48" s="359" t="str">
        <f>IF(AND('MAPA DE RIESGOS'!$AP204="Alta",'MAPA DE RIESGOS'!$AR204="Catastrófico"),CONCATENATE("R",'MAPA DE RIESGOS'!$H204,"C",'MAPA DE RIESGOS'!$AF204),"")</f>
        <v/>
      </c>
      <c r="CO48" s="359" t="str">
        <f>IF(AND('MAPA DE RIESGOS'!$AP205="Alta",'MAPA DE RIESGOS'!$AR205="Catastrófico"),CONCATENATE("R",'MAPA DE RIESGOS'!$H205,"C",'MAPA DE RIESGOS'!$AF205),"")</f>
        <v/>
      </c>
      <c r="CP48" s="359" t="str">
        <f>IF(AND('MAPA DE RIESGOS'!$AP206="Alta",'MAPA DE RIESGOS'!$AR206="Catastrófico"),CONCATENATE("R",'MAPA DE RIESGOS'!$H206,"C",'MAPA DE RIESGOS'!$AF206),"")</f>
        <v/>
      </c>
      <c r="CQ48" s="359" t="str">
        <f>IF(AND('MAPA DE RIESGOS'!$AP207="Alta",'MAPA DE RIESGOS'!$AR207="Catastrófico"),CONCATENATE("R",'MAPA DE RIESGOS'!$H207,"C",'MAPA DE RIESGOS'!$AF207),"")</f>
        <v/>
      </c>
      <c r="CR48" s="359" t="str">
        <f>IF(AND('MAPA DE RIESGOS'!$AP208="Alta",'MAPA DE RIESGOS'!$AR208="Catastrófico"),CONCATENATE("R",'MAPA DE RIESGOS'!$H208,"C",'MAPA DE RIESGOS'!$AF208),"")</f>
        <v/>
      </c>
      <c r="CS48" s="359" t="str">
        <f>IF(AND('MAPA DE RIESGOS'!$AP209="Alta",'MAPA DE RIESGOS'!$AR209="Catastrófico"),CONCATENATE("R",'MAPA DE RIESGOS'!$H209,"C",'MAPA DE RIESGOS'!$AF209),"")</f>
        <v/>
      </c>
      <c r="CT48" s="359" t="str">
        <f>IF(AND('MAPA DE RIESGOS'!$AP210="Alta",'MAPA DE RIESGOS'!$AR210="Catastrófico"),CONCATENATE("R",'MAPA DE RIESGOS'!$H210,"C",'MAPA DE RIESGOS'!$AF210),"")</f>
        <v/>
      </c>
      <c r="CU48" s="360" t="str">
        <f>IF(AND('MAPA DE RIESGOS'!$AP211="Alta",'MAPA DE RIESGOS'!$AR211="Catastrófico"),CONCATENATE("R",'MAPA DE RIESGOS'!$H211,"C",'MAPA DE RIESGOS'!$AF211),"")</f>
        <v/>
      </c>
      <c r="CV48" s="67"/>
      <c r="CW48" s="750"/>
      <c r="CX48" s="751"/>
      <c r="CY48" s="751"/>
      <c r="CZ48" s="751"/>
      <c r="DA48" s="751"/>
      <c r="DB48" s="752"/>
    </row>
    <row r="49" spans="2:106" ht="32.5" customHeight="1">
      <c r="B49" s="755"/>
      <c r="C49" s="755"/>
      <c r="D49" s="756"/>
      <c r="E49" s="726"/>
      <c r="F49" s="727"/>
      <c r="G49" s="727"/>
      <c r="H49" s="727"/>
      <c r="I49" s="727"/>
      <c r="J49" s="369" t="str">
        <f>IF(AND('MAPA DE RIESGOS'!$AP212="Alta",'MAPA DE RIESGOS'!$AR212="Leve"),CONCATENATE("R",'MAPA DE RIESGOS'!$H212,"C",'MAPA DE RIESGOS'!$AF212),"")</f>
        <v/>
      </c>
      <c r="K49" s="370" t="str">
        <f>IF(AND('MAPA DE RIESGOS'!$AP213="Alta",'MAPA DE RIESGOS'!$AR213="Leve"),CONCATENATE("R",'MAPA DE RIESGOS'!$H213,"C",'MAPA DE RIESGOS'!$AF213),"")</f>
        <v/>
      </c>
      <c r="L49" s="370" t="str">
        <f>IF(AND('MAPA DE RIESGOS'!$AP214="Alta",'MAPA DE RIESGOS'!$AR214="Leve"),CONCATENATE("R",'MAPA DE RIESGOS'!$H214,"C",'MAPA DE RIESGOS'!$AF214),"")</f>
        <v/>
      </c>
      <c r="M49" s="370" t="str">
        <f>IF(AND('MAPA DE RIESGOS'!$AP215="Alta",'MAPA DE RIESGOS'!$AR215="Leve"),CONCATENATE("R",'MAPA DE RIESGOS'!$H215,"C",'MAPA DE RIESGOS'!$AF215),"")</f>
        <v/>
      </c>
      <c r="N49" s="370" t="str">
        <f>IF(AND('MAPA DE RIESGOS'!$AP216="Alta",'MAPA DE RIESGOS'!$AR216="Leve"),CONCATENATE("R",'MAPA DE RIESGOS'!$H216,"C",'MAPA DE RIESGOS'!$AF216),"")</f>
        <v/>
      </c>
      <c r="O49" s="370" t="str">
        <f>IF(AND('MAPA DE RIESGOS'!$AP217="Alta",'MAPA DE RIESGOS'!$AR217="Leve"),CONCATENATE("R",'MAPA DE RIESGOS'!$H217,"C",'MAPA DE RIESGOS'!$AF217),"")</f>
        <v/>
      </c>
      <c r="P49" s="370" t="str">
        <f>IF(AND('MAPA DE RIESGOS'!$AP218="Alta",'MAPA DE RIESGOS'!$AR218="Leve"),CONCATENATE("R",'MAPA DE RIESGOS'!$H218,"C",'MAPA DE RIESGOS'!$AF218),"")</f>
        <v/>
      </c>
      <c r="Q49" s="370" t="str">
        <f>IF(AND('MAPA DE RIESGOS'!$AP219="Alta",'MAPA DE RIESGOS'!$AR219="Leve"),CONCATENATE("R",'MAPA DE RIESGOS'!$H219,"C",'MAPA DE RIESGOS'!$AF219),"")</f>
        <v/>
      </c>
      <c r="R49" s="370" t="str">
        <f>IF(AND('MAPA DE RIESGOS'!$AP220="Alta",'MAPA DE RIESGOS'!$AR220="Leve"),CONCATENATE("R",'MAPA DE RIESGOS'!$H220,"C",'MAPA DE RIESGOS'!$AF220),"")</f>
        <v/>
      </c>
      <c r="S49" s="370" t="str">
        <f>IF(AND('MAPA DE RIESGOS'!$AP221="Alta",'MAPA DE RIESGOS'!$AR221="Leve"),CONCATENATE("R",'MAPA DE RIESGOS'!$H221,"C",'MAPA DE RIESGOS'!$AF221),"")</f>
        <v/>
      </c>
      <c r="T49" s="370" t="str">
        <f>IF(AND('MAPA DE RIESGOS'!$AP222="Alta",'MAPA DE RIESGOS'!$AR222="Leve"),CONCATENATE("R",'MAPA DE RIESGOS'!$H222,"C",'MAPA DE RIESGOS'!$AF222),"")</f>
        <v/>
      </c>
      <c r="U49" s="370" t="str">
        <f>IF(AND('MAPA DE RIESGOS'!$AP223="Alta",'MAPA DE RIESGOS'!$AR223="Leve"),CONCATENATE("R",'MAPA DE RIESGOS'!$H223,"C",'MAPA DE RIESGOS'!$AF223),"")</f>
        <v/>
      </c>
      <c r="V49" s="370" t="str">
        <f>IF(AND('MAPA DE RIESGOS'!$AP224="Alta",'MAPA DE RIESGOS'!$AR224="Leve"),CONCATENATE("R",'MAPA DE RIESGOS'!$H224,"C",'MAPA DE RIESGOS'!$AF224),"")</f>
        <v/>
      </c>
      <c r="W49" s="370" t="str">
        <f>IF(AND('MAPA DE RIESGOS'!$AP225="Alta",'MAPA DE RIESGOS'!$AR225="Leve"),CONCATENATE("R",'MAPA DE RIESGOS'!$H225,"C",'MAPA DE RIESGOS'!$AF225),"")</f>
        <v/>
      </c>
      <c r="X49" s="370" t="str">
        <f>IF(AND('MAPA DE RIESGOS'!$AP226="Alta",'MAPA DE RIESGOS'!$AR226="Leve"),CONCATENATE("R",'MAPA DE RIESGOS'!$H226,"C",'MAPA DE RIESGOS'!$AF226),"")</f>
        <v/>
      </c>
      <c r="Y49" s="370" t="str">
        <f>IF(AND('MAPA DE RIESGOS'!$AP227="Alta",'MAPA DE RIESGOS'!$AR227="Leve"),CONCATENATE("R",'MAPA DE RIESGOS'!$H227,"C",'MAPA DE RIESGOS'!$AF227),"")</f>
        <v/>
      </c>
      <c r="Z49" s="370" t="str">
        <f>IF(AND('MAPA DE RIESGOS'!$AP228="Alta",'MAPA DE RIESGOS'!$AR228="Leve"),CONCATENATE("R",'MAPA DE RIESGOS'!$H228,"C",'MAPA DE RIESGOS'!$AF228),"")</f>
        <v/>
      </c>
      <c r="AA49" s="370" t="str">
        <f>IF(AND('MAPA DE RIESGOS'!$AP229="Alta",'MAPA DE RIESGOS'!$AR229="Leve"),CONCATENATE("R",'MAPA DE RIESGOS'!$H229,"C",'MAPA DE RIESGOS'!$AF229),"")</f>
        <v/>
      </c>
      <c r="AB49" s="369" t="str">
        <f>IF(AND('MAPA DE RIESGOS'!$AP212="Alta",'MAPA DE RIESGOS'!$AR212="Menor"),CONCATENATE("R",'MAPA DE RIESGOS'!$H212,"C",'MAPA DE RIESGOS'!$AF212),"")</f>
        <v/>
      </c>
      <c r="AC49" s="370" t="str">
        <f>IF(AND('MAPA DE RIESGOS'!$AP213="Alta",'MAPA DE RIESGOS'!$AR213="Menor"),CONCATENATE("R",'MAPA DE RIESGOS'!$H213,"C",'MAPA DE RIESGOS'!$AF213),"")</f>
        <v/>
      </c>
      <c r="AD49" s="370" t="str">
        <f>IF(AND('MAPA DE RIESGOS'!$AP214="Alta",'MAPA DE RIESGOS'!$AR214="Menor"),CONCATENATE("R",'MAPA DE RIESGOS'!$H214,"C",'MAPA DE RIESGOS'!$AF214),"")</f>
        <v/>
      </c>
      <c r="AE49" s="370" t="str">
        <f>IF(AND('MAPA DE RIESGOS'!$AP215="Alta",'MAPA DE RIESGOS'!$AR215="Menor"),CONCATENATE("R",'MAPA DE RIESGOS'!$H215,"C",'MAPA DE RIESGOS'!$AF215),"")</f>
        <v/>
      </c>
      <c r="AF49" s="370" t="str">
        <f>IF(AND('MAPA DE RIESGOS'!$AP216="Alta",'MAPA DE RIESGOS'!$AR216="Menor"),CONCATENATE("R",'MAPA DE RIESGOS'!$H216,"C",'MAPA DE RIESGOS'!$AF216),"")</f>
        <v/>
      </c>
      <c r="AG49" s="370" t="str">
        <f>IF(AND('MAPA DE RIESGOS'!$AP217="Alta",'MAPA DE RIESGOS'!$AR217="Menor"),CONCATENATE("R",'MAPA DE RIESGOS'!$H217,"C",'MAPA DE RIESGOS'!$AF217),"")</f>
        <v/>
      </c>
      <c r="AH49" s="370" t="str">
        <f>IF(AND('MAPA DE RIESGOS'!$AP218="Alta",'MAPA DE RIESGOS'!$AR218="Menor"),CONCATENATE("R",'MAPA DE RIESGOS'!$H218,"C",'MAPA DE RIESGOS'!$AF218),"")</f>
        <v/>
      </c>
      <c r="AI49" s="370" t="str">
        <f>IF(AND('MAPA DE RIESGOS'!$AP219="Alta",'MAPA DE RIESGOS'!$AR219="Menor"),CONCATENATE("R",'MAPA DE RIESGOS'!$H219,"C",'MAPA DE RIESGOS'!$AF219),"")</f>
        <v/>
      </c>
      <c r="AJ49" s="370" t="str">
        <f>IF(AND('MAPA DE RIESGOS'!$AP220="Alta",'MAPA DE RIESGOS'!$AR220="Menor"),CONCATENATE("R",'MAPA DE RIESGOS'!$H220,"C",'MAPA DE RIESGOS'!$AF220),"")</f>
        <v/>
      </c>
      <c r="AK49" s="370" t="str">
        <f>IF(AND('MAPA DE RIESGOS'!$AP221="Alta",'MAPA DE RIESGOS'!$AR221="Menor"),CONCATENATE("R",'MAPA DE RIESGOS'!$H221,"C",'MAPA DE RIESGOS'!$AF221),"")</f>
        <v/>
      </c>
      <c r="AL49" s="370" t="str">
        <f>IF(AND('MAPA DE RIESGOS'!$AP222="Alta",'MAPA DE RIESGOS'!$AR222="Menor"),CONCATENATE("R",'MAPA DE RIESGOS'!$H222,"C",'MAPA DE RIESGOS'!$AF222),"")</f>
        <v/>
      </c>
      <c r="AM49" s="370" t="str">
        <f>IF(AND('MAPA DE RIESGOS'!$AP223="Alta",'MAPA DE RIESGOS'!$AR223="Menor"),CONCATENATE("R",'MAPA DE RIESGOS'!$H223,"C",'MAPA DE RIESGOS'!$AF223),"")</f>
        <v/>
      </c>
      <c r="AN49" s="370" t="str">
        <f>IF(AND('MAPA DE RIESGOS'!$AP224="Alta",'MAPA DE RIESGOS'!$AR224="Menor"),CONCATENATE("R",'MAPA DE RIESGOS'!$H224,"C",'MAPA DE RIESGOS'!$AF224),"")</f>
        <v/>
      </c>
      <c r="AO49" s="370" t="str">
        <f>IF(AND('MAPA DE RIESGOS'!$AP225="Alta",'MAPA DE RIESGOS'!$AR225="Menor"),CONCATENATE("R",'MAPA DE RIESGOS'!$H225,"C",'MAPA DE RIESGOS'!$AF225),"")</f>
        <v/>
      </c>
      <c r="AP49" s="370" t="str">
        <f>IF(AND('MAPA DE RIESGOS'!$AP226="Alta",'MAPA DE RIESGOS'!$AR226="Menor"),CONCATENATE("R",'MAPA DE RIESGOS'!$H226,"C",'MAPA DE RIESGOS'!$AF226),"")</f>
        <v/>
      </c>
      <c r="AQ49" s="370" t="str">
        <f>IF(AND('MAPA DE RIESGOS'!$AP227="Alta",'MAPA DE RIESGOS'!$AR227="Menor"),CONCATENATE("R",'MAPA DE RIESGOS'!$H227,"C",'MAPA DE RIESGOS'!$AF227),"")</f>
        <v/>
      </c>
      <c r="AR49" s="370" t="str">
        <f>IF(AND('MAPA DE RIESGOS'!$AP228="Alta",'MAPA DE RIESGOS'!$AR228="Menor"),CONCATENATE("R",'MAPA DE RIESGOS'!$H228,"C",'MAPA DE RIESGOS'!$AF228),"")</f>
        <v/>
      </c>
      <c r="AS49" s="371" t="str">
        <f>IF(AND('MAPA DE RIESGOS'!$AP229="Alta",'MAPA DE RIESGOS'!$AR229="Menor"),CONCATENATE("R",'MAPA DE RIESGOS'!$H229,"C",'MAPA DE RIESGOS'!$AF229),"")</f>
        <v/>
      </c>
      <c r="AT49" s="357" t="str">
        <f>IF(AND('MAPA DE RIESGOS'!$AP212="Alta",'MAPA DE RIESGOS'!$AR212="Moderado"),CONCATENATE("R",'MAPA DE RIESGOS'!$H212,"C",'MAPA DE RIESGOS'!$AF212),"")</f>
        <v/>
      </c>
      <c r="AU49" s="357" t="str">
        <f>IF(AND('MAPA DE RIESGOS'!$AP213="Alta",'MAPA DE RIESGOS'!$AR213="Moderado"),CONCATENATE("R",'MAPA DE RIESGOS'!$H213,"C",'MAPA DE RIESGOS'!$AF213),"")</f>
        <v/>
      </c>
      <c r="AV49" s="357" t="str">
        <f>IF(AND('MAPA DE RIESGOS'!$AP214="Alta",'MAPA DE RIESGOS'!$AR214="Moderado"),CONCATENATE("R",'MAPA DE RIESGOS'!$H214,"C",'MAPA DE RIESGOS'!$AF214),"")</f>
        <v/>
      </c>
      <c r="AW49" s="357" t="str">
        <f>IF(AND('MAPA DE RIESGOS'!$AP215="Alta",'MAPA DE RIESGOS'!$AR215="Moderado"),CONCATENATE("R",'MAPA DE RIESGOS'!$H215,"C",'MAPA DE RIESGOS'!$AF215),"")</f>
        <v/>
      </c>
      <c r="AX49" s="357" t="str">
        <f>IF(AND('MAPA DE RIESGOS'!$AP216="Alta",'MAPA DE RIESGOS'!$AR216="Moderado"),CONCATENATE("R",'MAPA DE RIESGOS'!$H216,"C",'MAPA DE RIESGOS'!$AF216),"")</f>
        <v/>
      </c>
      <c r="AY49" s="357" t="str">
        <f>IF(AND('MAPA DE RIESGOS'!$AP217="Alta",'MAPA DE RIESGOS'!$AR217="Moderado"),CONCATENATE("R",'MAPA DE RIESGOS'!$H217,"C",'MAPA DE RIESGOS'!$AF217),"")</f>
        <v/>
      </c>
      <c r="AZ49" s="357" t="str">
        <f>IF(AND('MAPA DE RIESGOS'!$AP218="Alta",'MAPA DE RIESGOS'!$AR218="Moderado"),CONCATENATE("R",'MAPA DE RIESGOS'!$H218,"C",'MAPA DE RIESGOS'!$AF218),"")</f>
        <v/>
      </c>
      <c r="BA49" s="357" t="str">
        <f>IF(AND('MAPA DE RIESGOS'!$AP219="Alta",'MAPA DE RIESGOS'!$AR219="Moderado"),CONCATENATE("R",'MAPA DE RIESGOS'!$H219,"C",'MAPA DE RIESGOS'!$AF219),"")</f>
        <v/>
      </c>
      <c r="BB49" s="357" t="str">
        <f>IF(AND('MAPA DE RIESGOS'!$AP220="Alta",'MAPA DE RIESGOS'!$AR220="Moderado"),CONCATENATE("R",'MAPA DE RIESGOS'!$H220,"C",'MAPA DE RIESGOS'!$AF220),"")</f>
        <v/>
      </c>
      <c r="BC49" s="357" t="str">
        <f>IF(AND('MAPA DE RIESGOS'!$AP221="Alta",'MAPA DE RIESGOS'!$AR221="Moderado"),CONCATENATE("R",'MAPA DE RIESGOS'!$H221,"C",'MAPA DE RIESGOS'!$AF221),"")</f>
        <v/>
      </c>
      <c r="BD49" s="357" t="str">
        <f>IF(AND('MAPA DE RIESGOS'!$AP222="Alta",'MAPA DE RIESGOS'!$AR222="Moderado"),CONCATENATE("R",'MAPA DE RIESGOS'!$H222,"C",'MAPA DE RIESGOS'!$AF222),"")</f>
        <v/>
      </c>
      <c r="BE49" s="357" t="str">
        <f>IF(AND('MAPA DE RIESGOS'!$AP223="Alta",'MAPA DE RIESGOS'!$AR223="Moderado"),CONCATENATE("R",'MAPA DE RIESGOS'!$H223,"C",'MAPA DE RIESGOS'!$AF223),"")</f>
        <v/>
      </c>
      <c r="BF49" s="357" t="str">
        <f>IF(AND('MAPA DE RIESGOS'!$AP224="Alta",'MAPA DE RIESGOS'!$AR224="Moderado"),CONCATENATE("R",'MAPA DE RIESGOS'!$H224,"C",'MAPA DE RIESGOS'!$AF224),"")</f>
        <v/>
      </c>
      <c r="BG49" s="357" t="str">
        <f>IF(AND('MAPA DE RIESGOS'!$AP225="Alta",'MAPA DE RIESGOS'!$AR225="Moderado"),CONCATENATE("R",'MAPA DE RIESGOS'!$H225,"C",'MAPA DE RIESGOS'!$AF225),"")</f>
        <v/>
      </c>
      <c r="BH49" s="357" t="str">
        <f>IF(AND('MAPA DE RIESGOS'!$AP226="Alta",'MAPA DE RIESGOS'!$AR226="Moderado"),CONCATENATE("R",'MAPA DE RIESGOS'!$H226,"C",'MAPA DE RIESGOS'!$AF226),"")</f>
        <v/>
      </c>
      <c r="BI49" s="357" t="str">
        <f>IF(AND('MAPA DE RIESGOS'!$AP227="Alta",'MAPA DE RIESGOS'!$AR227="Moderado"),CONCATENATE("R",'MAPA DE RIESGOS'!$H227,"C",'MAPA DE RIESGOS'!$AF227),"")</f>
        <v/>
      </c>
      <c r="BJ49" s="357" t="str">
        <f>IF(AND('MAPA DE RIESGOS'!$AP228="Alta",'MAPA DE RIESGOS'!$AR228="Moderado"),CONCATENATE("R",'MAPA DE RIESGOS'!$H228,"C",'MAPA DE RIESGOS'!$AF228),"")</f>
        <v/>
      </c>
      <c r="BK49" s="358" t="str">
        <f>IF(AND('MAPA DE RIESGOS'!$AP229="Alta",'MAPA DE RIESGOS'!$AR229="Moderado"),CONCATENATE("R",'MAPA DE RIESGOS'!$H229,"C",'MAPA DE RIESGOS'!$AF229),"")</f>
        <v/>
      </c>
      <c r="BL49" s="357" t="str">
        <f>IF(AND('MAPA DE RIESGOS'!$AP212="Alta",'MAPA DE RIESGOS'!$AR212="Mayor"),CONCATENATE("R",'MAPA DE RIESGOS'!$H212,"C",'MAPA DE RIESGOS'!$AF212),"")</f>
        <v/>
      </c>
      <c r="BM49" s="357" t="str">
        <f>IF(AND('MAPA DE RIESGOS'!$AP213="Alta",'MAPA DE RIESGOS'!$AR213="Mayor"),CONCATENATE("R",'MAPA DE RIESGOS'!$H213,"C",'MAPA DE RIESGOS'!$AF213),"")</f>
        <v/>
      </c>
      <c r="BN49" s="357" t="str">
        <f>IF(AND('MAPA DE RIESGOS'!$AP214="Alta",'MAPA DE RIESGOS'!$AR214="Mayor"),CONCATENATE("R",'MAPA DE RIESGOS'!$H214,"C",'MAPA DE RIESGOS'!$AF214),"")</f>
        <v/>
      </c>
      <c r="BO49" s="357" t="str">
        <f>IF(AND('MAPA DE RIESGOS'!$AP215="Alta",'MAPA DE RIESGOS'!$AR215="Mayor"),CONCATENATE("R",'MAPA DE RIESGOS'!$H215,"C",'MAPA DE RIESGOS'!$AF215),"")</f>
        <v/>
      </c>
      <c r="BP49" s="357" t="str">
        <f>IF(AND('MAPA DE RIESGOS'!$AP216="Alta",'MAPA DE RIESGOS'!$AR216="Mayor"),CONCATENATE("R",'MAPA DE RIESGOS'!$H216,"C",'MAPA DE RIESGOS'!$AF216),"")</f>
        <v/>
      </c>
      <c r="BQ49" s="357" t="str">
        <f>IF(AND('MAPA DE RIESGOS'!$AP217="Alta",'MAPA DE RIESGOS'!$AR217="Mayor"),CONCATENATE("R",'MAPA DE RIESGOS'!$H217,"C",'MAPA DE RIESGOS'!$AF217),"")</f>
        <v/>
      </c>
      <c r="BR49" s="357" t="str">
        <f>IF(AND('MAPA DE RIESGOS'!$AP218="Alta",'MAPA DE RIESGOS'!$AR218="Mayor"),CONCATENATE("R",'MAPA DE RIESGOS'!$H218,"C",'MAPA DE RIESGOS'!$AF218),"")</f>
        <v/>
      </c>
      <c r="BS49" s="357" t="str">
        <f>IF(AND('MAPA DE RIESGOS'!$AP219="Alta",'MAPA DE RIESGOS'!$AR219="Mayor"),CONCATENATE("R",'MAPA DE RIESGOS'!$H219,"C",'MAPA DE RIESGOS'!$AF219),"")</f>
        <v/>
      </c>
      <c r="BT49" s="357" t="str">
        <f>IF(AND('MAPA DE RIESGOS'!$AP220="Alta",'MAPA DE RIESGOS'!$AR220="Mayor"),CONCATENATE("R",'MAPA DE RIESGOS'!$H220,"C",'MAPA DE RIESGOS'!$AF220),"")</f>
        <v/>
      </c>
      <c r="BU49" s="357" t="str">
        <f>IF(AND('MAPA DE RIESGOS'!$AP221="Alta",'MAPA DE RIESGOS'!$AR221="Mayor"),CONCATENATE("R",'MAPA DE RIESGOS'!$H221,"C",'MAPA DE RIESGOS'!$AF221),"")</f>
        <v/>
      </c>
      <c r="BV49" s="357" t="str">
        <f>IF(AND('MAPA DE RIESGOS'!$AP222="Alta",'MAPA DE RIESGOS'!$AR222="Mayor"),CONCATENATE("R",'MAPA DE RIESGOS'!$H222,"C",'MAPA DE RIESGOS'!$AF222),"")</f>
        <v/>
      </c>
      <c r="BW49" s="357" t="str">
        <f>IF(AND('MAPA DE RIESGOS'!$AP223="Alta",'MAPA DE RIESGOS'!$AR223="Mayor"),CONCATENATE("R",'MAPA DE RIESGOS'!$H223,"C",'MAPA DE RIESGOS'!$AF223),"")</f>
        <v/>
      </c>
      <c r="BX49" s="357" t="str">
        <f>IF(AND('MAPA DE RIESGOS'!$AP224="Alta",'MAPA DE RIESGOS'!$AR224="Mayor"),CONCATENATE("R",'MAPA DE RIESGOS'!$H224,"C",'MAPA DE RIESGOS'!$AF224),"")</f>
        <v/>
      </c>
      <c r="BY49" s="357" t="str">
        <f>IF(AND('MAPA DE RIESGOS'!$AP225="Alta",'MAPA DE RIESGOS'!$AR225="Mayor"),CONCATENATE("R",'MAPA DE RIESGOS'!$H225,"C",'MAPA DE RIESGOS'!$AF225),"")</f>
        <v/>
      </c>
      <c r="BZ49" s="357" t="str">
        <f>IF(AND('MAPA DE RIESGOS'!$AP226="Alta",'MAPA DE RIESGOS'!$AR226="Mayor"),CONCATENATE("R",'MAPA DE RIESGOS'!$H226,"C",'MAPA DE RIESGOS'!$AF226),"")</f>
        <v/>
      </c>
      <c r="CA49" s="357" t="str">
        <f>IF(AND('MAPA DE RIESGOS'!$AP227="Alta",'MAPA DE RIESGOS'!$AR227="Mayor"),CONCATENATE("R",'MAPA DE RIESGOS'!$H227,"C",'MAPA DE RIESGOS'!$AF227),"")</f>
        <v/>
      </c>
      <c r="CB49" s="357" t="str">
        <f>IF(AND('MAPA DE RIESGOS'!$AP228="Alta",'MAPA DE RIESGOS'!$AR228="Mayor"),CONCATENATE("R",'MAPA DE RIESGOS'!$H228,"C",'MAPA DE RIESGOS'!$AF228),"")</f>
        <v/>
      </c>
      <c r="CC49" s="358" t="str">
        <f>IF(AND('MAPA DE RIESGOS'!$AP229="Alta",'MAPA DE RIESGOS'!$AR229="Mayor"),CONCATENATE("R",'MAPA DE RIESGOS'!$H229,"C",'MAPA DE RIESGOS'!$AF229),"")</f>
        <v/>
      </c>
      <c r="CD49" s="359" t="str">
        <f>IF(AND('MAPA DE RIESGOS'!$AP212="Alta",'MAPA DE RIESGOS'!$AR212="Catastrófico"),CONCATENATE("R",'MAPA DE RIESGOS'!$H212,"C",'MAPA DE RIESGOS'!$AF212),"")</f>
        <v/>
      </c>
      <c r="CE49" s="359" t="str">
        <f>IF(AND('MAPA DE RIESGOS'!$AP213="Alta",'MAPA DE RIESGOS'!$AR213="Catastrófico"),CONCATENATE("R",'MAPA DE RIESGOS'!$H213,"C",'MAPA DE RIESGOS'!$AF213),"")</f>
        <v/>
      </c>
      <c r="CF49" s="359" t="str">
        <f>IF(AND('MAPA DE RIESGOS'!$AP214="Alta",'MAPA DE RIESGOS'!$AR214="Catastrófico"),CONCATENATE("R",'MAPA DE RIESGOS'!$H214,"C",'MAPA DE RIESGOS'!$AF214),"")</f>
        <v/>
      </c>
      <c r="CG49" s="359" t="str">
        <f>IF(AND('MAPA DE RIESGOS'!$AP215="Alta",'MAPA DE RIESGOS'!$AR215="Catastrófico"),CONCATENATE("R",'MAPA DE RIESGOS'!$H215,"C",'MAPA DE RIESGOS'!$AF215),"")</f>
        <v/>
      </c>
      <c r="CH49" s="359" t="str">
        <f>IF(AND('MAPA DE RIESGOS'!$AP216="Alta",'MAPA DE RIESGOS'!$AR216="Catastrófico"),CONCATENATE("R",'MAPA DE RIESGOS'!$H216,"C",'MAPA DE RIESGOS'!$AF216),"")</f>
        <v/>
      </c>
      <c r="CI49" s="359" t="str">
        <f>IF(AND('MAPA DE RIESGOS'!$AP217="Alta",'MAPA DE RIESGOS'!$AR217="Catastrófico"),CONCATENATE("R",'MAPA DE RIESGOS'!$H217,"C",'MAPA DE RIESGOS'!$AF217),"")</f>
        <v/>
      </c>
      <c r="CJ49" s="359" t="str">
        <f>IF(AND('MAPA DE RIESGOS'!$AP218="Alta",'MAPA DE RIESGOS'!$AR218="Catastrófico"),CONCATENATE("R",'MAPA DE RIESGOS'!$H218,"C",'MAPA DE RIESGOS'!$AF218),"")</f>
        <v/>
      </c>
      <c r="CK49" s="359" t="str">
        <f>IF(AND('MAPA DE RIESGOS'!$AP219="Alta",'MAPA DE RIESGOS'!$AR219="Catastrófico"),CONCATENATE("R",'MAPA DE RIESGOS'!$H219,"C",'MAPA DE RIESGOS'!$AF219),"")</f>
        <v/>
      </c>
      <c r="CL49" s="359" t="str">
        <f>IF(AND('MAPA DE RIESGOS'!$AP220="Alta",'MAPA DE RIESGOS'!$AR220="Catastrófico"),CONCATENATE("R",'MAPA DE RIESGOS'!$H220,"C",'MAPA DE RIESGOS'!$AF220),"")</f>
        <v/>
      </c>
      <c r="CM49" s="359" t="str">
        <f>IF(AND('MAPA DE RIESGOS'!$AP221="Alta",'MAPA DE RIESGOS'!$AR221="Catastrófico"),CONCATENATE("R",'MAPA DE RIESGOS'!$H221,"C",'MAPA DE RIESGOS'!$AF221),"")</f>
        <v/>
      </c>
      <c r="CN49" s="359" t="str">
        <f>IF(AND('MAPA DE RIESGOS'!$AP222="Alta",'MAPA DE RIESGOS'!$AR222="Catastrófico"),CONCATENATE("R",'MAPA DE RIESGOS'!$H222,"C",'MAPA DE RIESGOS'!$AF222),"")</f>
        <v/>
      </c>
      <c r="CO49" s="359" t="str">
        <f>IF(AND('MAPA DE RIESGOS'!$AP223="Alta",'MAPA DE RIESGOS'!$AR223="Catastrófico"),CONCATENATE("R",'MAPA DE RIESGOS'!$H223,"C",'MAPA DE RIESGOS'!$AF223),"")</f>
        <v/>
      </c>
      <c r="CP49" s="359" t="str">
        <f>IF(AND('MAPA DE RIESGOS'!$AP224="Alta",'MAPA DE RIESGOS'!$AR224="Catastrófico"),CONCATENATE("R",'MAPA DE RIESGOS'!$H224,"C",'MAPA DE RIESGOS'!$AF224),"")</f>
        <v/>
      </c>
      <c r="CQ49" s="359" t="str">
        <f>IF(AND('MAPA DE RIESGOS'!$AP225="Alta",'MAPA DE RIESGOS'!$AR225="Catastrófico"),CONCATENATE("R",'MAPA DE RIESGOS'!$H225,"C",'MAPA DE RIESGOS'!$AF225),"")</f>
        <v/>
      </c>
      <c r="CR49" s="359" t="str">
        <f>IF(AND('MAPA DE RIESGOS'!$AP226="Alta",'MAPA DE RIESGOS'!$AR226="Catastrófico"),CONCATENATE("R",'MAPA DE RIESGOS'!$H226,"C",'MAPA DE RIESGOS'!$AF226),"")</f>
        <v/>
      </c>
      <c r="CS49" s="359" t="str">
        <f>IF(AND('MAPA DE RIESGOS'!$AP227="Alta",'MAPA DE RIESGOS'!$AR227="Catastrófico"),CONCATENATE("R",'MAPA DE RIESGOS'!$H227,"C",'MAPA DE RIESGOS'!$AF227),"")</f>
        <v/>
      </c>
      <c r="CT49" s="359" t="str">
        <f>IF(AND('MAPA DE RIESGOS'!$AP228="Alta",'MAPA DE RIESGOS'!$AR228="Catastrófico"),CONCATENATE("R",'MAPA DE RIESGOS'!$H228,"C",'MAPA DE RIESGOS'!$AF228),"")</f>
        <v/>
      </c>
      <c r="CU49" s="360" t="str">
        <f>IF(AND('MAPA DE RIESGOS'!$AP229="Alta",'MAPA DE RIESGOS'!$AR229="Catastrófico"),CONCATENATE("R",'MAPA DE RIESGOS'!$H229,"C",'MAPA DE RIESGOS'!$AF229),"")</f>
        <v/>
      </c>
      <c r="CV49" s="67"/>
      <c r="CW49" s="750"/>
      <c r="CX49" s="751"/>
      <c r="CY49" s="751"/>
      <c r="CZ49" s="751"/>
      <c r="DA49" s="751"/>
      <c r="DB49" s="752"/>
    </row>
    <row r="50" spans="2:106" ht="32.5" customHeight="1">
      <c r="B50" s="755"/>
      <c r="C50" s="755"/>
      <c r="D50" s="756"/>
      <c r="E50" s="726"/>
      <c r="F50" s="727"/>
      <c r="G50" s="727"/>
      <c r="H50" s="727"/>
      <c r="I50" s="727"/>
      <c r="J50" s="369" t="str">
        <f>IF(AND('MAPA DE RIESGOS'!$AP230="Alta",'MAPA DE RIESGOS'!$AR230="Leve"),CONCATENATE("R",'MAPA DE RIESGOS'!$H230,"C",'MAPA DE RIESGOS'!$AF230),"")</f>
        <v/>
      </c>
      <c r="K50" s="370" t="str">
        <f>IF(AND('MAPA DE RIESGOS'!$AP231="Alta",'MAPA DE RIESGOS'!$AR231="Leve"),CONCATENATE("R",'MAPA DE RIESGOS'!$H231,"C",'MAPA DE RIESGOS'!$AF231),"")</f>
        <v/>
      </c>
      <c r="L50" s="370" t="str">
        <f>IF(AND('MAPA DE RIESGOS'!$AP232="Alta",'MAPA DE RIESGOS'!$AR232="Leve"),CONCATENATE("R",'MAPA DE RIESGOS'!$H232,"C",'MAPA DE RIESGOS'!$AF232),"")</f>
        <v/>
      </c>
      <c r="M50" s="370" t="str">
        <f>IF(AND('MAPA DE RIESGOS'!$AP233="Alta",'MAPA DE RIESGOS'!$AR233="Leve"),CONCATENATE("R",'MAPA DE RIESGOS'!$H233,"C",'MAPA DE RIESGOS'!$AF233),"")</f>
        <v/>
      </c>
      <c r="N50" s="370" t="str">
        <f>IF(AND('MAPA DE RIESGOS'!$AP234="Alta",'MAPA DE RIESGOS'!$AR234="Leve"),CONCATENATE("R",'MAPA DE RIESGOS'!$H234,"C",'MAPA DE RIESGOS'!$AF234),"")</f>
        <v/>
      </c>
      <c r="O50" s="370" t="str">
        <f>IF(AND('MAPA DE RIESGOS'!$AP235="Alta",'MAPA DE RIESGOS'!$AR235="Leve"),CONCATENATE("R",'MAPA DE RIESGOS'!$H235,"C",'MAPA DE RIESGOS'!$AF235),"")</f>
        <v/>
      </c>
      <c r="P50" s="370" t="str">
        <f>IF(AND('MAPA DE RIESGOS'!$AP236="Alta",'MAPA DE RIESGOS'!$AR236="Leve"),CONCATENATE("R",'MAPA DE RIESGOS'!$H236,"C",'MAPA DE RIESGOS'!$AF236),"")</f>
        <v/>
      </c>
      <c r="Q50" s="370" t="str">
        <f>IF(AND('MAPA DE RIESGOS'!$AP237="Alta",'MAPA DE RIESGOS'!$AR237="Leve"),CONCATENATE("R",'MAPA DE RIESGOS'!$H237,"C",'MAPA DE RIESGOS'!$AF237),"")</f>
        <v/>
      </c>
      <c r="R50" s="370" t="str">
        <f>IF(AND('MAPA DE RIESGOS'!$AP238="Alta",'MAPA DE RIESGOS'!$AR238="Leve"),CONCATENATE("R",'MAPA DE RIESGOS'!$H238,"C",'MAPA DE RIESGOS'!$AF238),"")</f>
        <v/>
      </c>
      <c r="S50" s="370" t="str">
        <f>IF(AND('MAPA DE RIESGOS'!$AP239="Alta",'MAPA DE RIESGOS'!$AR239="Leve"),CONCATENATE("R",'MAPA DE RIESGOS'!$H239,"C",'MAPA DE RIESGOS'!$AF239),"")</f>
        <v/>
      </c>
      <c r="T50" s="370" t="str">
        <f>IF(AND('MAPA DE RIESGOS'!$AP240="Alta",'MAPA DE RIESGOS'!$AR240="Leve"),CONCATENATE("R",'MAPA DE RIESGOS'!$H240,"C",'MAPA DE RIESGOS'!$AF240),"")</f>
        <v/>
      </c>
      <c r="U50" s="370" t="str">
        <f>IF(AND('MAPA DE RIESGOS'!$AP241="Alta",'MAPA DE RIESGOS'!$AR241="Leve"),CONCATENATE("R",'MAPA DE RIESGOS'!$H241,"C",'MAPA DE RIESGOS'!$AF241),"")</f>
        <v/>
      </c>
      <c r="V50" s="370" t="str">
        <f>IF(AND('MAPA DE RIESGOS'!$AP242="Alta",'MAPA DE RIESGOS'!$AR242="Leve"),CONCATENATE("R",'MAPA DE RIESGOS'!$H242,"C",'MAPA DE RIESGOS'!$AF242),"")</f>
        <v/>
      </c>
      <c r="W50" s="370" t="str">
        <f>IF(AND('MAPA DE RIESGOS'!$AP243="Alta",'MAPA DE RIESGOS'!$AR243="Leve"),CONCATENATE("R",'MAPA DE RIESGOS'!$H243,"C",'MAPA DE RIESGOS'!$AF243),"")</f>
        <v/>
      </c>
      <c r="X50" s="370" t="str">
        <f>IF(AND('MAPA DE RIESGOS'!$AP244="Alta",'MAPA DE RIESGOS'!$AR244="Leve"),CONCATENATE("R",'MAPA DE RIESGOS'!$H244,"C",'MAPA DE RIESGOS'!$AF244),"")</f>
        <v/>
      </c>
      <c r="Y50" s="370" t="str">
        <f>IF(AND('MAPA DE RIESGOS'!$AP245="Alta",'MAPA DE RIESGOS'!$AR245="Leve"),CONCATENATE("R",'MAPA DE RIESGOS'!$H245,"C",'MAPA DE RIESGOS'!$AF245),"")</f>
        <v/>
      </c>
      <c r="Z50" s="370" t="str">
        <f>IF(AND('MAPA DE RIESGOS'!$AP246="Alta",'MAPA DE RIESGOS'!$AR246="Leve"),CONCATENATE("R",'MAPA DE RIESGOS'!$H246,"C",'MAPA DE RIESGOS'!$AF246),"")</f>
        <v/>
      </c>
      <c r="AA50" s="370" t="str">
        <f>IF(AND('MAPA DE RIESGOS'!$AP247="Alta",'MAPA DE RIESGOS'!$AR247="Leve"),CONCATENATE("R",'MAPA DE RIESGOS'!$H247,"C",'MAPA DE RIESGOS'!$AF247),"")</f>
        <v/>
      </c>
      <c r="AB50" s="369" t="str">
        <f>IF(AND('MAPA DE RIESGOS'!$AP230="Alta",'MAPA DE RIESGOS'!$AR230="Menor"),CONCATENATE("R",'MAPA DE RIESGOS'!$H230,"C",'MAPA DE RIESGOS'!$AF230),"")</f>
        <v/>
      </c>
      <c r="AC50" s="370" t="str">
        <f>IF(AND('MAPA DE RIESGOS'!$AP231="Alta",'MAPA DE RIESGOS'!$AR231="Menor"),CONCATENATE("R",'MAPA DE RIESGOS'!$H231,"C",'MAPA DE RIESGOS'!$AF231),"")</f>
        <v/>
      </c>
      <c r="AD50" s="370" t="str">
        <f>IF(AND('MAPA DE RIESGOS'!$AP232="Alta",'MAPA DE RIESGOS'!$AR232="Menor"),CONCATENATE("R",'MAPA DE RIESGOS'!$H232,"C",'MAPA DE RIESGOS'!$AF232),"")</f>
        <v/>
      </c>
      <c r="AE50" s="370" t="str">
        <f>IF(AND('MAPA DE RIESGOS'!$AP233="Alta",'MAPA DE RIESGOS'!$AR233="Menor"),CONCATENATE("R",'MAPA DE RIESGOS'!$H233,"C",'MAPA DE RIESGOS'!$AF233),"")</f>
        <v/>
      </c>
      <c r="AF50" s="370" t="str">
        <f>IF(AND('MAPA DE RIESGOS'!$AP234="Alta",'MAPA DE RIESGOS'!$AR234="Menor"),CONCATENATE("R",'MAPA DE RIESGOS'!$H234,"C",'MAPA DE RIESGOS'!$AF234),"")</f>
        <v/>
      </c>
      <c r="AG50" s="370" t="str">
        <f>IF(AND('MAPA DE RIESGOS'!$AP235="Alta",'MAPA DE RIESGOS'!$AR235="Menor"),CONCATENATE("R",'MAPA DE RIESGOS'!$H235,"C",'MAPA DE RIESGOS'!$AF235),"")</f>
        <v/>
      </c>
      <c r="AH50" s="370" t="str">
        <f>IF(AND('MAPA DE RIESGOS'!$AP236="Alta",'MAPA DE RIESGOS'!$AR236="Menor"),CONCATENATE("R",'MAPA DE RIESGOS'!$H236,"C",'MAPA DE RIESGOS'!$AF236),"")</f>
        <v/>
      </c>
      <c r="AI50" s="370" t="str">
        <f>IF(AND('MAPA DE RIESGOS'!$AP237="Alta",'MAPA DE RIESGOS'!$AR237="Menor"),CONCATENATE("R",'MAPA DE RIESGOS'!$H237,"C",'MAPA DE RIESGOS'!$AF237),"")</f>
        <v/>
      </c>
      <c r="AJ50" s="370" t="str">
        <f>IF(AND('MAPA DE RIESGOS'!$AP238="Alta",'MAPA DE RIESGOS'!$AR238="Menor"),CONCATENATE("R",'MAPA DE RIESGOS'!$H238,"C",'MAPA DE RIESGOS'!$AF238),"")</f>
        <v/>
      </c>
      <c r="AK50" s="370" t="str">
        <f>IF(AND('MAPA DE RIESGOS'!$AP239="Alta",'MAPA DE RIESGOS'!$AR239="Menor"),CONCATENATE("R",'MAPA DE RIESGOS'!$H239,"C",'MAPA DE RIESGOS'!$AF239),"")</f>
        <v/>
      </c>
      <c r="AL50" s="370" t="str">
        <f>IF(AND('MAPA DE RIESGOS'!$AP240="Alta",'MAPA DE RIESGOS'!$AR240="Menor"),CONCATENATE("R",'MAPA DE RIESGOS'!$H240,"C",'MAPA DE RIESGOS'!$AF240),"")</f>
        <v/>
      </c>
      <c r="AM50" s="370" t="str">
        <f>IF(AND('MAPA DE RIESGOS'!$AP241="Alta",'MAPA DE RIESGOS'!$AR241="Menor"),CONCATENATE("R",'MAPA DE RIESGOS'!$H241,"C",'MAPA DE RIESGOS'!$AF241),"")</f>
        <v/>
      </c>
      <c r="AN50" s="370" t="str">
        <f>IF(AND('MAPA DE RIESGOS'!$AP242="Alta",'MAPA DE RIESGOS'!$AR242="Menor"),CONCATENATE("R",'MAPA DE RIESGOS'!$H242,"C",'MAPA DE RIESGOS'!$AF242),"")</f>
        <v/>
      </c>
      <c r="AO50" s="370" t="str">
        <f>IF(AND('MAPA DE RIESGOS'!$AP243="Alta",'MAPA DE RIESGOS'!$AR243="Menor"),CONCATENATE("R",'MAPA DE RIESGOS'!$H243,"C",'MAPA DE RIESGOS'!$AF243),"")</f>
        <v/>
      </c>
      <c r="AP50" s="370" t="str">
        <f>IF(AND('MAPA DE RIESGOS'!$AP244="Alta",'MAPA DE RIESGOS'!$AR244="Menor"),CONCATENATE("R",'MAPA DE RIESGOS'!$H244,"C",'MAPA DE RIESGOS'!$AF244),"")</f>
        <v/>
      </c>
      <c r="AQ50" s="370" t="str">
        <f>IF(AND('MAPA DE RIESGOS'!$AP245="Alta",'MAPA DE RIESGOS'!$AR245="Menor"),CONCATENATE("R",'MAPA DE RIESGOS'!$H245,"C",'MAPA DE RIESGOS'!$AF245),"")</f>
        <v/>
      </c>
      <c r="AR50" s="370" t="str">
        <f>IF(AND('MAPA DE RIESGOS'!$AP246="Alta",'MAPA DE RIESGOS'!$AR246="Menor"),CONCATENATE("R",'MAPA DE RIESGOS'!$H246,"C",'MAPA DE RIESGOS'!$AF246),"")</f>
        <v/>
      </c>
      <c r="AS50" s="371" t="str">
        <f>IF(AND('MAPA DE RIESGOS'!$AP247="Alta",'MAPA DE RIESGOS'!$AR247="Menor"),CONCATENATE("R",'MAPA DE RIESGOS'!$H247,"C",'MAPA DE RIESGOS'!$AF247),"")</f>
        <v/>
      </c>
      <c r="AT50" s="357" t="str">
        <f>IF(AND('MAPA DE RIESGOS'!$AP230="Alta",'MAPA DE RIESGOS'!$AR230="Moderado"),CONCATENATE("R",'MAPA DE RIESGOS'!$H230,"C",'MAPA DE RIESGOS'!$AF230),"")</f>
        <v/>
      </c>
      <c r="AU50" s="357" t="str">
        <f>IF(AND('MAPA DE RIESGOS'!$AP231="Alta",'MAPA DE RIESGOS'!$AR231="Moderado"),CONCATENATE("R",'MAPA DE RIESGOS'!$H231,"C",'MAPA DE RIESGOS'!$AF231),"")</f>
        <v/>
      </c>
      <c r="AV50" s="357" t="str">
        <f>IF(AND('MAPA DE RIESGOS'!$AP232="Alta",'MAPA DE RIESGOS'!$AR232="Moderado"),CONCATENATE("R",'MAPA DE RIESGOS'!$H232,"C",'MAPA DE RIESGOS'!$AF232),"")</f>
        <v/>
      </c>
      <c r="AW50" s="357" t="str">
        <f>IF(AND('MAPA DE RIESGOS'!$AP233="Alta",'MAPA DE RIESGOS'!$AR233="Moderado"),CONCATENATE("R",'MAPA DE RIESGOS'!$H233,"C",'MAPA DE RIESGOS'!$AF233),"")</f>
        <v/>
      </c>
      <c r="AX50" s="357" t="str">
        <f>IF(AND('MAPA DE RIESGOS'!$AP234="Alta",'MAPA DE RIESGOS'!$AR234="Moderado"),CONCATENATE("R",'MAPA DE RIESGOS'!$H234,"C",'MAPA DE RIESGOS'!$AF234),"")</f>
        <v/>
      </c>
      <c r="AY50" s="357" t="str">
        <f>IF(AND('MAPA DE RIESGOS'!$AP235="Alta",'MAPA DE RIESGOS'!$AR235="Moderado"),CONCATENATE("R",'MAPA DE RIESGOS'!$H235,"C",'MAPA DE RIESGOS'!$AF235),"")</f>
        <v/>
      </c>
      <c r="AZ50" s="357" t="str">
        <f>IF(AND('MAPA DE RIESGOS'!$AP236="Alta",'MAPA DE RIESGOS'!$AR236="Moderado"),CONCATENATE("R",'MAPA DE RIESGOS'!$H236,"C",'MAPA DE RIESGOS'!$AF236),"")</f>
        <v/>
      </c>
      <c r="BA50" s="357" t="str">
        <f>IF(AND('MAPA DE RIESGOS'!$AP237="Alta",'MAPA DE RIESGOS'!$AR237="Moderado"),CONCATENATE("R",'MAPA DE RIESGOS'!$H237,"C",'MAPA DE RIESGOS'!$AF237),"")</f>
        <v/>
      </c>
      <c r="BB50" s="357" t="str">
        <f>IF(AND('MAPA DE RIESGOS'!$AP238="Alta",'MAPA DE RIESGOS'!$AR238="Moderado"),CONCATENATE("R",'MAPA DE RIESGOS'!$H238,"C",'MAPA DE RIESGOS'!$AF238),"")</f>
        <v/>
      </c>
      <c r="BC50" s="357" t="str">
        <f>IF(AND('MAPA DE RIESGOS'!$AP239="Alta",'MAPA DE RIESGOS'!$AR239="Moderado"),CONCATENATE("R",'MAPA DE RIESGOS'!$H239,"C",'MAPA DE RIESGOS'!$AF239),"")</f>
        <v/>
      </c>
      <c r="BD50" s="357" t="str">
        <f>IF(AND('MAPA DE RIESGOS'!$AP240="Alta",'MAPA DE RIESGOS'!$AR240="Moderado"),CONCATENATE("R",'MAPA DE RIESGOS'!$H240,"C",'MAPA DE RIESGOS'!$AF240),"")</f>
        <v/>
      </c>
      <c r="BE50" s="357" t="str">
        <f>IF(AND('MAPA DE RIESGOS'!$AP241="Alta",'MAPA DE RIESGOS'!$AR241="Moderado"),CONCATENATE("R",'MAPA DE RIESGOS'!$H241,"C",'MAPA DE RIESGOS'!$AF241),"")</f>
        <v/>
      </c>
      <c r="BF50" s="357" t="str">
        <f>IF(AND('MAPA DE RIESGOS'!$AP242="Alta",'MAPA DE RIESGOS'!$AR242="Moderado"),CONCATENATE("R",'MAPA DE RIESGOS'!$H242,"C",'MAPA DE RIESGOS'!$AF242),"")</f>
        <v/>
      </c>
      <c r="BG50" s="357" t="str">
        <f>IF(AND('MAPA DE RIESGOS'!$AP243="Alta",'MAPA DE RIESGOS'!$AR243="Moderado"),CONCATENATE("R",'MAPA DE RIESGOS'!$H243,"C",'MAPA DE RIESGOS'!$AF243),"")</f>
        <v/>
      </c>
      <c r="BH50" s="357" t="str">
        <f>IF(AND('MAPA DE RIESGOS'!$AP244="Alta",'MAPA DE RIESGOS'!$AR244="Moderado"),CONCATENATE("R",'MAPA DE RIESGOS'!$H244,"C",'MAPA DE RIESGOS'!$AF244),"")</f>
        <v/>
      </c>
      <c r="BI50" s="357" t="str">
        <f>IF(AND('MAPA DE RIESGOS'!$AP245="Alta",'MAPA DE RIESGOS'!$AR245="Moderado"),CONCATENATE("R",'MAPA DE RIESGOS'!$H245,"C",'MAPA DE RIESGOS'!$AF245),"")</f>
        <v/>
      </c>
      <c r="BJ50" s="357" t="str">
        <f>IF(AND('MAPA DE RIESGOS'!$AP246="Alta",'MAPA DE RIESGOS'!$AR246="Moderado"),CONCATENATE("R",'MAPA DE RIESGOS'!$H246,"C",'MAPA DE RIESGOS'!$AF246),"")</f>
        <v/>
      </c>
      <c r="BK50" s="358" t="str">
        <f>IF(AND('MAPA DE RIESGOS'!$AP247="Alta",'MAPA DE RIESGOS'!$AR247="Moderado"),CONCATENATE("R",'MAPA DE RIESGOS'!$H247,"C",'MAPA DE RIESGOS'!$AF247),"")</f>
        <v/>
      </c>
      <c r="BL50" s="357" t="str">
        <f>IF(AND('MAPA DE RIESGOS'!$AP230="Alta",'MAPA DE RIESGOS'!$AR230="Mayor"),CONCATENATE("R",'MAPA DE RIESGOS'!$H230,"C",'MAPA DE RIESGOS'!$AF230),"")</f>
        <v/>
      </c>
      <c r="BM50" s="357" t="str">
        <f>IF(AND('MAPA DE RIESGOS'!$AP231="Alta",'MAPA DE RIESGOS'!$AR231="Mayor"),CONCATENATE("R",'MAPA DE RIESGOS'!$H231,"C",'MAPA DE RIESGOS'!$AF231),"")</f>
        <v/>
      </c>
      <c r="BN50" s="357" t="str">
        <f>IF(AND('MAPA DE RIESGOS'!$AP232="Alta",'MAPA DE RIESGOS'!$AR232="Mayor"),CONCATENATE("R",'MAPA DE RIESGOS'!$H232,"C",'MAPA DE RIESGOS'!$AF232),"")</f>
        <v/>
      </c>
      <c r="BO50" s="357" t="str">
        <f>IF(AND('MAPA DE RIESGOS'!$AP233="Alta",'MAPA DE RIESGOS'!$AR233="Mayor"),CONCATENATE("R",'MAPA DE RIESGOS'!$H233,"C",'MAPA DE RIESGOS'!$AF233),"")</f>
        <v/>
      </c>
      <c r="BP50" s="357" t="str">
        <f>IF(AND('MAPA DE RIESGOS'!$AP234="Alta",'MAPA DE RIESGOS'!$AR234="Mayor"),CONCATENATE("R",'MAPA DE RIESGOS'!$H234,"C",'MAPA DE RIESGOS'!$AF234),"")</f>
        <v/>
      </c>
      <c r="BQ50" s="357" t="str">
        <f>IF(AND('MAPA DE RIESGOS'!$AP235="Alta",'MAPA DE RIESGOS'!$AR235="Mayor"),CONCATENATE("R",'MAPA DE RIESGOS'!$H235,"C",'MAPA DE RIESGOS'!$AF235),"")</f>
        <v/>
      </c>
      <c r="BR50" s="357" t="str">
        <f>IF(AND('MAPA DE RIESGOS'!$AP236="Alta",'MAPA DE RIESGOS'!$AR236="Mayor"),CONCATENATE("R",'MAPA DE RIESGOS'!$H236,"C",'MAPA DE RIESGOS'!$AF236),"")</f>
        <v/>
      </c>
      <c r="BS50" s="357" t="str">
        <f>IF(AND('MAPA DE RIESGOS'!$AP237="Alta",'MAPA DE RIESGOS'!$AR237="Mayor"),CONCATENATE("R",'MAPA DE RIESGOS'!$H237,"C",'MAPA DE RIESGOS'!$AF237),"")</f>
        <v/>
      </c>
      <c r="BT50" s="357" t="str">
        <f>IF(AND('MAPA DE RIESGOS'!$AP238="Alta",'MAPA DE RIESGOS'!$AR238="Mayor"),CONCATENATE("R",'MAPA DE RIESGOS'!$H238,"C",'MAPA DE RIESGOS'!$AF238),"")</f>
        <v/>
      </c>
      <c r="BU50" s="357" t="str">
        <f>IF(AND('MAPA DE RIESGOS'!$AP239="Alta",'MAPA DE RIESGOS'!$AR239="Mayor"),CONCATENATE("R",'MAPA DE RIESGOS'!$H239,"C",'MAPA DE RIESGOS'!$AF239),"")</f>
        <v/>
      </c>
      <c r="BV50" s="357" t="str">
        <f>IF(AND('MAPA DE RIESGOS'!$AP240="Alta",'MAPA DE RIESGOS'!$AR240="Mayor"),CONCATENATE("R",'MAPA DE RIESGOS'!$H240,"C",'MAPA DE RIESGOS'!$AF240),"")</f>
        <v/>
      </c>
      <c r="BW50" s="357" t="str">
        <f>IF(AND('MAPA DE RIESGOS'!$AP241="Alta",'MAPA DE RIESGOS'!$AR241="Mayor"),CONCATENATE("R",'MAPA DE RIESGOS'!$H241,"C",'MAPA DE RIESGOS'!$AF241),"")</f>
        <v/>
      </c>
      <c r="BX50" s="357" t="str">
        <f>IF(AND('MAPA DE RIESGOS'!$AP242="Alta",'MAPA DE RIESGOS'!$AR242="Mayor"),CONCATENATE("R",'MAPA DE RIESGOS'!$H242,"C",'MAPA DE RIESGOS'!$AF242),"")</f>
        <v/>
      </c>
      <c r="BY50" s="357" t="str">
        <f>IF(AND('MAPA DE RIESGOS'!$AP243="Alta",'MAPA DE RIESGOS'!$AR243="Mayor"),CONCATENATE("R",'MAPA DE RIESGOS'!$H243,"C",'MAPA DE RIESGOS'!$AF243),"")</f>
        <v/>
      </c>
      <c r="BZ50" s="357" t="str">
        <f>IF(AND('MAPA DE RIESGOS'!$AP244="Alta",'MAPA DE RIESGOS'!$AR244="Mayor"),CONCATENATE("R",'MAPA DE RIESGOS'!$H244,"C",'MAPA DE RIESGOS'!$AF244),"")</f>
        <v/>
      </c>
      <c r="CA50" s="357" t="str">
        <f>IF(AND('MAPA DE RIESGOS'!$AP245="Alta",'MAPA DE RIESGOS'!$AR245="Mayor"),CONCATENATE("R",'MAPA DE RIESGOS'!$H245,"C",'MAPA DE RIESGOS'!$AF245),"")</f>
        <v/>
      </c>
      <c r="CB50" s="357" t="str">
        <f>IF(AND('MAPA DE RIESGOS'!$AP246="Alta",'MAPA DE RIESGOS'!$AR246="Mayor"),CONCATENATE("R",'MAPA DE RIESGOS'!$H246,"C",'MAPA DE RIESGOS'!$AF246),"")</f>
        <v/>
      </c>
      <c r="CC50" s="358" t="str">
        <f>IF(AND('MAPA DE RIESGOS'!$AP247="Alta",'MAPA DE RIESGOS'!$AR247="Mayor"),CONCATENATE("R",'MAPA DE RIESGOS'!$H247,"C",'MAPA DE RIESGOS'!$AF247),"")</f>
        <v/>
      </c>
      <c r="CD50" s="359" t="str">
        <f>IF(AND('MAPA DE RIESGOS'!$AP230="Alta",'MAPA DE RIESGOS'!$AR230="Catastrófico"),CONCATENATE("R",'MAPA DE RIESGOS'!$H230,"C",'MAPA DE RIESGOS'!$AF230),"")</f>
        <v/>
      </c>
      <c r="CE50" s="359" t="str">
        <f>IF(AND('MAPA DE RIESGOS'!$AP231="Alta",'MAPA DE RIESGOS'!$AR231="Catastrófico"),CONCATENATE("R",'MAPA DE RIESGOS'!$H231,"C",'MAPA DE RIESGOS'!$AF231),"")</f>
        <v/>
      </c>
      <c r="CF50" s="359" t="str">
        <f>IF(AND('MAPA DE RIESGOS'!$AP232="Alta",'MAPA DE RIESGOS'!$AR232="Catastrófico"),CONCATENATE("R",'MAPA DE RIESGOS'!$H232,"C",'MAPA DE RIESGOS'!$AF232),"")</f>
        <v/>
      </c>
      <c r="CG50" s="359" t="str">
        <f>IF(AND('MAPA DE RIESGOS'!$AP233="Alta",'MAPA DE RIESGOS'!$AR233="Catastrófico"),CONCATENATE("R",'MAPA DE RIESGOS'!$H233,"C",'MAPA DE RIESGOS'!$AF233),"")</f>
        <v/>
      </c>
      <c r="CH50" s="359" t="str">
        <f>IF(AND('MAPA DE RIESGOS'!$AP234="Alta",'MAPA DE RIESGOS'!$AR234="Catastrófico"),CONCATENATE("R",'MAPA DE RIESGOS'!$H234,"C",'MAPA DE RIESGOS'!$AF234),"")</f>
        <v/>
      </c>
      <c r="CI50" s="359" t="str">
        <f>IF(AND('MAPA DE RIESGOS'!$AP235="Alta",'MAPA DE RIESGOS'!$AR235="Catastrófico"),CONCATENATE("R",'MAPA DE RIESGOS'!$H235,"C",'MAPA DE RIESGOS'!$AF235),"")</f>
        <v/>
      </c>
      <c r="CJ50" s="359" t="str">
        <f>IF(AND('MAPA DE RIESGOS'!$AP236="Alta",'MAPA DE RIESGOS'!$AR236="Catastrófico"),CONCATENATE("R",'MAPA DE RIESGOS'!$H236,"C",'MAPA DE RIESGOS'!$AF236),"")</f>
        <v/>
      </c>
      <c r="CK50" s="359" t="str">
        <f>IF(AND('MAPA DE RIESGOS'!$AP237="Alta",'MAPA DE RIESGOS'!$AR237="Catastrófico"),CONCATENATE("R",'MAPA DE RIESGOS'!$H237,"C",'MAPA DE RIESGOS'!$AF237),"")</f>
        <v/>
      </c>
      <c r="CL50" s="359" t="str">
        <f>IF(AND('MAPA DE RIESGOS'!$AP238="Alta",'MAPA DE RIESGOS'!$AR238="Catastrófico"),CONCATENATE("R",'MAPA DE RIESGOS'!$H238,"C",'MAPA DE RIESGOS'!$AF238),"")</f>
        <v/>
      </c>
      <c r="CM50" s="359" t="str">
        <f>IF(AND('MAPA DE RIESGOS'!$AP239="Alta",'MAPA DE RIESGOS'!$AR239="Catastrófico"),CONCATENATE("R",'MAPA DE RIESGOS'!$H239,"C",'MAPA DE RIESGOS'!$AF239),"")</f>
        <v/>
      </c>
      <c r="CN50" s="359" t="str">
        <f>IF(AND('MAPA DE RIESGOS'!$AP240="Alta",'MAPA DE RIESGOS'!$AR240="Catastrófico"),CONCATENATE("R",'MAPA DE RIESGOS'!$H240,"C",'MAPA DE RIESGOS'!$AF240),"")</f>
        <v/>
      </c>
      <c r="CO50" s="359" t="str">
        <f>IF(AND('MAPA DE RIESGOS'!$AP241="Alta",'MAPA DE RIESGOS'!$AR241="Catastrófico"),CONCATENATE("R",'MAPA DE RIESGOS'!$H241,"C",'MAPA DE RIESGOS'!$AF241),"")</f>
        <v/>
      </c>
      <c r="CP50" s="359" t="str">
        <f>IF(AND('MAPA DE RIESGOS'!$AP242="Alta",'MAPA DE RIESGOS'!$AR242="Catastrófico"),CONCATENATE("R",'MAPA DE RIESGOS'!$H242,"C",'MAPA DE RIESGOS'!$AF242),"")</f>
        <v/>
      </c>
      <c r="CQ50" s="359" t="str">
        <f>IF(AND('MAPA DE RIESGOS'!$AP243="Alta",'MAPA DE RIESGOS'!$AR243="Catastrófico"),CONCATENATE("R",'MAPA DE RIESGOS'!$H243,"C",'MAPA DE RIESGOS'!$AF243),"")</f>
        <v/>
      </c>
      <c r="CR50" s="359" t="str">
        <f>IF(AND('MAPA DE RIESGOS'!$AP244="Alta",'MAPA DE RIESGOS'!$AR244="Catastrófico"),CONCATENATE("R",'MAPA DE RIESGOS'!$H244,"C",'MAPA DE RIESGOS'!$AF244),"")</f>
        <v/>
      </c>
      <c r="CS50" s="359" t="str">
        <f>IF(AND('MAPA DE RIESGOS'!$AP245="Alta",'MAPA DE RIESGOS'!$AR245="Catastrófico"),CONCATENATE("R",'MAPA DE RIESGOS'!$H245,"C",'MAPA DE RIESGOS'!$AF245),"")</f>
        <v/>
      </c>
      <c r="CT50" s="359" t="str">
        <f>IF(AND('MAPA DE RIESGOS'!$AP246="Alta",'MAPA DE RIESGOS'!$AR246="Catastrófico"),CONCATENATE("R",'MAPA DE RIESGOS'!$H246,"C",'MAPA DE RIESGOS'!$AF246),"")</f>
        <v/>
      </c>
      <c r="CU50" s="360" t="str">
        <f>IF(AND('MAPA DE RIESGOS'!$AP247="Alta",'MAPA DE RIESGOS'!$AR247="Catastrófico"),CONCATENATE("R",'MAPA DE RIESGOS'!$H247,"C",'MAPA DE RIESGOS'!$AF247),"")</f>
        <v/>
      </c>
      <c r="CV50" s="67"/>
      <c r="CW50" s="750"/>
      <c r="CX50" s="751"/>
      <c r="CY50" s="751"/>
      <c r="CZ50" s="751"/>
      <c r="DA50" s="751"/>
      <c r="DB50" s="752"/>
    </row>
    <row r="51" spans="2:106" ht="32.5" customHeight="1">
      <c r="B51" s="755"/>
      <c r="C51" s="755"/>
      <c r="D51" s="756"/>
      <c r="E51" s="726"/>
      <c r="F51" s="727"/>
      <c r="G51" s="727"/>
      <c r="H51" s="727"/>
      <c r="I51" s="727"/>
      <c r="J51" s="369" t="str">
        <f>IF(AND('MAPA DE RIESGOS'!$AP248="Alta",'MAPA DE RIESGOS'!$AR248="Leve"),CONCATENATE("R",'MAPA DE RIESGOS'!$H248,"C",'MAPA DE RIESGOS'!$AF248),"")</f>
        <v/>
      </c>
      <c r="K51" s="370" t="str">
        <f>IF(AND('MAPA DE RIESGOS'!$AP249="Alta",'MAPA DE RIESGOS'!$AR249="Leve"),CONCATENATE("R",'MAPA DE RIESGOS'!$H249,"C",'MAPA DE RIESGOS'!$AF249),"")</f>
        <v/>
      </c>
      <c r="L51" s="370" t="str">
        <f>IF(AND('MAPA DE RIESGOS'!$AP250="Alta",'MAPA DE RIESGOS'!$AR250="Leve"),CONCATENATE("R",'MAPA DE RIESGOS'!$H250,"C",'MAPA DE RIESGOS'!$AF250),"")</f>
        <v/>
      </c>
      <c r="M51" s="370" t="str">
        <f>IF(AND('MAPA DE RIESGOS'!$AP251="Alta",'MAPA DE RIESGOS'!$AR251="Leve"),CONCATENATE("R",'MAPA DE RIESGOS'!$H251,"C",'MAPA DE RIESGOS'!$AF251),"")</f>
        <v/>
      </c>
      <c r="N51" s="370" t="str">
        <f>IF(AND('MAPA DE RIESGOS'!$AP252="Alta",'MAPA DE RIESGOS'!$AR252="Leve"),CONCATENATE("R",'MAPA DE RIESGOS'!$H252,"C",'MAPA DE RIESGOS'!$AF252),"")</f>
        <v/>
      </c>
      <c r="O51" s="370" t="str">
        <f>IF(AND('MAPA DE RIESGOS'!$AP253="Alta",'MAPA DE RIESGOS'!$AR253="Leve"),CONCATENATE("R",'MAPA DE RIESGOS'!$H253,"C",'MAPA DE RIESGOS'!$AF253),"")</f>
        <v/>
      </c>
      <c r="P51" s="370" t="str">
        <f>IF(AND('MAPA DE RIESGOS'!$AP254="Alta",'MAPA DE RIESGOS'!$AR254="Leve"),CONCATENATE("R",'MAPA DE RIESGOS'!$H254,"C",'MAPA DE RIESGOS'!$AF254),"")</f>
        <v/>
      </c>
      <c r="Q51" s="370" t="str">
        <f>IF(AND('MAPA DE RIESGOS'!$AP255="Alta",'MAPA DE RIESGOS'!$AR255="Leve"),CONCATENATE("R",'MAPA DE RIESGOS'!$H255,"C",'MAPA DE RIESGOS'!$AF255),"")</f>
        <v/>
      </c>
      <c r="R51" s="370" t="str">
        <f>IF(AND('MAPA DE RIESGOS'!$AP256="Alta",'MAPA DE RIESGOS'!$AR256="Leve"),CONCATENATE("R",'MAPA DE RIESGOS'!$H256,"C",'MAPA DE RIESGOS'!$AF256),"")</f>
        <v/>
      </c>
      <c r="S51" s="370" t="str">
        <f>IF(AND('MAPA DE RIESGOS'!$AP257="Alta",'MAPA DE RIESGOS'!$AR257="Leve"),CONCATENATE("R",'MAPA DE RIESGOS'!$H257,"C",'MAPA DE RIESGOS'!$AF257),"")</f>
        <v/>
      </c>
      <c r="T51" s="370" t="str">
        <f>IF(AND('MAPA DE RIESGOS'!$AP258="Alta",'MAPA DE RIESGOS'!$AR258="Leve"),CONCATENATE("R",'MAPA DE RIESGOS'!$H258,"C",'MAPA DE RIESGOS'!$AF258),"")</f>
        <v/>
      </c>
      <c r="U51" s="370" t="str">
        <f>IF(AND('MAPA DE RIESGOS'!$AP259="Alta",'MAPA DE RIESGOS'!$AR259="Leve"),CONCATENATE("R",'MAPA DE RIESGOS'!$H259,"C",'MAPA DE RIESGOS'!$AF259),"")</f>
        <v/>
      </c>
      <c r="V51" s="370" t="str">
        <f>IF(AND('MAPA DE RIESGOS'!$AP260="Alta",'MAPA DE RIESGOS'!$AR260="Leve"),CONCATENATE("R",'MAPA DE RIESGOS'!$H260,"C",'MAPA DE RIESGOS'!$AF260),"")</f>
        <v/>
      </c>
      <c r="W51" s="370" t="str">
        <f>IF(AND('MAPA DE RIESGOS'!$AP261="Alta",'MAPA DE RIESGOS'!$AR261="Leve"),CONCATENATE("R",'MAPA DE RIESGOS'!$H261,"C",'MAPA DE RIESGOS'!$AF261),"")</f>
        <v/>
      </c>
      <c r="X51" s="370" t="str">
        <f>IF(AND('MAPA DE RIESGOS'!$AP262="Alta",'MAPA DE RIESGOS'!$AR262="Leve"),CONCATENATE("R",'MAPA DE RIESGOS'!$H262,"C",'MAPA DE RIESGOS'!$AF262),"")</f>
        <v/>
      </c>
      <c r="Y51" s="370" t="str">
        <f>IF(AND('MAPA DE RIESGOS'!$AP263="Alta",'MAPA DE RIESGOS'!$AR263="Leve"),CONCATENATE("R",'MAPA DE RIESGOS'!$H263,"C",'MAPA DE RIESGOS'!$AF263),"")</f>
        <v/>
      </c>
      <c r="Z51" s="370" t="str">
        <f>IF(AND('MAPA DE RIESGOS'!$AP264="Alta",'MAPA DE RIESGOS'!$AR264="Leve"),CONCATENATE("R",'MAPA DE RIESGOS'!$H264,"C",'MAPA DE RIESGOS'!$AF264),"")</f>
        <v/>
      </c>
      <c r="AA51" s="370" t="str">
        <f>IF(AND('MAPA DE RIESGOS'!$AP265="Alta",'MAPA DE RIESGOS'!$AR265="Leve"),CONCATENATE("R",'MAPA DE RIESGOS'!$H265,"C",'MAPA DE RIESGOS'!$AF265),"")</f>
        <v/>
      </c>
      <c r="AB51" s="369" t="str">
        <f>IF(AND('MAPA DE RIESGOS'!$AP248="Alta",'MAPA DE RIESGOS'!$AR248="Menor"),CONCATENATE("R",'MAPA DE RIESGOS'!$H248,"C",'MAPA DE RIESGOS'!$AF248),"")</f>
        <v/>
      </c>
      <c r="AC51" s="370" t="str">
        <f>IF(AND('MAPA DE RIESGOS'!$AP249="Alta",'MAPA DE RIESGOS'!$AR249="Menor"),CONCATENATE("R",'MAPA DE RIESGOS'!$H249,"C",'MAPA DE RIESGOS'!$AF249),"")</f>
        <v/>
      </c>
      <c r="AD51" s="370" t="str">
        <f>IF(AND('MAPA DE RIESGOS'!$AP250="Alta",'MAPA DE RIESGOS'!$AR250="Menor"),CONCATENATE("R",'MAPA DE RIESGOS'!$H250,"C",'MAPA DE RIESGOS'!$AF250),"")</f>
        <v/>
      </c>
      <c r="AE51" s="370" t="str">
        <f>IF(AND('MAPA DE RIESGOS'!$AP251="Alta",'MAPA DE RIESGOS'!$AR251="Menor"),CONCATENATE("R",'MAPA DE RIESGOS'!$H251,"C",'MAPA DE RIESGOS'!$AF251),"")</f>
        <v/>
      </c>
      <c r="AF51" s="370" t="str">
        <f>IF(AND('MAPA DE RIESGOS'!$AP252="Alta",'MAPA DE RIESGOS'!$AR252="Menor"),CONCATENATE("R",'MAPA DE RIESGOS'!$H252,"C",'MAPA DE RIESGOS'!$AF252),"")</f>
        <v/>
      </c>
      <c r="AG51" s="370" t="str">
        <f>IF(AND('MAPA DE RIESGOS'!$AP253="Alta",'MAPA DE RIESGOS'!$AR253="Menor"),CONCATENATE("R",'MAPA DE RIESGOS'!$H253,"C",'MAPA DE RIESGOS'!$AF253),"")</f>
        <v/>
      </c>
      <c r="AH51" s="370" t="str">
        <f>IF(AND('MAPA DE RIESGOS'!$AP254="Alta",'MAPA DE RIESGOS'!$AR254="Menor"),CONCATENATE("R",'MAPA DE RIESGOS'!$H254,"C",'MAPA DE RIESGOS'!$AF254),"")</f>
        <v/>
      </c>
      <c r="AI51" s="370" t="str">
        <f>IF(AND('MAPA DE RIESGOS'!$AP255="Alta",'MAPA DE RIESGOS'!$AR255="Menor"),CONCATENATE("R",'MAPA DE RIESGOS'!$H255,"C",'MAPA DE RIESGOS'!$AF255),"")</f>
        <v/>
      </c>
      <c r="AJ51" s="370" t="str">
        <f>IF(AND('MAPA DE RIESGOS'!$AP256="Alta",'MAPA DE RIESGOS'!$AR256="Menor"),CONCATENATE("R",'MAPA DE RIESGOS'!$H256,"C",'MAPA DE RIESGOS'!$AF256),"")</f>
        <v/>
      </c>
      <c r="AK51" s="370" t="str">
        <f>IF(AND('MAPA DE RIESGOS'!$AP257="Alta",'MAPA DE RIESGOS'!$AR257="Menor"),CONCATENATE("R",'MAPA DE RIESGOS'!$H257,"C",'MAPA DE RIESGOS'!$AF257),"")</f>
        <v/>
      </c>
      <c r="AL51" s="370" t="str">
        <f>IF(AND('MAPA DE RIESGOS'!$AP258="Alta",'MAPA DE RIESGOS'!$AR258="Menor"),CONCATENATE("R",'MAPA DE RIESGOS'!$H258,"C",'MAPA DE RIESGOS'!$AF258),"")</f>
        <v/>
      </c>
      <c r="AM51" s="370" t="str">
        <f>IF(AND('MAPA DE RIESGOS'!$AP259="Alta",'MAPA DE RIESGOS'!$AR259="Menor"),CONCATENATE("R",'MAPA DE RIESGOS'!$H259,"C",'MAPA DE RIESGOS'!$AF259),"")</f>
        <v/>
      </c>
      <c r="AN51" s="370" t="str">
        <f>IF(AND('MAPA DE RIESGOS'!$AP260="Alta",'MAPA DE RIESGOS'!$AR260="Menor"),CONCATENATE("R",'MAPA DE RIESGOS'!$H260,"C",'MAPA DE RIESGOS'!$AF260),"")</f>
        <v/>
      </c>
      <c r="AO51" s="370" t="str">
        <f>IF(AND('MAPA DE RIESGOS'!$AP261="Alta",'MAPA DE RIESGOS'!$AR261="Menor"),CONCATENATE("R",'MAPA DE RIESGOS'!$H261,"C",'MAPA DE RIESGOS'!$AF261),"")</f>
        <v/>
      </c>
      <c r="AP51" s="370" t="str">
        <f>IF(AND('MAPA DE RIESGOS'!$AP262="Alta",'MAPA DE RIESGOS'!$AR262="Menor"),CONCATENATE("R",'MAPA DE RIESGOS'!$H262,"C",'MAPA DE RIESGOS'!$AF262),"")</f>
        <v/>
      </c>
      <c r="AQ51" s="370" t="str">
        <f>IF(AND('MAPA DE RIESGOS'!$AP263="Alta",'MAPA DE RIESGOS'!$AR263="Menor"),CONCATENATE("R",'MAPA DE RIESGOS'!$H263,"C",'MAPA DE RIESGOS'!$AF263),"")</f>
        <v/>
      </c>
      <c r="AR51" s="370" t="str">
        <f>IF(AND('MAPA DE RIESGOS'!$AP264="Alta",'MAPA DE RIESGOS'!$AR264="Menor"),CONCATENATE("R",'MAPA DE RIESGOS'!$H264,"C",'MAPA DE RIESGOS'!$AF264),"")</f>
        <v/>
      </c>
      <c r="AS51" s="371" t="str">
        <f>IF(AND('MAPA DE RIESGOS'!$AP265="Alta",'MAPA DE RIESGOS'!$AR265="Menor"),CONCATENATE("R",'MAPA DE RIESGOS'!$H265,"C",'MAPA DE RIESGOS'!$AF265),"")</f>
        <v/>
      </c>
      <c r="AT51" s="357" t="str">
        <f>IF(AND('MAPA DE RIESGOS'!$AP248="Alta",'MAPA DE RIESGOS'!$AR248="Moderado"),CONCATENATE("R",'MAPA DE RIESGOS'!$H248,"C",'MAPA DE RIESGOS'!$AF248),"")</f>
        <v/>
      </c>
      <c r="AU51" s="357" t="str">
        <f>IF(AND('MAPA DE RIESGOS'!$AP249="Alta",'MAPA DE RIESGOS'!$AR249="Moderado"),CONCATENATE("R",'MAPA DE RIESGOS'!$H249,"C",'MAPA DE RIESGOS'!$AF249),"")</f>
        <v/>
      </c>
      <c r="AV51" s="357" t="str">
        <f>IF(AND('MAPA DE RIESGOS'!$AP250="Alta",'MAPA DE RIESGOS'!$AR250="Moderado"),CONCATENATE("R",'MAPA DE RIESGOS'!$H250,"C",'MAPA DE RIESGOS'!$AF250),"")</f>
        <v/>
      </c>
      <c r="AW51" s="357" t="str">
        <f>IF(AND('MAPA DE RIESGOS'!$AP251="Alta",'MAPA DE RIESGOS'!$AR251="Moderado"),CONCATENATE("R",'MAPA DE RIESGOS'!$H251,"C",'MAPA DE RIESGOS'!$AF251),"")</f>
        <v/>
      </c>
      <c r="AX51" s="357" t="str">
        <f>IF(AND('MAPA DE RIESGOS'!$AP252="Alta",'MAPA DE RIESGOS'!$AR252="Moderado"),CONCATENATE("R",'MAPA DE RIESGOS'!$H252,"C",'MAPA DE RIESGOS'!$AF252),"")</f>
        <v/>
      </c>
      <c r="AY51" s="357" t="str">
        <f>IF(AND('MAPA DE RIESGOS'!$AP253="Alta",'MAPA DE RIESGOS'!$AR253="Moderado"),CONCATENATE("R",'MAPA DE RIESGOS'!$H253,"C",'MAPA DE RIESGOS'!$AF253),"")</f>
        <v/>
      </c>
      <c r="AZ51" s="357" t="str">
        <f>IF(AND('MAPA DE RIESGOS'!$AP254="Alta",'MAPA DE RIESGOS'!$AR254="Moderado"),CONCATENATE("R",'MAPA DE RIESGOS'!$H254,"C",'MAPA DE RIESGOS'!$AF254),"")</f>
        <v/>
      </c>
      <c r="BA51" s="357" t="str">
        <f>IF(AND('MAPA DE RIESGOS'!$AP255="Alta",'MAPA DE RIESGOS'!$AR255="Moderado"),CONCATENATE("R",'MAPA DE RIESGOS'!$H255,"C",'MAPA DE RIESGOS'!$AF255),"")</f>
        <v/>
      </c>
      <c r="BB51" s="357" t="str">
        <f>IF(AND('MAPA DE RIESGOS'!$AP256="Alta",'MAPA DE RIESGOS'!$AR256="Moderado"),CONCATENATE("R",'MAPA DE RIESGOS'!$H256,"C",'MAPA DE RIESGOS'!$AF256),"")</f>
        <v/>
      </c>
      <c r="BC51" s="357" t="str">
        <f>IF(AND('MAPA DE RIESGOS'!$AP257="Alta",'MAPA DE RIESGOS'!$AR257="Moderado"),CONCATENATE("R",'MAPA DE RIESGOS'!$H257,"C",'MAPA DE RIESGOS'!$AF257),"")</f>
        <v/>
      </c>
      <c r="BD51" s="357" t="str">
        <f>IF(AND('MAPA DE RIESGOS'!$AP258="Alta",'MAPA DE RIESGOS'!$AR258="Moderado"),CONCATENATE("R",'MAPA DE RIESGOS'!$H258,"C",'MAPA DE RIESGOS'!$AF258),"")</f>
        <v/>
      </c>
      <c r="BE51" s="357" t="str">
        <f>IF(AND('MAPA DE RIESGOS'!$AP259="Alta",'MAPA DE RIESGOS'!$AR259="Moderado"),CONCATENATE("R",'MAPA DE RIESGOS'!$H259,"C",'MAPA DE RIESGOS'!$AF259),"")</f>
        <v/>
      </c>
      <c r="BF51" s="357" t="str">
        <f>IF(AND('MAPA DE RIESGOS'!$AP260="Alta",'MAPA DE RIESGOS'!$AR260="Moderado"),CONCATENATE("R",'MAPA DE RIESGOS'!$H260,"C",'MAPA DE RIESGOS'!$AF260),"")</f>
        <v/>
      </c>
      <c r="BG51" s="357" t="str">
        <f>IF(AND('MAPA DE RIESGOS'!$AP261="Alta",'MAPA DE RIESGOS'!$AR261="Moderado"),CONCATENATE("R",'MAPA DE RIESGOS'!$H261,"C",'MAPA DE RIESGOS'!$AF261),"")</f>
        <v/>
      </c>
      <c r="BH51" s="357" t="str">
        <f>IF(AND('MAPA DE RIESGOS'!$AP262="Alta",'MAPA DE RIESGOS'!$AR262="Moderado"),CONCATENATE("R",'MAPA DE RIESGOS'!$H262,"C",'MAPA DE RIESGOS'!$AF262),"")</f>
        <v/>
      </c>
      <c r="BI51" s="357" t="str">
        <f>IF(AND('MAPA DE RIESGOS'!$AP263="Alta",'MAPA DE RIESGOS'!$AR263="Moderado"),CONCATENATE("R",'MAPA DE RIESGOS'!$H263,"C",'MAPA DE RIESGOS'!$AF263),"")</f>
        <v/>
      </c>
      <c r="BJ51" s="357" t="str">
        <f>IF(AND('MAPA DE RIESGOS'!$AP264="Alta",'MAPA DE RIESGOS'!$AR264="Moderado"),CONCATENATE("R",'MAPA DE RIESGOS'!$H264,"C",'MAPA DE RIESGOS'!$AF264),"")</f>
        <v/>
      </c>
      <c r="BK51" s="358" t="str">
        <f>IF(AND('MAPA DE RIESGOS'!$AP265="Alta",'MAPA DE RIESGOS'!$AR265="Moderado"),CONCATENATE("R",'MAPA DE RIESGOS'!$H265,"C",'MAPA DE RIESGOS'!$AF265),"")</f>
        <v/>
      </c>
      <c r="BL51" s="357" t="str">
        <f>IF(AND('MAPA DE RIESGOS'!$AP248="Alta",'MAPA DE RIESGOS'!$AR248="Mayor"),CONCATENATE("R",'MAPA DE RIESGOS'!$H248,"C",'MAPA DE RIESGOS'!$AF248),"")</f>
        <v/>
      </c>
      <c r="BM51" s="357" t="str">
        <f>IF(AND('MAPA DE RIESGOS'!$AP249="Alta",'MAPA DE RIESGOS'!$AR249="Mayor"),CONCATENATE("R",'MAPA DE RIESGOS'!$H249,"C",'MAPA DE RIESGOS'!$AF249),"")</f>
        <v/>
      </c>
      <c r="BN51" s="357" t="str">
        <f>IF(AND('MAPA DE RIESGOS'!$AP250="Alta",'MAPA DE RIESGOS'!$AR250="Mayor"),CONCATENATE("R",'MAPA DE RIESGOS'!$H250,"C",'MAPA DE RIESGOS'!$AF250),"")</f>
        <v/>
      </c>
      <c r="BO51" s="357" t="str">
        <f>IF(AND('MAPA DE RIESGOS'!$AP251="Alta",'MAPA DE RIESGOS'!$AR251="Mayor"),CONCATENATE("R",'MAPA DE RIESGOS'!$H251,"C",'MAPA DE RIESGOS'!$AF251),"")</f>
        <v/>
      </c>
      <c r="BP51" s="357" t="str">
        <f>IF(AND('MAPA DE RIESGOS'!$AP252="Alta",'MAPA DE RIESGOS'!$AR252="Mayor"),CONCATENATE("R",'MAPA DE RIESGOS'!$H252,"C",'MAPA DE RIESGOS'!$AF252),"")</f>
        <v/>
      </c>
      <c r="BQ51" s="357" t="str">
        <f>IF(AND('MAPA DE RIESGOS'!$AP253="Alta",'MAPA DE RIESGOS'!$AR253="Mayor"),CONCATENATE("R",'MAPA DE RIESGOS'!$H253,"C",'MAPA DE RIESGOS'!$AF253),"")</f>
        <v/>
      </c>
      <c r="BR51" s="357" t="str">
        <f>IF(AND('MAPA DE RIESGOS'!$AP254="Alta",'MAPA DE RIESGOS'!$AR254="Mayor"),CONCATENATE("R",'MAPA DE RIESGOS'!$H254,"C",'MAPA DE RIESGOS'!$AF254),"")</f>
        <v/>
      </c>
      <c r="BS51" s="357" t="str">
        <f>IF(AND('MAPA DE RIESGOS'!$AP255="Alta",'MAPA DE RIESGOS'!$AR255="Mayor"),CONCATENATE("R",'MAPA DE RIESGOS'!$H255,"C",'MAPA DE RIESGOS'!$AF255),"")</f>
        <v/>
      </c>
      <c r="BT51" s="357" t="str">
        <f>IF(AND('MAPA DE RIESGOS'!$AP256="Alta",'MAPA DE RIESGOS'!$AR256="Mayor"),CONCATENATE("R",'MAPA DE RIESGOS'!$H256,"C",'MAPA DE RIESGOS'!$AF256),"")</f>
        <v/>
      </c>
      <c r="BU51" s="357" t="str">
        <f>IF(AND('MAPA DE RIESGOS'!$AP257="Alta",'MAPA DE RIESGOS'!$AR257="Mayor"),CONCATENATE("R",'MAPA DE RIESGOS'!$H257,"C",'MAPA DE RIESGOS'!$AF257),"")</f>
        <v/>
      </c>
      <c r="BV51" s="357" t="str">
        <f>IF(AND('MAPA DE RIESGOS'!$AP258="Alta",'MAPA DE RIESGOS'!$AR258="Mayor"),CONCATENATE("R",'MAPA DE RIESGOS'!$H258,"C",'MAPA DE RIESGOS'!$AF258),"")</f>
        <v/>
      </c>
      <c r="BW51" s="357" t="str">
        <f>IF(AND('MAPA DE RIESGOS'!$AP259="Alta",'MAPA DE RIESGOS'!$AR259="Mayor"),CONCATENATE("R",'MAPA DE RIESGOS'!$H259,"C",'MAPA DE RIESGOS'!$AF259),"")</f>
        <v/>
      </c>
      <c r="BX51" s="357" t="str">
        <f>IF(AND('MAPA DE RIESGOS'!$AP260="Alta",'MAPA DE RIESGOS'!$AR260="Mayor"),CONCATENATE("R",'MAPA DE RIESGOS'!$H260,"C",'MAPA DE RIESGOS'!$AF260),"")</f>
        <v/>
      </c>
      <c r="BY51" s="357" t="str">
        <f>IF(AND('MAPA DE RIESGOS'!$AP261="Alta",'MAPA DE RIESGOS'!$AR261="Mayor"),CONCATENATE("R",'MAPA DE RIESGOS'!$H261,"C",'MAPA DE RIESGOS'!$AF261),"")</f>
        <v/>
      </c>
      <c r="BZ51" s="357" t="str">
        <f>IF(AND('MAPA DE RIESGOS'!$AP262="Alta",'MAPA DE RIESGOS'!$AR262="Mayor"),CONCATENATE("R",'MAPA DE RIESGOS'!$H262,"C",'MAPA DE RIESGOS'!$AF262),"")</f>
        <v/>
      </c>
      <c r="CA51" s="357" t="str">
        <f>IF(AND('MAPA DE RIESGOS'!$AP263="Alta",'MAPA DE RIESGOS'!$AR263="Mayor"),CONCATENATE("R",'MAPA DE RIESGOS'!$H263,"C",'MAPA DE RIESGOS'!$AF263),"")</f>
        <v/>
      </c>
      <c r="CB51" s="357" t="str">
        <f>IF(AND('MAPA DE RIESGOS'!$AP264="Alta",'MAPA DE RIESGOS'!$AR264="Mayor"),CONCATENATE("R",'MAPA DE RIESGOS'!$H264,"C",'MAPA DE RIESGOS'!$AF264),"")</f>
        <v/>
      </c>
      <c r="CC51" s="358" t="str">
        <f>IF(AND('MAPA DE RIESGOS'!$AP265="Alta",'MAPA DE RIESGOS'!$AR265="Mayor"),CONCATENATE("R",'MAPA DE RIESGOS'!$H265,"C",'MAPA DE RIESGOS'!$AF265),"")</f>
        <v/>
      </c>
      <c r="CD51" s="359" t="str">
        <f>IF(AND('MAPA DE RIESGOS'!$AP248="Alta",'MAPA DE RIESGOS'!$AR248="Catastrófico"),CONCATENATE("R",'MAPA DE RIESGOS'!$H248,"C",'MAPA DE RIESGOS'!$AF248),"")</f>
        <v/>
      </c>
      <c r="CE51" s="359" t="str">
        <f>IF(AND('MAPA DE RIESGOS'!$AP249="Alta",'MAPA DE RIESGOS'!$AR249="Catastrófico"),CONCATENATE("R",'MAPA DE RIESGOS'!$H249,"C",'MAPA DE RIESGOS'!$AF249),"")</f>
        <v/>
      </c>
      <c r="CF51" s="359" t="str">
        <f>IF(AND('MAPA DE RIESGOS'!$AP250="Alta",'MAPA DE RIESGOS'!$AR250="Catastrófico"),CONCATENATE("R",'MAPA DE RIESGOS'!$H250,"C",'MAPA DE RIESGOS'!$AF250),"")</f>
        <v/>
      </c>
      <c r="CG51" s="359" t="str">
        <f>IF(AND('MAPA DE RIESGOS'!$AP251="Alta",'MAPA DE RIESGOS'!$AR251="Catastrófico"),CONCATENATE("R",'MAPA DE RIESGOS'!$H251,"C",'MAPA DE RIESGOS'!$AF251),"")</f>
        <v/>
      </c>
      <c r="CH51" s="359" t="str">
        <f>IF(AND('MAPA DE RIESGOS'!$AP252="Alta",'MAPA DE RIESGOS'!$AR252="Catastrófico"),CONCATENATE("R",'MAPA DE RIESGOS'!$H252,"C",'MAPA DE RIESGOS'!$AF252),"")</f>
        <v/>
      </c>
      <c r="CI51" s="359" t="str">
        <f>IF(AND('MAPA DE RIESGOS'!$AP253="Alta",'MAPA DE RIESGOS'!$AR253="Catastrófico"),CONCATENATE("R",'MAPA DE RIESGOS'!$H253,"C",'MAPA DE RIESGOS'!$AF253),"")</f>
        <v/>
      </c>
      <c r="CJ51" s="359" t="str">
        <f>IF(AND('MAPA DE RIESGOS'!$AP254="Alta",'MAPA DE RIESGOS'!$AR254="Catastrófico"),CONCATENATE("R",'MAPA DE RIESGOS'!$H254,"C",'MAPA DE RIESGOS'!$AF254),"")</f>
        <v/>
      </c>
      <c r="CK51" s="359" t="str">
        <f>IF(AND('MAPA DE RIESGOS'!$AP255="Alta",'MAPA DE RIESGOS'!$AR255="Catastrófico"),CONCATENATE("R",'MAPA DE RIESGOS'!$H255,"C",'MAPA DE RIESGOS'!$AF255),"")</f>
        <v/>
      </c>
      <c r="CL51" s="359" t="str">
        <f>IF(AND('MAPA DE RIESGOS'!$AP256="Alta",'MAPA DE RIESGOS'!$AR256="Catastrófico"),CONCATENATE("R",'MAPA DE RIESGOS'!$H256,"C",'MAPA DE RIESGOS'!$AF256),"")</f>
        <v/>
      </c>
      <c r="CM51" s="359" t="str">
        <f>IF(AND('MAPA DE RIESGOS'!$AP257="Alta",'MAPA DE RIESGOS'!$AR257="Catastrófico"),CONCATENATE("R",'MAPA DE RIESGOS'!$H257,"C",'MAPA DE RIESGOS'!$AF257),"")</f>
        <v/>
      </c>
      <c r="CN51" s="359" t="str">
        <f>IF(AND('MAPA DE RIESGOS'!$AP258="Alta",'MAPA DE RIESGOS'!$AR258="Catastrófico"),CONCATENATE("R",'MAPA DE RIESGOS'!$H258,"C",'MAPA DE RIESGOS'!$AF258),"")</f>
        <v/>
      </c>
      <c r="CO51" s="359" t="str">
        <f>IF(AND('MAPA DE RIESGOS'!$AP259="Alta",'MAPA DE RIESGOS'!$AR259="Catastrófico"),CONCATENATE("R",'MAPA DE RIESGOS'!$H259,"C",'MAPA DE RIESGOS'!$AF259),"")</f>
        <v/>
      </c>
      <c r="CP51" s="359" t="str">
        <f>IF(AND('MAPA DE RIESGOS'!$AP260="Alta",'MAPA DE RIESGOS'!$AR260="Catastrófico"),CONCATENATE("R",'MAPA DE RIESGOS'!$H260,"C",'MAPA DE RIESGOS'!$AF260),"")</f>
        <v/>
      </c>
      <c r="CQ51" s="359" t="str">
        <f>IF(AND('MAPA DE RIESGOS'!$AP261="Alta",'MAPA DE RIESGOS'!$AR261="Catastrófico"),CONCATENATE("R",'MAPA DE RIESGOS'!$H261,"C",'MAPA DE RIESGOS'!$AF261),"")</f>
        <v/>
      </c>
      <c r="CR51" s="359" t="str">
        <f>IF(AND('MAPA DE RIESGOS'!$AP262="Alta",'MAPA DE RIESGOS'!$AR262="Catastrófico"),CONCATENATE("R",'MAPA DE RIESGOS'!$H262,"C",'MAPA DE RIESGOS'!$AF262),"")</f>
        <v/>
      </c>
      <c r="CS51" s="359" t="str">
        <f>IF(AND('MAPA DE RIESGOS'!$AP263="Alta",'MAPA DE RIESGOS'!$AR263="Catastrófico"),CONCATENATE("R",'MAPA DE RIESGOS'!$H263,"C",'MAPA DE RIESGOS'!$AF263),"")</f>
        <v/>
      </c>
      <c r="CT51" s="359" t="str">
        <f>IF(AND('MAPA DE RIESGOS'!$AP264="Alta",'MAPA DE RIESGOS'!$AR264="Catastrófico"),CONCATENATE("R",'MAPA DE RIESGOS'!$H264,"C",'MAPA DE RIESGOS'!$AF264),"")</f>
        <v/>
      </c>
      <c r="CU51" s="360" t="str">
        <f>IF(AND('MAPA DE RIESGOS'!$AP265="Alta",'MAPA DE RIESGOS'!$AR265="Catastrófico"),CONCATENATE("R",'MAPA DE RIESGOS'!$H265,"C",'MAPA DE RIESGOS'!$AF265),"")</f>
        <v/>
      </c>
      <c r="CV51" s="67"/>
      <c r="CW51" s="750"/>
      <c r="CX51" s="751"/>
      <c r="CY51" s="751"/>
      <c r="CZ51" s="751"/>
      <c r="DA51" s="751"/>
      <c r="DB51" s="752"/>
    </row>
    <row r="52" spans="2:106" ht="32.5" customHeight="1">
      <c r="B52" s="755"/>
      <c r="C52" s="755"/>
      <c r="D52" s="756"/>
      <c r="E52" s="726"/>
      <c r="F52" s="727"/>
      <c r="G52" s="727"/>
      <c r="H52" s="727"/>
      <c r="I52" s="727"/>
      <c r="J52" s="369" t="str">
        <f>IF(AND('MAPA DE RIESGOS'!$AP266="Alta",'MAPA DE RIESGOS'!$AR266="Leve"),CONCATENATE("R",'MAPA DE RIESGOS'!$H266,"C",'MAPA DE RIESGOS'!$AF266),"")</f>
        <v/>
      </c>
      <c r="K52" s="370" t="str">
        <f>IF(AND('MAPA DE RIESGOS'!$AP267="Alta",'MAPA DE RIESGOS'!$AR267="Leve"),CONCATENATE("R",'MAPA DE RIESGOS'!$H267,"C",'MAPA DE RIESGOS'!$AF267),"")</f>
        <v/>
      </c>
      <c r="L52" s="370" t="str">
        <f>IF(AND('MAPA DE RIESGOS'!$AP268="Alta",'MAPA DE RIESGOS'!$AR268="Leve"),CONCATENATE("R",'MAPA DE RIESGOS'!$H268,"C",'MAPA DE RIESGOS'!$AF268),"")</f>
        <v/>
      </c>
      <c r="M52" s="370" t="str">
        <f>IF(AND('MAPA DE RIESGOS'!$AP269="Alta",'MAPA DE RIESGOS'!$AR269="Leve"),CONCATENATE("R",'MAPA DE RIESGOS'!$H269,"C",'MAPA DE RIESGOS'!$AF269),"")</f>
        <v/>
      </c>
      <c r="N52" s="370" t="str">
        <f>IF(AND('MAPA DE RIESGOS'!$AP270="Alta",'MAPA DE RIESGOS'!$AR270="Leve"),CONCATENATE("R",'MAPA DE RIESGOS'!$H270,"C",'MAPA DE RIESGOS'!$AF270),"")</f>
        <v/>
      </c>
      <c r="O52" s="370" t="str">
        <f>IF(AND('MAPA DE RIESGOS'!$AP271="Alta",'MAPA DE RIESGOS'!$AR271="Leve"),CONCATENATE("R",'MAPA DE RIESGOS'!$H271,"C",'MAPA DE RIESGOS'!$AF271),"")</f>
        <v/>
      </c>
      <c r="P52" s="370" t="str">
        <f>IF(AND('MAPA DE RIESGOS'!$AP272="Alta",'MAPA DE RIESGOS'!$AR272="Leve"),CONCATENATE("R",'MAPA DE RIESGOS'!$H272,"C",'MAPA DE RIESGOS'!$AF272),"")</f>
        <v/>
      </c>
      <c r="Q52" s="370" t="str">
        <f>IF(AND('MAPA DE RIESGOS'!$AP273="Alta",'MAPA DE RIESGOS'!$AR273="Leve"),CONCATENATE("R",'MAPA DE RIESGOS'!$H273,"C",'MAPA DE RIESGOS'!$AF273),"")</f>
        <v/>
      </c>
      <c r="R52" s="370" t="str">
        <f>IF(AND('MAPA DE RIESGOS'!$AP274="Alta",'MAPA DE RIESGOS'!$AR274="Leve"),CONCATENATE("R",'MAPA DE RIESGOS'!$H274,"C",'MAPA DE RIESGOS'!$AF274),"")</f>
        <v/>
      </c>
      <c r="S52" s="370" t="str">
        <f>IF(AND('MAPA DE RIESGOS'!$AP275="Alta",'MAPA DE RIESGOS'!$AR275="Leve"),CONCATENATE("R",'MAPA DE RIESGOS'!$H275,"C",'MAPA DE RIESGOS'!$AF275),"")</f>
        <v/>
      </c>
      <c r="T52" s="370" t="str">
        <f>IF(AND('MAPA DE RIESGOS'!$AP276="Alta",'MAPA DE RIESGOS'!$AR276="Leve"),CONCATENATE("R",'MAPA DE RIESGOS'!$H276,"C",'MAPA DE RIESGOS'!$AF276),"")</f>
        <v/>
      </c>
      <c r="U52" s="370" t="str">
        <f>IF(AND('MAPA DE RIESGOS'!$AP277="Alta",'MAPA DE RIESGOS'!$AR277="Leve"),CONCATENATE("R",'MAPA DE RIESGOS'!$H277,"C",'MAPA DE RIESGOS'!$AF277),"")</f>
        <v/>
      </c>
      <c r="V52" s="370" t="str">
        <f>IF(AND('MAPA DE RIESGOS'!$AP278="Alta",'MAPA DE RIESGOS'!$AR278="Leve"),CONCATENATE("R",'MAPA DE RIESGOS'!$H278,"C",'MAPA DE RIESGOS'!$AF278),"")</f>
        <v/>
      </c>
      <c r="W52" s="370" t="str">
        <f>IF(AND('MAPA DE RIESGOS'!$AP279="Alta",'MAPA DE RIESGOS'!$AR279="Leve"),CONCATENATE("R",'MAPA DE RIESGOS'!$H279,"C",'MAPA DE RIESGOS'!$AF279),"")</f>
        <v/>
      </c>
      <c r="X52" s="370" t="str">
        <f>IF(AND('MAPA DE RIESGOS'!$AP280="Alta",'MAPA DE RIESGOS'!$AR280="Leve"),CONCATENATE("R",'MAPA DE RIESGOS'!$H280,"C",'MAPA DE RIESGOS'!$AF280),"")</f>
        <v/>
      </c>
      <c r="Y52" s="370" t="str">
        <f>IF(AND('MAPA DE RIESGOS'!$AP281="Alta",'MAPA DE RIESGOS'!$AR281="Leve"),CONCATENATE("R",'MAPA DE RIESGOS'!$H281,"C",'MAPA DE RIESGOS'!$AF281),"")</f>
        <v/>
      </c>
      <c r="Z52" s="370" t="str">
        <f>IF(AND('MAPA DE RIESGOS'!$AP282="Alta",'MAPA DE RIESGOS'!$AR282="Leve"),CONCATENATE("R",'MAPA DE RIESGOS'!$H282,"C",'MAPA DE RIESGOS'!$AF282),"")</f>
        <v/>
      </c>
      <c r="AA52" s="370" t="str">
        <f>IF(AND('MAPA DE RIESGOS'!$AP283="Alta",'MAPA DE RIESGOS'!$AR283="Leve"),CONCATENATE("R",'MAPA DE RIESGOS'!$H283,"C",'MAPA DE RIESGOS'!$AF283),"")</f>
        <v/>
      </c>
      <c r="AB52" s="369" t="str">
        <f>IF(AND('MAPA DE RIESGOS'!$AP266="Alta",'MAPA DE RIESGOS'!$AR266="Menor"),CONCATENATE("R",'MAPA DE RIESGOS'!$H266,"C",'MAPA DE RIESGOS'!$AF266),"")</f>
        <v/>
      </c>
      <c r="AC52" s="370" t="str">
        <f>IF(AND('MAPA DE RIESGOS'!$AP267="Alta",'MAPA DE RIESGOS'!$AR267="Menor"),CONCATENATE("R",'MAPA DE RIESGOS'!$H267,"C",'MAPA DE RIESGOS'!$AF267),"")</f>
        <v/>
      </c>
      <c r="AD52" s="370" t="str">
        <f>IF(AND('MAPA DE RIESGOS'!$AP268="Alta",'MAPA DE RIESGOS'!$AR268="Menor"),CONCATENATE("R",'MAPA DE RIESGOS'!$H268,"C",'MAPA DE RIESGOS'!$AF268),"")</f>
        <v/>
      </c>
      <c r="AE52" s="370" t="str">
        <f>IF(AND('MAPA DE RIESGOS'!$AP269="Alta",'MAPA DE RIESGOS'!$AR269="Menor"),CONCATENATE("R",'MAPA DE RIESGOS'!$H269,"C",'MAPA DE RIESGOS'!$AF269),"")</f>
        <v/>
      </c>
      <c r="AF52" s="370" t="str">
        <f>IF(AND('MAPA DE RIESGOS'!$AP270="Alta",'MAPA DE RIESGOS'!$AR270="Menor"),CONCATENATE("R",'MAPA DE RIESGOS'!$H270,"C",'MAPA DE RIESGOS'!$AF270),"")</f>
        <v/>
      </c>
      <c r="AG52" s="370" t="str">
        <f>IF(AND('MAPA DE RIESGOS'!$AP271="Alta",'MAPA DE RIESGOS'!$AR271="Menor"),CONCATENATE("R",'MAPA DE RIESGOS'!$H271,"C",'MAPA DE RIESGOS'!$AF271),"")</f>
        <v/>
      </c>
      <c r="AH52" s="370" t="str">
        <f>IF(AND('MAPA DE RIESGOS'!$AP272="Alta",'MAPA DE RIESGOS'!$AR272="Menor"),CONCATENATE("R",'MAPA DE RIESGOS'!$H272,"C",'MAPA DE RIESGOS'!$AF272),"")</f>
        <v/>
      </c>
      <c r="AI52" s="370" t="str">
        <f>IF(AND('MAPA DE RIESGOS'!$AP273="Alta",'MAPA DE RIESGOS'!$AR273="Menor"),CONCATENATE("R",'MAPA DE RIESGOS'!$H273,"C",'MAPA DE RIESGOS'!$AF273),"")</f>
        <v/>
      </c>
      <c r="AJ52" s="370" t="str">
        <f>IF(AND('MAPA DE RIESGOS'!$AP274="Alta",'MAPA DE RIESGOS'!$AR274="Menor"),CONCATENATE("R",'MAPA DE RIESGOS'!$H274,"C",'MAPA DE RIESGOS'!$AF274),"")</f>
        <v/>
      </c>
      <c r="AK52" s="370" t="str">
        <f>IF(AND('MAPA DE RIESGOS'!$AP275="Alta",'MAPA DE RIESGOS'!$AR275="Menor"),CONCATENATE("R",'MAPA DE RIESGOS'!$H275,"C",'MAPA DE RIESGOS'!$AF275),"")</f>
        <v/>
      </c>
      <c r="AL52" s="370" t="str">
        <f>IF(AND('MAPA DE RIESGOS'!$AP276="Alta",'MAPA DE RIESGOS'!$AR276="Menor"),CONCATENATE("R",'MAPA DE RIESGOS'!$H276,"C",'MAPA DE RIESGOS'!$AF276),"")</f>
        <v/>
      </c>
      <c r="AM52" s="370" t="str">
        <f>IF(AND('MAPA DE RIESGOS'!$AP277="Alta",'MAPA DE RIESGOS'!$AR277="Menor"),CONCATENATE("R",'MAPA DE RIESGOS'!$H277,"C",'MAPA DE RIESGOS'!$AF277),"")</f>
        <v/>
      </c>
      <c r="AN52" s="370" t="str">
        <f>IF(AND('MAPA DE RIESGOS'!$AP278="Alta",'MAPA DE RIESGOS'!$AR278="Menor"),CONCATENATE("R",'MAPA DE RIESGOS'!$H278,"C",'MAPA DE RIESGOS'!$AF278),"")</f>
        <v/>
      </c>
      <c r="AO52" s="370" t="str">
        <f>IF(AND('MAPA DE RIESGOS'!$AP279="Alta",'MAPA DE RIESGOS'!$AR279="Menor"),CONCATENATE("R",'MAPA DE RIESGOS'!$H279,"C",'MAPA DE RIESGOS'!$AF279),"")</f>
        <v/>
      </c>
      <c r="AP52" s="370" t="str">
        <f>IF(AND('MAPA DE RIESGOS'!$AP280="Alta",'MAPA DE RIESGOS'!$AR280="Menor"),CONCATENATE("R",'MAPA DE RIESGOS'!$H280,"C",'MAPA DE RIESGOS'!$AF280),"")</f>
        <v/>
      </c>
      <c r="AQ52" s="370" t="str">
        <f>IF(AND('MAPA DE RIESGOS'!$AP281="Alta",'MAPA DE RIESGOS'!$AR281="Menor"),CONCATENATE("R",'MAPA DE RIESGOS'!$H281,"C",'MAPA DE RIESGOS'!$AF281),"")</f>
        <v/>
      </c>
      <c r="AR52" s="370" t="str">
        <f>IF(AND('MAPA DE RIESGOS'!$AP282="Alta",'MAPA DE RIESGOS'!$AR282="Menor"),CONCATENATE("R",'MAPA DE RIESGOS'!$H282,"C",'MAPA DE RIESGOS'!$AF282),"")</f>
        <v/>
      </c>
      <c r="AS52" s="371" t="str">
        <f>IF(AND('MAPA DE RIESGOS'!$AP283="Alta",'MAPA DE RIESGOS'!$AR283="Menor"),CONCATENATE("R",'MAPA DE RIESGOS'!$H283,"C",'MAPA DE RIESGOS'!$AF283),"")</f>
        <v/>
      </c>
      <c r="AT52" s="357" t="str">
        <f>IF(AND('MAPA DE RIESGOS'!$AP266="Alta",'MAPA DE RIESGOS'!$AR266="Moderado"),CONCATENATE("R",'MAPA DE RIESGOS'!$H266,"C",'MAPA DE RIESGOS'!$AF266),"")</f>
        <v/>
      </c>
      <c r="AU52" s="357" t="str">
        <f>IF(AND('MAPA DE RIESGOS'!$AP267="Alta",'MAPA DE RIESGOS'!$AR267="Moderado"),CONCATENATE("R",'MAPA DE RIESGOS'!$H267,"C",'MAPA DE RIESGOS'!$AF267),"")</f>
        <v/>
      </c>
      <c r="AV52" s="357" t="str">
        <f>IF(AND('MAPA DE RIESGOS'!$AP268="Alta",'MAPA DE RIESGOS'!$AR268="Moderado"),CONCATENATE("R",'MAPA DE RIESGOS'!$H268,"C",'MAPA DE RIESGOS'!$AF268),"")</f>
        <v/>
      </c>
      <c r="AW52" s="357" t="str">
        <f>IF(AND('MAPA DE RIESGOS'!$AP269="Alta",'MAPA DE RIESGOS'!$AR269="Moderado"),CONCATENATE("R",'MAPA DE RIESGOS'!$H269,"C",'MAPA DE RIESGOS'!$AF269),"")</f>
        <v/>
      </c>
      <c r="AX52" s="357" t="str">
        <f>IF(AND('MAPA DE RIESGOS'!$AP270="Alta",'MAPA DE RIESGOS'!$AR270="Moderado"),CONCATENATE("R",'MAPA DE RIESGOS'!$H270,"C",'MAPA DE RIESGOS'!$AF270),"")</f>
        <v/>
      </c>
      <c r="AY52" s="357" t="str">
        <f>IF(AND('MAPA DE RIESGOS'!$AP271="Alta",'MAPA DE RIESGOS'!$AR271="Moderado"),CONCATENATE("R",'MAPA DE RIESGOS'!$H271,"C",'MAPA DE RIESGOS'!$AF271),"")</f>
        <v/>
      </c>
      <c r="AZ52" s="357" t="str">
        <f>IF(AND('MAPA DE RIESGOS'!$AP272="Alta",'MAPA DE RIESGOS'!$AR272="Moderado"),CONCATENATE("R",'MAPA DE RIESGOS'!$H272,"C",'MAPA DE RIESGOS'!$AF272),"")</f>
        <v/>
      </c>
      <c r="BA52" s="357" t="str">
        <f>IF(AND('MAPA DE RIESGOS'!$AP273="Alta",'MAPA DE RIESGOS'!$AR273="Moderado"),CONCATENATE("R",'MAPA DE RIESGOS'!$H273,"C",'MAPA DE RIESGOS'!$AF273),"")</f>
        <v/>
      </c>
      <c r="BB52" s="357" t="str">
        <f>IF(AND('MAPA DE RIESGOS'!$AP274="Alta",'MAPA DE RIESGOS'!$AR274="Moderado"),CONCATENATE("R",'MAPA DE RIESGOS'!$H274,"C",'MAPA DE RIESGOS'!$AF274),"")</f>
        <v/>
      </c>
      <c r="BC52" s="357" t="str">
        <f>IF(AND('MAPA DE RIESGOS'!$AP275="Alta",'MAPA DE RIESGOS'!$AR275="Moderado"),CONCATENATE("R",'MAPA DE RIESGOS'!$H275,"C",'MAPA DE RIESGOS'!$AF275),"")</f>
        <v/>
      </c>
      <c r="BD52" s="357" t="str">
        <f>IF(AND('MAPA DE RIESGOS'!$AP276="Alta",'MAPA DE RIESGOS'!$AR276="Moderado"),CONCATENATE("R",'MAPA DE RIESGOS'!$H276,"C",'MAPA DE RIESGOS'!$AF276),"")</f>
        <v/>
      </c>
      <c r="BE52" s="357" t="str">
        <f>IF(AND('MAPA DE RIESGOS'!$AP277="Alta",'MAPA DE RIESGOS'!$AR277="Moderado"),CONCATENATE("R",'MAPA DE RIESGOS'!$H277,"C",'MAPA DE RIESGOS'!$AF277),"")</f>
        <v/>
      </c>
      <c r="BF52" s="357" t="str">
        <f>IF(AND('MAPA DE RIESGOS'!$AP278="Alta",'MAPA DE RIESGOS'!$AR278="Moderado"),CONCATENATE("R",'MAPA DE RIESGOS'!$H278,"C",'MAPA DE RIESGOS'!$AF278),"")</f>
        <v/>
      </c>
      <c r="BG52" s="357" t="str">
        <f>IF(AND('MAPA DE RIESGOS'!$AP279="Alta",'MAPA DE RIESGOS'!$AR279="Moderado"),CONCATENATE("R",'MAPA DE RIESGOS'!$H279,"C",'MAPA DE RIESGOS'!$AF279),"")</f>
        <v/>
      </c>
      <c r="BH52" s="357" t="str">
        <f>IF(AND('MAPA DE RIESGOS'!$AP280="Alta",'MAPA DE RIESGOS'!$AR280="Moderado"),CONCATENATE("R",'MAPA DE RIESGOS'!$H280,"C",'MAPA DE RIESGOS'!$AF280),"")</f>
        <v/>
      </c>
      <c r="BI52" s="357" t="str">
        <f>IF(AND('MAPA DE RIESGOS'!$AP281="Alta",'MAPA DE RIESGOS'!$AR281="Moderado"),CONCATENATE("R",'MAPA DE RIESGOS'!$H281,"C",'MAPA DE RIESGOS'!$AF281),"")</f>
        <v/>
      </c>
      <c r="BJ52" s="357" t="str">
        <f>IF(AND('MAPA DE RIESGOS'!$AP282="Alta",'MAPA DE RIESGOS'!$AR282="Moderado"),CONCATENATE("R",'MAPA DE RIESGOS'!$H282,"C",'MAPA DE RIESGOS'!$AF282),"")</f>
        <v/>
      </c>
      <c r="BK52" s="358" t="str">
        <f>IF(AND('MAPA DE RIESGOS'!$AP283="Alta",'MAPA DE RIESGOS'!$AR283="Moderado"),CONCATENATE("R",'MAPA DE RIESGOS'!$H283,"C",'MAPA DE RIESGOS'!$AF283),"")</f>
        <v/>
      </c>
      <c r="BL52" s="357" t="str">
        <f>IF(AND('MAPA DE RIESGOS'!$AP266="Alta",'MAPA DE RIESGOS'!$AR266="Mayor"),CONCATENATE("R",'MAPA DE RIESGOS'!$H266,"C",'MAPA DE RIESGOS'!$AF266),"")</f>
        <v/>
      </c>
      <c r="BM52" s="357" t="str">
        <f>IF(AND('MAPA DE RIESGOS'!$AP267="Alta",'MAPA DE RIESGOS'!$AR267="Mayor"),CONCATENATE("R",'MAPA DE RIESGOS'!$H267,"C",'MAPA DE RIESGOS'!$AF267),"")</f>
        <v/>
      </c>
      <c r="BN52" s="357" t="str">
        <f>IF(AND('MAPA DE RIESGOS'!$AP268="Alta",'MAPA DE RIESGOS'!$AR268="Mayor"),CONCATENATE("R",'MAPA DE RIESGOS'!$H268,"C",'MAPA DE RIESGOS'!$AF268),"")</f>
        <v/>
      </c>
      <c r="BO52" s="357" t="str">
        <f>IF(AND('MAPA DE RIESGOS'!$AP269="Alta",'MAPA DE RIESGOS'!$AR269="Mayor"),CONCATENATE("R",'MAPA DE RIESGOS'!$H269,"C",'MAPA DE RIESGOS'!$AF269),"")</f>
        <v/>
      </c>
      <c r="BP52" s="357" t="str">
        <f>IF(AND('MAPA DE RIESGOS'!$AP270="Alta",'MAPA DE RIESGOS'!$AR270="Mayor"),CONCATENATE("R",'MAPA DE RIESGOS'!$H270,"C",'MAPA DE RIESGOS'!$AF270),"")</f>
        <v/>
      </c>
      <c r="BQ52" s="357" t="str">
        <f>IF(AND('MAPA DE RIESGOS'!$AP271="Alta",'MAPA DE RIESGOS'!$AR271="Mayor"),CONCATENATE("R",'MAPA DE RIESGOS'!$H271,"C",'MAPA DE RIESGOS'!$AF271),"")</f>
        <v/>
      </c>
      <c r="BR52" s="357" t="str">
        <f>IF(AND('MAPA DE RIESGOS'!$AP272="Alta",'MAPA DE RIESGOS'!$AR272="Mayor"),CONCATENATE("R",'MAPA DE RIESGOS'!$H272,"C",'MAPA DE RIESGOS'!$AF272),"")</f>
        <v/>
      </c>
      <c r="BS52" s="357" t="str">
        <f>IF(AND('MAPA DE RIESGOS'!$AP273="Alta",'MAPA DE RIESGOS'!$AR273="Mayor"),CONCATENATE("R",'MAPA DE RIESGOS'!$H273,"C",'MAPA DE RIESGOS'!$AF273),"")</f>
        <v/>
      </c>
      <c r="BT52" s="357" t="str">
        <f>IF(AND('MAPA DE RIESGOS'!$AP274="Alta",'MAPA DE RIESGOS'!$AR274="Mayor"),CONCATENATE("R",'MAPA DE RIESGOS'!$H274,"C",'MAPA DE RIESGOS'!$AF274),"")</f>
        <v/>
      </c>
      <c r="BU52" s="357" t="str">
        <f>IF(AND('MAPA DE RIESGOS'!$AP275="Alta",'MAPA DE RIESGOS'!$AR275="Mayor"),CONCATENATE("R",'MAPA DE RIESGOS'!$H275,"C",'MAPA DE RIESGOS'!$AF275),"")</f>
        <v/>
      </c>
      <c r="BV52" s="357" t="str">
        <f>IF(AND('MAPA DE RIESGOS'!$AP276="Alta",'MAPA DE RIESGOS'!$AR276="Mayor"),CONCATENATE("R",'MAPA DE RIESGOS'!$H276,"C",'MAPA DE RIESGOS'!$AF276),"")</f>
        <v/>
      </c>
      <c r="BW52" s="357" t="str">
        <f>IF(AND('MAPA DE RIESGOS'!$AP277="Alta",'MAPA DE RIESGOS'!$AR277="Mayor"),CONCATENATE("R",'MAPA DE RIESGOS'!$H277,"C",'MAPA DE RIESGOS'!$AF277),"")</f>
        <v/>
      </c>
      <c r="BX52" s="357" t="str">
        <f>IF(AND('MAPA DE RIESGOS'!$AP278="Alta",'MAPA DE RIESGOS'!$AR278="Mayor"),CONCATENATE("R",'MAPA DE RIESGOS'!$H278,"C",'MAPA DE RIESGOS'!$AF278),"")</f>
        <v/>
      </c>
      <c r="BY52" s="357" t="str">
        <f>IF(AND('MAPA DE RIESGOS'!$AP279="Alta",'MAPA DE RIESGOS'!$AR279="Mayor"),CONCATENATE("R",'MAPA DE RIESGOS'!$H279,"C",'MAPA DE RIESGOS'!$AF279),"")</f>
        <v/>
      </c>
      <c r="BZ52" s="357" t="str">
        <f>IF(AND('MAPA DE RIESGOS'!$AP280="Alta",'MAPA DE RIESGOS'!$AR280="Mayor"),CONCATENATE("R",'MAPA DE RIESGOS'!$H280,"C",'MAPA DE RIESGOS'!$AF280),"")</f>
        <v/>
      </c>
      <c r="CA52" s="357" t="str">
        <f>IF(AND('MAPA DE RIESGOS'!$AP281="Alta",'MAPA DE RIESGOS'!$AR281="Mayor"),CONCATENATE("R",'MAPA DE RIESGOS'!$H281,"C",'MAPA DE RIESGOS'!$AF281),"")</f>
        <v/>
      </c>
      <c r="CB52" s="357" t="str">
        <f>IF(AND('MAPA DE RIESGOS'!$AP282="Alta",'MAPA DE RIESGOS'!$AR282="Mayor"),CONCATENATE("R",'MAPA DE RIESGOS'!$H282,"C",'MAPA DE RIESGOS'!$AF282),"")</f>
        <v/>
      </c>
      <c r="CC52" s="358" t="str">
        <f>IF(AND('MAPA DE RIESGOS'!$AP283="Alta",'MAPA DE RIESGOS'!$AR283="Mayor"),CONCATENATE("R",'MAPA DE RIESGOS'!$H283,"C",'MAPA DE RIESGOS'!$AF283),"")</f>
        <v/>
      </c>
      <c r="CD52" s="359" t="str">
        <f>IF(AND('MAPA DE RIESGOS'!$AP266="Alta",'MAPA DE RIESGOS'!$AR266="Catastrófico"),CONCATENATE("R",'MAPA DE RIESGOS'!$H266,"C",'MAPA DE RIESGOS'!$AF266),"")</f>
        <v/>
      </c>
      <c r="CE52" s="359" t="str">
        <f>IF(AND('MAPA DE RIESGOS'!$AP267="Alta",'MAPA DE RIESGOS'!$AR267="Catastrófico"),CONCATENATE("R",'MAPA DE RIESGOS'!$H267,"C",'MAPA DE RIESGOS'!$AF267),"")</f>
        <v/>
      </c>
      <c r="CF52" s="359" t="str">
        <f>IF(AND('MAPA DE RIESGOS'!$AP268="Alta",'MAPA DE RIESGOS'!$AR268="Catastrófico"),CONCATENATE("R",'MAPA DE RIESGOS'!$H268,"C",'MAPA DE RIESGOS'!$AF268),"")</f>
        <v/>
      </c>
      <c r="CG52" s="359" t="str">
        <f>IF(AND('MAPA DE RIESGOS'!$AP269="Alta",'MAPA DE RIESGOS'!$AR269="Catastrófico"),CONCATENATE("R",'MAPA DE RIESGOS'!$H269,"C",'MAPA DE RIESGOS'!$AF269),"")</f>
        <v/>
      </c>
      <c r="CH52" s="359" t="str">
        <f>IF(AND('MAPA DE RIESGOS'!$AP270="Alta",'MAPA DE RIESGOS'!$AR270="Catastrófico"),CONCATENATE("R",'MAPA DE RIESGOS'!$H270,"C",'MAPA DE RIESGOS'!$AF270),"")</f>
        <v/>
      </c>
      <c r="CI52" s="359" t="str">
        <f>IF(AND('MAPA DE RIESGOS'!$AP271="Alta",'MAPA DE RIESGOS'!$AR271="Catastrófico"),CONCATENATE("R",'MAPA DE RIESGOS'!$H271,"C",'MAPA DE RIESGOS'!$AF271),"")</f>
        <v/>
      </c>
      <c r="CJ52" s="359" t="str">
        <f>IF(AND('MAPA DE RIESGOS'!$AP272="Alta",'MAPA DE RIESGOS'!$AR272="Catastrófico"),CONCATENATE("R",'MAPA DE RIESGOS'!$H272,"C",'MAPA DE RIESGOS'!$AF272),"")</f>
        <v/>
      </c>
      <c r="CK52" s="359" t="str">
        <f>IF(AND('MAPA DE RIESGOS'!$AP273="Alta",'MAPA DE RIESGOS'!$AR273="Catastrófico"),CONCATENATE("R",'MAPA DE RIESGOS'!$H273,"C",'MAPA DE RIESGOS'!$AF273),"")</f>
        <v/>
      </c>
      <c r="CL52" s="359" t="str">
        <f>IF(AND('MAPA DE RIESGOS'!$AP274="Alta",'MAPA DE RIESGOS'!$AR274="Catastrófico"),CONCATENATE("R",'MAPA DE RIESGOS'!$H274,"C",'MAPA DE RIESGOS'!$AF274),"")</f>
        <v/>
      </c>
      <c r="CM52" s="359" t="str">
        <f>IF(AND('MAPA DE RIESGOS'!$AP275="Alta",'MAPA DE RIESGOS'!$AR275="Catastrófico"),CONCATENATE("R",'MAPA DE RIESGOS'!$H275,"C",'MAPA DE RIESGOS'!$AF275),"")</f>
        <v/>
      </c>
      <c r="CN52" s="359" t="str">
        <f>IF(AND('MAPA DE RIESGOS'!$AP276="Alta",'MAPA DE RIESGOS'!$AR276="Catastrófico"),CONCATENATE("R",'MAPA DE RIESGOS'!$H276,"C",'MAPA DE RIESGOS'!$AF276),"")</f>
        <v/>
      </c>
      <c r="CO52" s="359" t="str">
        <f>IF(AND('MAPA DE RIESGOS'!$AP277="Alta",'MAPA DE RIESGOS'!$AR277="Catastrófico"),CONCATENATE("R",'MAPA DE RIESGOS'!$H277,"C",'MAPA DE RIESGOS'!$AF277),"")</f>
        <v/>
      </c>
      <c r="CP52" s="359" t="str">
        <f>IF(AND('MAPA DE RIESGOS'!$AP278="Alta",'MAPA DE RIESGOS'!$AR278="Catastrófico"),CONCATENATE("R",'MAPA DE RIESGOS'!$H278,"C",'MAPA DE RIESGOS'!$AF278),"")</f>
        <v/>
      </c>
      <c r="CQ52" s="359" t="str">
        <f>IF(AND('MAPA DE RIESGOS'!$AP279="Alta",'MAPA DE RIESGOS'!$AR279="Catastrófico"),CONCATENATE("R",'MAPA DE RIESGOS'!$H279,"C",'MAPA DE RIESGOS'!$AF279),"")</f>
        <v/>
      </c>
      <c r="CR52" s="359" t="str">
        <f>IF(AND('MAPA DE RIESGOS'!$AP280="Alta",'MAPA DE RIESGOS'!$AR280="Catastrófico"),CONCATENATE("R",'MAPA DE RIESGOS'!$H280,"C",'MAPA DE RIESGOS'!$AF280),"")</f>
        <v/>
      </c>
      <c r="CS52" s="359" t="str">
        <f>IF(AND('MAPA DE RIESGOS'!$AP281="Alta",'MAPA DE RIESGOS'!$AR281="Catastrófico"),CONCATENATE("R",'MAPA DE RIESGOS'!$H281,"C",'MAPA DE RIESGOS'!$AF281),"")</f>
        <v/>
      </c>
      <c r="CT52" s="359" t="str">
        <f>IF(AND('MAPA DE RIESGOS'!$AP282="Alta",'MAPA DE RIESGOS'!$AR282="Catastrófico"),CONCATENATE("R",'MAPA DE RIESGOS'!$H282,"C",'MAPA DE RIESGOS'!$AF282),"")</f>
        <v/>
      </c>
      <c r="CU52" s="360" t="str">
        <f>IF(AND('MAPA DE RIESGOS'!$AP283="Alta",'MAPA DE RIESGOS'!$AR283="Catastrófico"),CONCATENATE("R",'MAPA DE RIESGOS'!$H283,"C",'MAPA DE RIESGOS'!$AF283),"")</f>
        <v/>
      </c>
      <c r="CV52" s="67"/>
      <c r="CW52" s="750"/>
      <c r="CX52" s="751"/>
      <c r="CY52" s="751"/>
      <c r="CZ52" s="751"/>
      <c r="DA52" s="751"/>
      <c r="DB52" s="752"/>
    </row>
    <row r="53" spans="2:106" ht="32.5" customHeight="1">
      <c r="B53" s="755"/>
      <c r="C53" s="755"/>
      <c r="D53" s="756"/>
      <c r="E53" s="726"/>
      <c r="F53" s="727"/>
      <c r="G53" s="727"/>
      <c r="H53" s="727"/>
      <c r="I53" s="727"/>
      <c r="J53" s="369" t="str">
        <f>IF(AND('MAPA DE RIESGOS'!$AP284="Alta",'MAPA DE RIESGOS'!$AR284="Leve"),CONCATENATE("R",'MAPA DE RIESGOS'!$H284,"C",'MAPA DE RIESGOS'!$AF284),"")</f>
        <v/>
      </c>
      <c r="K53" s="370" t="str">
        <f>IF(AND('MAPA DE RIESGOS'!$AP285="Alta",'MAPA DE RIESGOS'!$AR285="Leve"),CONCATENATE("R",'MAPA DE RIESGOS'!$H285,"C",'MAPA DE RIESGOS'!$AF285),"")</f>
        <v/>
      </c>
      <c r="L53" s="370" t="str">
        <f>IF(AND('MAPA DE RIESGOS'!$AP286="Alta",'MAPA DE RIESGOS'!$AR286="Leve"),CONCATENATE("R",'MAPA DE RIESGOS'!$H286,"C",'MAPA DE RIESGOS'!$AF286),"")</f>
        <v/>
      </c>
      <c r="M53" s="370" t="str">
        <f>IF(AND('MAPA DE RIESGOS'!$AP287="Alta",'MAPA DE RIESGOS'!$AR287="Leve"),CONCATENATE("R",'MAPA DE RIESGOS'!$H287,"C",'MAPA DE RIESGOS'!$AF287),"")</f>
        <v/>
      </c>
      <c r="N53" s="370" t="str">
        <f>IF(AND('MAPA DE RIESGOS'!$AP288="Alta",'MAPA DE RIESGOS'!$AR288="Leve"),CONCATENATE("R",'MAPA DE RIESGOS'!$H288,"C",'MAPA DE RIESGOS'!$AF288),"")</f>
        <v/>
      </c>
      <c r="O53" s="370" t="str">
        <f>IF(AND('MAPA DE RIESGOS'!$AP289="Alta",'MAPA DE RIESGOS'!$AR289="Leve"),CONCATENATE("R",'MAPA DE RIESGOS'!$H289,"C",'MAPA DE RIESGOS'!$AF289),"")</f>
        <v/>
      </c>
      <c r="P53" s="370" t="str">
        <f>IF(AND('MAPA DE RIESGOS'!$AP290="Alta",'MAPA DE RIESGOS'!$AR290="Leve"),CONCATENATE("R",'MAPA DE RIESGOS'!$H290,"C",'MAPA DE RIESGOS'!$AF290),"")</f>
        <v/>
      </c>
      <c r="Q53" s="370" t="str">
        <f>IF(AND('MAPA DE RIESGOS'!$AP291="Alta",'MAPA DE RIESGOS'!$AR291="Leve"),CONCATENATE("R",'MAPA DE RIESGOS'!$H291,"C",'MAPA DE RIESGOS'!$AF291),"")</f>
        <v/>
      </c>
      <c r="R53" s="370" t="str">
        <f>IF(AND('MAPA DE RIESGOS'!$AP292="Alta",'MAPA DE RIESGOS'!$AR292="Leve"),CONCATENATE("R",'MAPA DE RIESGOS'!$H292,"C",'MAPA DE RIESGOS'!$AF292),"")</f>
        <v/>
      </c>
      <c r="S53" s="370" t="str">
        <f>IF(AND('MAPA DE RIESGOS'!$AP293="Alta",'MAPA DE RIESGOS'!$AR293="Leve"),CONCATENATE("R",'MAPA DE RIESGOS'!$H293,"C",'MAPA DE RIESGOS'!$AF293),"")</f>
        <v/>
      </c>
      <c r="T53" s="370" t="str">
        <f>IF(AND('MAPA DE RIESGOS'!$AP294="Alta",'MAPA DE RIESGOS'!$AR294="Leve"),CONCATENATE("R",'MAPA DE RIESGOS'!$H294,"C",'MAPA DE RIESGOS'!$AF294),"")</f>
        <v/>
      </c>
      <c r="U53" s="370" t="str">
        <f>IF(AND('MAPA DE RIESGOS'!$AP295="Alta",'MAPA DE RIESGOS'!$AR295="Leve"),CONCATENATE("R",'MAPA DE RIESGOS'!$H295,"C",'MAPA DE RIESGOS'!$AF295),"")</f>
        <v/>
      </c>
      <c r="V53" s="370" t="str">
        <f>IF(AND('MAPA DE RIESGOS'!$AP296="Alta",'MAPA DE RIESGOS'!$AR296="Leve"),CONCATENATE("R",'MAPA DE RIESGOS'!$H296,"C",'MAPA DE RIESGOS'!$AF296),"")</f>
        <v/>
      </c>
      <c r="W53" s="370" t="str">
        <f>IF(AND('MAPA DE RIESGOS'!$AP297="Alta",'MAPA DE RIESGOS'!$AR297="Leve"),CONCATENATE("R",'MAPA DE RIESGOS'!$H297,"C",'MAPA DE RIESGOS'!$AF297),"")</f>
        <v/>
      </c>
      <c r="X53" s="370" t="str">
        <f>IF(AND('MAPA DE RIESGOS'!$AP298="Alta",'MAPA DE RIESGOS'!$AR298="Leve"),CONCATENATE("R",'MAPA DE RIESGOS'!$H298,"C",'MAPA DE RIESGOS'!$AF298),"")</f>
        <v/>
      </c>
      <c r="Y53" s="370" t="str">
        <f>IF(AND('MAPA DE RIESGOS'!$AP299="Alta",'MAPA DE RIESGOS'!$AR299="Leve"),CONCATENATE("R",'MAPA DE RIESGOS'!$H299,"C",'MAPA DE RIESGOS'!$AF299),"")</f>
        <v/>
      </c>
      <c r="Z53" s="370" t="str">
        <f>IF(AND('MAPA DE RIESGOS'!$AP300="Alta",'MAPA DE RIESGOS'!$AR300="Leve"),CONCATENATE("R",'MAPA DE RIESGOS'!$H300,"C",'MAPA DE RIESGOS'!$AF300),"")</f>
        <v/>
      </c>
      <c r="AA53" s="370" t="str">
        <f>IF(AND('MAPA DE RIESGOS'!$AP301="Alta",'MAPA DE RIESGOS'!$AR301="Leve"),CONCATENATE("R",'MAPA DE RIESGOS'!$H301,"C",'MAPA DE RIESGOS'!$AF301),"")</f>
        <v/>
      </c>
      <c r="AB53" s="369" t="str">
        <f>IF(AND('MAPA DE RIESGOS'!$AP284="Alta",'MAPA DE RIESGOS'!$AR284="Menor"),CONCATENATE("R",'MAPA DE RIESGOS'!$H284,"C",'MAPA DE RIESGOS'!$AF284),"")</f>
        <v/>
      </c>
      <c r="AC53" s="370" t="str">
        <f>IF(AND('MAPA DE RIESGOS'!$AP285="Alta",'MAPA DE RIESGOS'!$AR285="Menor"),CONCATENATE("R",'MAPA DE RIESGOS'!$H285,"C",'MAPA DE RIESGOS'!$AF285),"")</f>
        <v/>
      </c>
      <c r="AD53" s="370" t="str">
        <f>IF(AND('MAPA DE RIESGOS'!$AP286="Alta",'MAPA DE RIESGOS'!$AR286="Menor"),CONCATENATE("R",'MAPA DE RIESGOS'!$H286,"C",'MAPA DE RIESGOS'!$AF286),"")</f>
        <v/>
      </c>
      <c r="AE53" s="370" t="str">
        <f>IF(AND('MAPA DE RIESGOS'!$AP287="Alta",'MAPA DE RIESGOS'!$AR287="Menor"),CONCATENATE("R",'MAPA DE RIESGOS'!$H287,"C",'MAPA DE RIESGOS'!$AF287),"")</f>
        <v/>
      </c>
      <c r="AF53" s="370" t="str">
        <f>IF(AND('MAPA DE RIESGOS'!$AP288="Alta",'MAPA DE RIESGOS'!$AR288="Menor"),CONCATENATE("R",'MAPA DE RIESGOS'!$H288,"C",'MAPA DE RIESGOS'!$AF288),"")</f>
        <v/>
      </c>
      <c r="AG53" s="370" t="str">
        <f>IF(AND('MAPA DE RIESGOS'!$AP289="Alta",'MAPA DE RIESGOS'!$AR289="Menor"),CONCATENATE("R",'MAPA DE RIESGOS'!$H289,"C",'MAPA DE RIESGOS'!$AF289),"")</f>
        <v/>
      </c>
      <c r="AH53" s="370" t="str">
        <f>IF(AND('MAPA DE RIESGOS'!$AP290="Alta",'MAPA DE RIESGOS'!$AR290="Menor"),CONCATENATE("R",'MAPA DE RIESGOS'!$H290,"C",'MAPA DE RIESGOS'!$AF290),"")</f>
        <v/>
      </c>
      <c r="AI53" s="370" t="str">
        <f>IF(AND('MAPA DE RIESGOS'!$AP291="Alta",'MAPA DE RIESGOS'!$AR291="Menor"),CONCATENATE("R",'MAPA DE RIESGOS'!$H291,"C",'MAPA DE RIESGOS'!$AF291),"")</f>
        <v/>
      </c>
      <c r="AJ53" s="370" t="str">
        <f>IF(AND('MAPA DE RIESGOS'!$AP292="Alta",'MAPA DE RIESGOS'!$AR292="Menor"),CONCATENATE("R",'MAPA DE RIESGOS'!$H292,"C",'MAPA DE RIESGOS'!$AF292),"")</f>
        <v/>
      </c>
      <c r="AK53" s="370" t="str">
        <f>IF(AND('MAPA DE RIESGOS'!$AP293="Alta",'MAPA DE RIESGOS'!$AR293="Menor"),CONCATENATE("R",'MAPA DE RIESGOS'!$H293,"C",'MAPA DE RIESGOS'!$AF293),"")</f>
        <v/>
      </c>
      <c r="AL53" s="370" t="str">
        <f>IF(AND('MAPA DE RIESGOS'!$AP294="Alta",'MAPA DE RIESGOS'!$AR294="Menor"),CONCATENATE("R",'MAPA DE RIESGOS'!$H294,"C",'MAPA DE RIESGOS'!$AF294),"")</f>
        <v/>
      </c>
      <c r="AM53" s="370" t="str">
        <f>IF(AND('MAPA DE RIESGOS'!$AP295="Alta",'MAPA DE RIESGOS'!$AR295="Menor"),CONCATENATE("R",'MAPA DE RIESGOS'!$H295,"C",'MAPA DE RIESGOS'!$AF295),"")</f>
        <v/>
      </c>
      <c r="AN53" s="370" t="str">
        <f>IF(AND('MAPA DE RIESGOS'!$AP296="Alta",'MAPA DE RIESGOS'!$AR296="Menor"),CONCATENATE("R",'MAPA DE RIESGOS'!$H296,"C",'MAPA DE RIESGOS'!$AF296),"")</f>
        <v/>
      </c>
      <c r="AO53" s="370" t="str">
        <f>IF(AND('MAPA DE RIESGOS'!$AP297="Alta",'MAPA DE RIESGOS'!$AR297="Menor"),CONCATENATE("R",'MAPA DE RIESGOS'!$H297,"C",'MAPA DE RIESGOS'!$AF297),"")</f>
        <v/>
      </c>
      <c r="AP53" s="370" t="str">
        <f>IF(AND('MAPA DE RIESGOS'!$AP298="Alta",'MAPA DE RIESGOS'!$AR298="Menor"),CONCATENATE("R",'MAPA DE RIESGOS'!$H298,"C",'MAPA DE RIESGOS'!$AF298),"")</f>
        <v/>
      </c>
      <c r="AQ53" s="370" t="str">
        <f>IF(AND('MAPA DE RIESGOS'!$AP299="Alta",'MAPA DE RIESGOS'!$AR299="Menor"),CONCATENATE("R",'MAPA DE RIESGOS'!$H299,"C",'MAPA DE RIESGOS'!$AF299),"")</f>
        <v/>
      </c>
      <c r="AR53" s="370" t="str">
        <f>IF(AND('MAPA DE RIESGOS'!$AP300="Alta",'MAPA DE RIESGOS'!$AR300="Menor"),CONCATENATE("R",'MAPA DE RIESGOS'!$H300,"C",'MAPA DE RIESGOS'!$AF300),"")</f>
        <v/>
      </c>
      <c r="AS53" s="371" t="str">
        <f>IF(AND('MAPA DE RIESGOS'!$AP301="Alta",'MAPA DE RIESGOS'!$AR301="Menor"),CONCATENATE("R",'MAPA DE RIESGOS'!$H301,"C",'MAPA DE RIESGOS'!$AF301),"")</f>
        <v/>
      </c>
      <c r="AT53" s="357" t="str">
        <f>IF(AND('MAPA DE RIESGOS'!$AP284="Alta",'MAPA DE RIESGOS'!$AR284="Moderado"),CONCATENATE("R",'MAPA DE RIESGOS'!$H284,"C",'MAPA DE RIESGOS'!$AF284),"")</f>
        <v/>
      </c>
      <c r="AU53" s="357" t="str">
        <f>IF(AND('MAPA DE RIESGOS'!$AP285="Alta",'MAPA DE RIESGOS'!$AR285="Moderado"),CONCATENATE("R",'MAPA DE RIESGOS'!$H285,"C",'MAPA DE RIESGOS'!$AF285),"")</f>
        <v/>
      </c>
      <c r="AV53" s="357" t="str">
        <f>IF(AND('MAPA DE RIESGOS'!$AP286="Alta",'MAPA DE RIESGOS'!$AR286="Moderado"),CONCATENATE("R",'MAPA DE RIESGOS'!$H286,"C",'MAPA DE RIESGOS'!$AF286),"")</f>
        <v/>
      </c>
      <c r="AW53" s="357" t="str">
        <f>IF(AND('MAPA DE RIESGOS'!$AP287="Alta",'MAPA DE RIESGOS'!$AR287="Moderado"),CONCATENATE("R",'MAPA DE RIESGOS'!$H287,"C",'MAPA DE RIESGOS'!$AF287),"")</f>
        <v/>
      </c>
      <c r="AX53" s="357" t="str">
        <f>IF(AND('MAPA DE RIESGOS'!$AP288="Alta",'MAPA DE RIESGOS'!$AR288="Moderado"),CONCATENATE("R",'MAPA DE RIESGOS'!$H288,"C",'MAPA DE RIESGOS'!$AF288),"")</f>
        <v/>
      </c>
      <c r="AY53" s="357" t="str">
        <f>IF(AND('MAPA DE RIESGOS'!$AP289="Alta",'MAPA DE RIESGOS'!$AR289="Moderado"),CONCATENATE("R",'MAPA DE RIESGOS'!$H289,"C",'MAPA DE RIESGOS'!$AF289),"")</f>
        <v/>
      </c>
      <c r="AZ53" s="357" t="str">
        <f>IF(AND('MAPA DE RIESGOS'!$AP290="Alta",'MAPA DE RIESGOS'!$AR290="Moderado"),CONCATENATE("R",'MAPA DE RIESGOS'!$H290,"C",'MAPA DE RIESGOS'!$AF290),"")</f>
        <v/>
      </c>
      <c r="BA53" s="357" t="str">
        <f>IF(AND('MAPA DE RIESGOS'!$AP291="Alta",'MAPA DE RIESGOS'!$AR291="Moderado"),CONCATENATE("R",'MAPA DE RIESGOS'!$H291,"C",'MAPA DE RIESGOS'!$AF291),"")</f>
        <v/>
      </c>
      <c r="BB53" s="357" t="str">
        <f>IF(AND('MAPA DE RIESGOS'!$AP292="Alta",'MAPA DE RIESGOS'!$AR292="Moderado"),CONCATENATE("R",'MAPA DE RIESGOS'!$H292,"C",'MAPA DE RIESGOS'!$AF292),"")</f>
        <v/>
      </c>
      <c r="BC53" s="357" t="str">
        <f>IF(AND('MAPA DE RIESGOS'!$AP293="Alta",'MAPA DE RIESGOS'!$AR293="Moderado"),CONCATENATE("R",'MAPA DE RIESGOS'!$H293,"C",'MAPA DE RIESGOS'!$AF293),"")</f>
        <v/>
      </c>
      <c r="BD53" s="357" t="str">
        <f>IF(AND('MAPA DE RIESGOS'!$AP294="Alta",'MAPA DE RIESGOS'!$AR294="Moderado"),CONCATENATE("R",'MAPA DE RIESGOS'!$H294,"C",'MAPA DE RIESGOS'!$AF294),"")</f>
        <v/>
      </c>
      <c r="BE53" s="357" t="str">
        <f>IF(AND('MAPA DE RIESGOS'!$AP295="Alta",'MAPA DE RIESGOS'!$AR295="Moderado"),CONCATENATE("R",'MAPA DE RIESGOS'!$H295,"C",'MAPA DE RIESGOS'!$AF295),"")</f>
        <v/>
      </c>
      <c r="BF53" s="357" t="str">
        <f>IF(AND('MAPA DE RIESGOS'!$AP296="Alta",'MAPA DE RIESGOS'!$AR296="Moderado"),CONCATENATE("R",'MAPA DE RIESGOS'!$H296,"C",'MAPA DE RIESGOS'!$AF296),"")</f>
        <v/>
      </c>
      <c r="BG53" s="357" t="str">
        <f>IF(AND('MAPA DE RIESGOS'!$AP297="Alta",'MAPA DE RIESGOS'!$AR297="Moderado"),CONCATENATE("R",'MAPA DE RIESGOS'!$H297,"C",'MAPA DE RIESGOS'!$AF297),"")</f>
        <v/>
      </c>
      <c r="BH53" s="357" t="str">
        <f>IF(AND('MAPA DE RIESGOS'!$AP298="Alta",'MAPA DE RIESGOS'!$AR298="Moderado"),CONCATENATE("R",'MAPA DE RIESGOS'!$H298,"C",'MAPA DE RIESGOS'!$AF298),"")</f>
        <v/>
      </c>
      <c r="BI53" s="357" t="str">
        <f>IF(AND('MAPA DE RIESGOS'!$AP299="Alta",'MAPA DE RIESGOS'!$AR299="Moderado"),CONCATENATE("R",'MAPA DE RIESGOS'!$H299,"C",'MAPA DE RIESGOS'!$AF299),"")</f>
        <v/>
      </c>
      <c r="BJ53" s="357" t="str">
        <f>IF(AND('MAPA DE RIESGOS'!$AP300="Alta",'MAPA DE RIESGOS'!$AR300="Moderado"),CONCATENATE("R",'MAPA DE RIESGOS'!$H300,"C",'MAPA DE RIESGOS'!$AF300),"")</f>
        <v/>
      </c>
      <c r="BK53" s="358" t="str">
        <f>IF(AND('MAPA DE RIESGOS'!$AP301="Alta",'MAPA DE RIESGOS'!$AR301="Moderado"),CONCATENATE("R",'MAPA DE RIESGOS'!$H301,"C",'MAPA DE RIESGOS'!$AF301),"")</f>
        <v/>
      </c>
      <c r="BL53" s="357" t="str">
        <f>IF(AND('MAPA DE RIESGOS'!$AP284="Alta",'MAPA DE RIESGOS'!$AR284="Mayor"),CONCATENATE("R",'MAPA DE RIESGOS'!$H284,"C",'MAPA DE RIESGOS'!$AF284),"")</f>
        <v/>
      </c>
      <c r="BM53" s="357" t="str">
        <f>IF(AND('MAPA DE RIESGOS'!$AP285="Alta",'MAPA DE RIESGOS'!$AR285="Mayor"),CONCATENATE("R",'MAPA DE RIESGOS'!$H285,"C",'MAPA DE RIESGOS'!$AF285),"")</f>
        <v/>
      </c>
      <c r="BN53" s="357" t="str">
        <f>IF(AND('MAPA DE RIESGOS'!$AP286="Alta",'MAPA DE RIESGOS'!$AR286="Mayor"),CONCATENATE("R",'MAPA DE RIESGOS'!$H286,"C",'MAPA DE RIESGOS'!$AF286),"")</f>
        <v/>
      </c>
      <c r="BO53" s="357" t="str">
        <f>IF(AND('MAPA DE RIESGOS'!$AP287="Alta",'MAPA DE RIESGOS'!$AR287="Mayor"),CONCATENATE("R",'MAPA DE RIESGOS'!$H287,"C",'MAPA DE RIESGOS'!$AF287),"")</f>
        <v/>
      </c>
      <c r="BP53" s="357" t="str">
        <f>IF(AND('MAPA DE RIESGOS'!$AP288="Alta",'MAPA DE RIESGOS'!$AR288="Mayor"),CONCATENATE("R",'MAPA DE RIESGOS'!$H288,"C",'MAPA DE RIESGOS'!$AF288),"")</f>
        <v/>
      </c>
      <c r="BQ53" s="357" t="str">
        <f>IF(AND('MAPA DE RIESGOS'!$AP289="Alta",'MAPA DE RIESGOS'!$AR289="Mayor"),CONCATENATE("R",'MAPA DE RIESGOS'!$H289,"C",'MAPA DE RIESGOS'!$AF289),"")</f>
        <v/>
      </c>
      <c r="BR53" s="357" t="str">
        <f>IF(AND('MAPA DE RIESGOS'!$AP290="Alta",'MAPA DE RIESGOS'!$AR290="Mayor"),CONCATENATE("R",'MAPA DE RIESGOS'!$H290,"C",'MAPA DE RIESGOS'!$AF290),"")</f>
        <v/>
      </c>
      <c r="BS53" s="357" t="str">
        <f>IF(AND('MAPA DE RIESGOS'!$AP291="Alta",'MAPA DE RIESGOS'!$AR291="Mayor"),CONCATENATE("R",'MAPA DE RIESGOS'!$H291,"C",'MAPA DE RIESGOS'!$AF291),"")</f>
        <v/>
      </c>
      <c r="BT53" s="357" t="str">
        <f>IF(AND('MAPA DE RIESGOS'!$AP292="Alta",'MAPA DE RIESGOS'!$AR292="Mayor"),CONCATENATE("R",'MAPA DE RIESGOS'!$H292,"C",'MAPA DE RIESGOS'!$AF292),"")</f>
        <v/>
      </c>
      <c r="BU53" s="357" t="str">
        <f>IF(AND('MAPA DE RIESGOS'!$AP293="Alta",'MAPA DE RIESGOS'!$AR293="Mayor"),CONCATENATE("R",'MAPA DE RIESGOS'!$H293,"C",'MAPA DE RIESGOS'!$AF293),"")</f>
        <v/>
      </c>
      <c r="BV53" s="357" t="str">
        <f>IF(AND('MAPA DE RIESGOS'!$AP294="Alta",'MAPA DE RIESGOS'!$AR294="Mayor"),CONCATENATE("R",'MAPA DE RIESGOS'!$H294,"C",'MAPA DE RIESGOS'!$AF294),"")</f>
        <v/>
      </c>
      <c r="BW53" s="357" t="str">
        <f>IF(AND('MAPA DE RIESGOS'!$AP295="Alta",'MAPA DE RIESGOS'!$AR295="Mayor"),CONCATENATE("R",'MAPA DE RIESGOS'!$H295,"C",'MAPA DE RIESGOS'!$AF295),"")</f>
        <v/>
      </c>
      <c r="BX53" s="357" t="str">
        <f>IF(AND('MAPA DE RIESGOS'!$AP296="Alta",'MAPA DE RIESGOS'!$AR296="Mayor"),CONCATENATE("R",'MAPA DE RIESGOS'!$H296,"C",'MAPA DE RIESGOS'!$AF296),"")</f>
        <v/>
      </c>
      <c r="BY53" s="357" t="str">
        <f>IF(AND('MAPA DE RIESGOS'!$AP297="Alta",'MAPA DE RIESGOS'!$AR297="Mayor"),CONCATENATE("R",'MAPA DE RIESGOS'!$H297,"C",'MAPA DE RIESGOS'!$AF297),"")</f>
        <v/>
      </c>
      <c r="BZ53" s="357" t="str">
        <f>IF(AND('MAPA DE RIESGOS'!$AP298="Alta",'MAPA DE RIESGOS'!$AR298="Mayor"),CONCATENATE("R",'MAPA DE RIESGOS'!$H298,"C",'MAPA DE RIESGOS'!$AF298),"")</f>
        <v/>
      </c>
      <c r="CA53" s="357" t="str">
        <f>IF(AND('MAPA DE RIESGOS'!$AP299="Alta",'MAPA DE RIESGOS'!$AR299="Mayor"),CONCATENATE("R",'MAPA DE RIESGOS'!$H299,"C",'MAPA DE RIESGOS'!$AF299),"")</f>
        <v/>
      </c>
      <c r="CB53" s="357" t="str">
        <f>IF(AND('MAPA DE RIESGOS'!$AP300="Alta",'MAPA DE RIESGOS'!$AR300="Mayor"),CONCATENATE("R",'MAPA DE RIESGOS'!$H300,"C",'MAPA DE RIESGOS'!$AF300),"")</f>
        <v/>
      </c>
      <c r="CC53" s="358" t="str">
        <f>IF(AND('MAPA DE RIESGOS'!$AP301="Alta",'MAPA DE RIESGOS'!$AR301="Mayor"),CONCATENATE("R",'MAPA DE RIESGOS'!$H301,"C",'MAPA DE RIESGOS'!$AF301),"")</f>
        <v/>
      </c>
      <c r="CD53" s="359" t="str">
        <f>IF(AND('MAPA DE RIESGOS'!$AP284="Alta",'MAPA DE RIESGOS'!$AR284="Catastrófico"),CONCATENATE("R",'MAPA DE RIESGOS'!$H284,"C",'MAPA DE RIESGOS'!$AF284),"")</f>
        <v/>
      </c>
      <c r="CE53" s="359" t="str">
        <f>IF(AND('MAPA DE RIESGOS'!$AP285="Alta",'MAPA DE RIESGOS'!$AR285="Catastrófico"),CONCATENATE("R",'MAPA DE RIESGOS'!$H285,"C",'MAPA DE RIESGOS'!$AF285),"")</f>
        <v/>
      </c>
      <c r="CF53" s="359" t="str">
        <f>IF(AND('MAPA DE RIESGOS'!$AP286="Alta",'MAPA DE RIESGOS'!$AR286="Catastrófico"),CONCATENATE("R",'MAPA DE RIESGOS'!$H286,"C",'MAPA DE RIESGOS'!$AF286),"")</f>
        <v/>
      </c>
      <c r="CG53" s="359" t="str">
        <f>IF(AND('MAPA DE RIESGOS'!$AP287="Alta",'MAPA DE RIESGOS'!$AR287="Catastrófico"),CONCATENATE("R",'MAPA DE RIESGOS'!$H287,"C",'MAPA DE RIESGOS'!$AF287),"")</f>
        <v/>
      </c>
      <c r="CH53" s="359" t="str">
        <f>IF(AND('MAPA DE RIESGOS'!$AP288="Alta",'MAPA DE RIESGOS'!$AR288="Catastrófico"),CONCATENATE("R",'MAPA DE RIESGOS'!$H288,"C",'MAPA DE RIESGOS'!$AF288),"")</f>
        <v/>
      </c>
      <c r="CI53" s="359" t="str">
        <f>IF(AND('MAPA DE RIESGOS'!$AP289="Alta",'MAPA DE RIESGOS'!$AR289="Catastrófico"),CONCATENATE("R",'MAPA DE RIESGOS'!$H289,"C",'MAPA DE RIESGOS'!$AF289),"")</f>
        <v/>
      </c>
      <c r="CJ53" s="359" t="str">
        <f>IF(AND('MAPA DE RIESGOS'!$AP290="Alta",'MAPA DE RIESGOS'!$AR290="Catastrófico"),CONCATENATE("R",'MAPA DE RIESGOS'!$H290,"C",'MAPA DE RIESGOS'!$AF290),"")</f>
        <v/>
      </c>
      <c r="CK53" s="359" t="str">
        <f>IF(AND('MAPA DE RIESGOS'!$AP291="Alta",'MAPA DE RIESGOS'!$AR291="Catastrófico"),CONCATENATE("R",'MAPA DE RIESGOS'!$H291,"C",'MAPA DE RIESGOS'!$AF291),"")</f>
        <v/>
      </c>
      <c r="CL53" s="359" t="str">
        <f>IF(AND('MAPA DE RIESGOS'!$AP292="Alta",'MAPA DE RIESGOS'!$AR292="Catastrófico"),CONCATENATE("R",'MAPA DE RIESGOS'!$H292,"C",'MAPA DE RIESGOS'!$AF292),"")</f>
        <v/>
      </c>
      <c r="CM53" s="359" t="str">
        <f>IF(AND('MAPA DE RIESGOS'!$AP293="Alta",'MAPA DE RIESGOS'!$AR293="Catastrófico"),CONCATENATE("R",'MAPA DE RIESGOS'!$H293,"C",'MAPA DE RIESGOS'!$AF293),"")</f>
        <v/>
      </c>
      <c r="CN53" s="359" t="str">
        <f>IF(AND('MAPA DE RIESGOS'!$AP294="Alta",'MAPA DE RIESGOS'!$AR294="Catastrófico"),CONCATENATE("R",'MAPA DE RIESGOS'!$H294,"C",'MAPA DE RIESGOS'!$AF294),"")</f>
        <v/>
      </c>
      <c r="CO53" s="359" t="str">
        <f>IF(AND('MAPA DE RIESGOS'!$AP295="Alta",'MAPA DE RIESGOS'!$AR295="Catastrófico"),CONCATENATE("R",'MAPA DE RIESGOS'!$H295,"C",'MAPA DE RIESGOS'!$AF295),"")</f>
        <v/>
      </c>
      <c r="CP53" s="359" t="str">
        <f>IF(AND('MAPA DE RIESGOS'!$AP296="Alta",'MAPA DE RIESGOS'!$AR296="Catastrófico"),CONCATENATE("R",'MAPA DE RIESGOS'!$H296,"C",'MAPA DE RIESGOS'!$AF296),"")</f>
        <v/>
      </c>
      <c r="CQ53" s="359" t="str">
        <f>IF(AND('MAPA DE RIESGOS'!$AP297="Alta",'MAPA DE RIESGOS'!$AR297="Catastrófico"),CONCATENATE("R",'MAPA DE RIESGOS'!$H297,"C",'MAPA DE RIESGOS'!$AF297),"")</f>
        <v/>
      </c>
      <c r="CR53" s="359" t="str">
        <f>IF(AND('MAPA DE RIESGOS'!$AP298="Alta",'MAPA DE RIESGOS'!$AR298="Catastrófico"),CONCATENATE("R",'MAPA DE RIESGOS'!$H298,"C",'MAPA DE RIESGOS'!$AF298),"")</f>
        <v/>
      </c>
      <c r="CS53" s="359" t="str">
        <f>IF(AND('MAPA DE RIESGOS'!$AP299="Alta",'MAPA DE RIESGOS'!$AR299="Catastrófico"),CONCATENATE("R",'MAPA DE RIESGOS'!$H299,"C",'MAPA DE RIESGOS'!$AF299),"")</f>
        <v/>
      </c>
      <c r="CT53" s="359" t="str">
        <f>IF(AND('MAPA DE RIESGOS'!$AP300="Alta",'MAPA DE RIESGOS'!$AR300="Catastrófico"),CONCATENATE("R",'MAPA DE RIESGOS'!$H300,"C",'MAPA DE RIESGOS'!$AF300),"")</f>
        <v/>
      </c>
      <c r="CU53" s="360" t="str">
        <f>IF(AND('MAPA DE RIESGOS'!$AP301="Alta",'MAPA DE RIESGOS'!$AR301="Catastrófico"),CONCATENATE("R",'MAPA DE RIESGOS'!$H301,"C",'MAPA DE RIESGOS'!$AF301),"")</f>
        <v/>
      </c>
      <c r="CV53" s="67"/>
      <c r="CW53" s="750"/>
      <c r="CX53" s="751"/>
      <c r="CY53" s="751"/>
      <c r="CZ53" s="751"/>
      <c r="DA53" s="751"/>
      <c r="DB53" s="752"/>
    </row>
    <row r="54" spans="2:106" ht="32.5" customHeight="1">
      <c r="B54" s="755"/>
      <c r="C54" s="755"/>
      <c r="D54" s="756"/>
      <c r="E54" s="726"/>
      <c r="F54" s="727"/>
      <c r="G54" s="727"/>
      <c r="H54" s="727"/>
      <c r="I54" s="727"/>
      <c r="J54" s="369" t="str">
        <f>IF(AND('MAPA DE RIESGOS'!$AP302="Alta",'MAPA DE RIESGOS'!$AR302="Leve"),CONCATENATE("R",'MAPA DE RIESGOS'!$H302,"C",'MAPA DE RIESGOS'!$AF302),"")</f>
        <v/>
      </c>
      <c r="K54" s="370" t="str">
        <f>IF(AND('MAPA DE RIESGOS'!$AP303="Alta",'MAPA DE RIESGOS'!$AR303="Leve"),CONCATENATE("R",'MAPA DE RIESGOS'!$H303,"C",'MAPA DE RIESGOS'!$AF303),"")</f>
        <v/>
      </c>
      <c r="L54" s="370" t="str">
        <f>IF(AND('MAPA DE RIESGOS'!$AP304="Alta",'MAPA DE RIESGOS'!$AR304="Leve"),CONCATENATE("R",'MAPA DE RIESGOS'!$H304,"C",'MAPA DE RIESGOS'!$AF304),"")</f>
        <v/>
      </c>
      <c r="M54" s="370" t="str">
        <f>IF(AND('MAPA DE RIESGOS'!$AP305="Alta",'MAPA DE RIESGOS'!$AR305="Leve"),CONCATENATE("R",'MAPA DE RIESGOS'!$H305,"C",'MAPA DE RIESGOS'!$AF305),"")</f>
        <v/>
      </c>
      <c r="N54" s="370" t="str">
        <f>IF(AND('MAPA DE RIESGOS'!$AP306="Alta",'MAPA DE RIESGOS'!$AR306="Leve"),CONCATENATE("R",'MAPA DE RIESGOS'!$H306,"C",'MAPA DE RIESGOS'!$AF306),"")</f>
        <v/>
      </c>
      <c r="O54" s="370" t="str">
        <f>IF(AND('MAPA DE RIESGOS'!$AP307="Alta",'MAPA DE RIESGOS'!$AR307="Leve"),CONCATENATE("R",'MAPA DE RIESGOS'!$H307,"C",'MAPA DE RIESGOS'!$AF307),"")</f>
        <v/>
      </c>
      <c r="P54" s="370" t="str">
        <f>IF(AND('MAPA DE RIESGOS'!$AP308="Alta",'MAPA DE RIESGOS'!$AR308="Leve"),CONCATENATE("R",'MAPA DE RIESGOS'!$H308,"C",'MAPA DE RIESGOS'!$AF308),"")</f>
        <v/>
      </c>
      <c r="Q54" s="370" t="str">
        <f>IF(AND('MAPA DE RIESGOS'!$AP309="Alta",'MAPA DE RIESGOS'!$AR309="Leve"),CONCATENATE("R",'MAPA DE RIESGOS'!$H309,"C",'MAPA DE RIESGOS'!$AF309),"")</f>
        <v/>
      </c>
      <c r="R54" s="370" t="str">
        <f>IF(AND('MAPA DE RIESGOS'!$AP310="Alta",'MAPA DE RIESGOS'!$AR310="Leve"),CONCATENATE("R",'MAPA DE RIESGOS'!$H310,"C",'MAPA DE RIESGOS'!$AF310),"")</f>
        <v/>
      </c>
      <c r="S54" s="370" t="str">
        <f>IF(AND('MAPA DE RIESGOS'!$AP311="Alta",'MAPA DE RIESGOS'!$AR311="Leve"),CONCATENATE("R",'MAPA DE RIESGOS'!$H311,"C",'MAPA DE RIESGOS'!$AF311),"")</f>
        <v/>
      </c>
      <c r="T54" s="370" t="str">
        <f>IF(AND('MAPA DE RIESGOS'!$AP312="Alta",'MAPA DE RIESGOS'!$AR312="Leve"),CONCATENATE("R",'MAPA DE RIESGOS'!$H312,"C",'MAPA DE RIESGOS'!$AF312),"")</f>
        <v/>
      </c>
      <c r="U54" s="370" t="str">
        <f>IF(AND('MAPA DE RIESGOS'!$AP313="Alta",'MAPA DE RIESGOS'!$AR313="Leve"),CONCATENATE("R",'MAPA DE RIESGOS'!$H313,"C",'MAPA DE RIESGOS'!$AF313),"")</f>
        <v/>
      </c>
      <c r="V54" s="370" t="str">
        <f>IF(AND('MAPA DE RIESGOS'!$AP314="Alta",'MAPA DE RIESGOS'!$AR314="Leve"),CONCATENATE("R",'MAPA DE RIESGOS'!$H314,"C",'MAPA DE RIESGOS'!$AF314),"")</f>
        <v/>
      </c>
      <c r="W54" s="370" t="str">
        <f>IF(AND('MAPA DE RIESGOS'!$AP315="Alta",'MAPA DE RIESGOS'!$AR315="Leve"),CONCATENATE("R",'MAPA DE RIESGOS'!$H315,"C",'MAPA DE RIESGOS'!$AF315),"")</f>
        <v/>
      </c>
      <c r="X54" s="370" t="str">
        <f>IF(AND('MAPA DE RIESGOS'!$AP316="Alta",'MAPA DE RIESGOS'!$AR316="Leve"),CONCATENATE("R",'MAPA DE RIESGOS'!$H316,"C",'MAPA DE RIESGOS'!$AF316),"")</f>
        <v/>
      </c>
      <c r="Y54" s="370" t="str">
        <f>IF(AND('MAPA DE RIESGOS'!$AP317="Alta",'MAPA DE RIESGOS'!$AR317="Leve"),CONCATENATE("R",'MAPA DE RIESGOS'!$H317,"C",'MAPA DE RIESGOS'!$AF317),"")</f>
        <v/>
      </c>
      <c r="Z54" s="370" t="str">
        <f>IF(AND('MAPA DE RIESGOS'!$AP318="Alta",'MAPA DE RIESGOS'!$AR318="Leve"),CONCATENATE("R",'MAPA DE RIESGOS'!$H318,"C",'MAPA DE RIESGOS'!$AF318),"")</f>
        <v/>
      </c>
      <c r="AA54" s="370" t="str">
        <f>IF(AND('MAPA DE RIESGOS'!$AP319="Alta",'MAPA DE RIESGOS'!$AR319="Leve"),CONCATENATE("R",'MAPA DE RIESGOS'!$H319,"C",'MAPA DE RIESGOS'!$AF319),"")</f>
        <v/>
      </c>
      <c r="AB54" s="369" t="str">
        <f>IF(AND('MAPA DE RIESGOS'!$AP302="Alta",'MAPA DE RIESGOS'!$AR302="Menor"),CONCATENATE("R",'MAPA DE RIESGOS'!$H302,"C",'MAPA DE RIESGOS'!$AF302),"")</f>
        <v/>
      </c>
      <c r="AC54" s="370" t="str">
        <f>IF(AND('MAPA DE RIESGOS'!$AP303="Alta",'MAPA DE RIESGOS'!$AR303="Menor"),CONCATENATE("R",'MAPA DE RIESGOS'!$H303,"C",'MAPA DE RIESGOS'!$AF303),"")</f>
        <v/>
      </c>
      <c r="AD54" s="370" t="str">
        <f>IF(AND('MAPA DE RIESGOS'!$AP304="Alta",'MAPA DE RIESGOS'!$AR304="Menor"),CONCATENATE("R",'MAPA DE RIESGOS'!$H304,"C",'MAPA DE RIESGOS'!$AF304),"")</f>
        <v/>
      </c>
      <c r="AE54" s="370" t="str">
        <f>IF(AND('MAPA DE RIESGOS'!$AP305="Alta",'MAPA DE RIESGOS'!$AR305="Menor"),CONCATENATE("R",'MAPA DE RIESGOS'!$H305,"C",'MAPA DE RIESGOS'!$AF305),"")</f>
        <v/>
      </c>
      <c r="AF54" s="370" t="str">
        <f>IF(AND('MAPA DE RIESGOS'!$AP306="Alta",'MAPA DE RIESGOS'!$AR306="Menor"),CONCATENATE("R",'MAPA DE RIESGOS'!$H306,"C",'MAPA DE RIESGOS'!$AF306),"")</f>
        <v/>
      </c>
      <c r="AG54" s="370" t="str">
        <f>IF(AND('MAPA DE RIESGOS'!$AP307="Alta",'MAPA DE RIESGOS'!$AR307="Menor"),CONCATENATE("R",'MAPA DE RIESGOS'!$H307,"C",'MAPA DE RIESGOS'!$AF307),"")</f>
        <v/>
      </c>
      <c r="AH54" s="370" t="str">
        <f>IF(AND('MAPA DE RIESGOS'!$AP308="Alta",'MAPA DE RIESGOS'!$AR308="Menor"),CONCATENATE("R",'MAPA DE RIESGOS'!$H308,"C",'MAPA DE RIESGOS'!$AF308),"")</f>
        <v/>
      </c>
      <c r="AI54" s="370" t="str">
        <f>IF(AND('MAPA DE RIESGOS'!$AP309="Alta",'MAPA DE RIESGOS'!$AR309="Menor"),CONCATENATE("R",'MAPA DE RIESGOS'!$H309,"C",'MAPA DE RIESGOS'!$AF309),"")</f>
        <v/>
      </c>
      <c r="AJ54" s="370" t="str">
        <f>IF(AND('MAPA DE RIESGOS'!$AP310="Alta",'MAPA DE RIESGOS'!$AR310="Menor"),CONCATENATE("R",'MAPA DE RIESGOS'!$H310,"C",'MAPA DE RIESGOS'!$AF310),"")</f>
        <v/>
      </c>
      <c r="AK54" s="370" t="str">
        <f>IF(AND('MAPA DE RIESGOS'!$AP311="Alta",'MAPA DE RIESGOS'!$AR311="Menor"),CONCATENATE("R",'MAPA DE RIESGOS'!$H311,"C",'MAPA DE RIESGOS'!$AF311),"")</f>
        <v/>
      </c>
      <c r="AL54" s="370" t="str">
        <f>IF(AND('MAPA DE RIESGOS'!$AP312="Alta",'MAPA DE RIESGOS'!$AR312="Menor"),CONCATENATE("R",'MAPA DE RIESGOS'!$H312,"C",'MAPA DE RIESGOS'!$AF312),"")</f>
        <v/>
      </c>
      <c r="AM54" s="370" t="str">
        <f>IF(AND('MAPA DE RIESGOS'!$AP313="Alta",'MAPA DE RIESGOS'!$AR313="Menor"),CONCATENATE("R",'MAPA DE RIESGOS'!$H313,"C",'MAPA DE RIESGOS'!$AF313),"")</f>
        <v/>
      </c>
      <c r="AN54" s="370" t="str">
        <f>IF(AND('MAPA DE RIESGOS'!$AP314="Alta",'MAPA DE RIESGOS'!$AR314="Menor"),CONCATENATE("R",'MAPA DE RIESGOS'!$H314,"C",'MAPA DE RIESGOS'!$AF314),"")</f>
        <v/>
      </c>
      <c r="AO54" s="370" t="str">
        <f>IF(AND('MAPA DE RIESGOS'!$AP315="Alta",'MAPA DE RIESGOS'!$AR315="Menor"),CONCATENATE("R",'MAPA DE RIESGOS'!$H315,"C",'MAPA DE RIESGOS'!$AF315),"")</f>
        <v/>
      </c>
      <c r="AP54" s="370" t="str">
        <f>IF(AND('MAPA DE RIESGOS'!$AP316="Alta",'MAPA DE RIESGOS'!$AR316="Menor"),CONCATENATE("R",'MAPA DE RIESGOS'!$H316,"C",'MAPA DE RIESGOS'!$AF316),"")</f>
        <v/>
      </c>
      <c r="AQ54" s="370" t="str">
        <f>IF(AND('MAPA DE RIESGOS'!$AP317="Alta",'MAPA DE RIESGOS'!$AR317="Menor"),CONCATENATE("R",'MAPA DE RIESGOS'!$H317,"C",'MAPA DE RIESGOS'!$AF317),"")</f>
        <v/>
      </c>
      <c r="AR54" s="370" t="str">
        <f>IF(AND('MAPA DE RIESGOS'!$AP318="Alta",'MAPA DE RIESGOS'!$AR318="Menor"),CONCATENATE("R",'MAPA DE RIESGOS'!$H318,"C",'MAPA DE RIESGOS'!$AF318),"")</f>
        <v/>
      </c>
      <c r="AS54" s="371" t="str">
        <f>IF(AND('MAPA DE RIESGOS'!$AP319="Alta",'MAPA DE RIESGOS'!$AR319="Menor"),CONCATENATE("R",'MAPA DE RIESGOS'!$H319,"C",'MAPA DE RIESGOS'!$AF319),"")</f>
        <v/>
      </c>
      <c r="AT54" s="357" t="str">
        <f>IF(AND('MAPA DE RIESGOS'!$AP302="Alta",'MAPA DE RIESGOS'!$AR302="Moderado"),CONCATENATE("R",'MAPA DE RIESGOS'!$H302,"C",'MAPA DE RIESGOS'!$AF302),"")</f>
        <v/>
      </c>
      <c r="AU54" s="357" t="str">
        <f>IF(AND('MAPA DE RIESGOS'!$AP303="Alta",'MAPA DE RIESGOS'!$AR303="Moderado"),CONCATENATE("R",'MAPA DE RIESGOS'!$H303,"C",'MAPA DE RIESGOS'!$AF303),"")</f>
        <v/>
      </c>
      <c r="AV54" s="357" t="str">
        <f>IF(AND('MAPA DE RIESGOS'!$AP304="Alta",'MAPA DE RIESGOS'!$AR304="Moderado"),CONCATENATE("R",'MAPA DE RIESGOS'!$H304,"C",'MAPA DE RIESGOS'!$AF304),"")</f>
        <v/>
      </c>
      <c r="AW54" s="357" t="str">
        <f>IF(AND('MAPA DE RIESGOS'!$AP305="Alta",'MAPA DE RIESGOS'!$AR305="Moderado"),CONCATENATE("R",'MAPA DE RIESGOS'!$H305,"C",'MAPA DE RIESGOS'!$AF305),"")</f>
        <v/>
      </c>
      <c r="AX54" s="357" t="str">
        <f>IF(AND('MAPA DE RIESGOS'!$AP306="Alta",'MAPA DE RIESGOS'!$AR306="Moderado"),CONCATENATE("R",'MAPA DE RIESGOS'!$H306,"C",'MAPA DE RIESGOS'!$AF306),"")</f>
        <v/>
      </c>
      <c r="AY54" s="357" t="str">
        <f>IF(AND('MAPA DE RIESGOS'!$AP307="Alta",'MAPA DE RIESGOS'!$AR307="Moderado"),CONCATENATE("R",'MAPA DE RIESGOS'!$H307,"C",'MAPA DE RIESGOS'!$AF307),"")</f>
        <v/>
      </c>
      <c r="AZ54" s="357" t="str">
        <f>IF(AND('MAPA DE RIESGOS'!$AP308="Alta",'MAPA DE RIESGOS'!$AR308="Moderado"),CONCATENATE("R",'MAPA DE RIESGOS'!$H308,"C",'MAPA DE RIESGOS'!$AF308),"")</f>
        <v/>
      </c>
      <c r="BA54" s="357" t="str">
        <f>IF(AND('MAPA DE RIESGOS'!$AP309="Alta",'MAPA DE RIESGOS'!$AR309="Moderado"),CONCATENATE("R",'MAPA DE RIESGOS'!$H309,"C",'MAPA DE RIESGOS'!$AF309),"")</f>
        <v/>
      </c>
      <c r="BB54" s="357" t="str">
        <f>IF(AND('MAPA DE RIESGOS'!$AP310="Alta",'MAPA DE RIESGOS'!$AR310="Moderado"),CONCATENATE("R",'MAPA DE RIESGOS'!$H310,"C",'MAPA DE RIESGOS'!$AF310),"")</f>
        <v/>
      </c>
      <c r="BC54" s="357" t="str">
        <f>IF(AND('MAPA DE RIESGOS'!$AP311="Alta",'MAPA DE RIESGOS'!$AR311="Moderado"),CONCATENATE("R",'MAPA DE RIESGOS'!$H311,"C",'MAPA DE RIESGOS'!$AF311),"")</f>
        <v/>
      </c>
      <c r="BD54" s="357" t="str">
        <f>IF(AND('MAPA DE RIESGOS'!$AP312="Alta",'MAPA DE RIESGOS'!$AR312="Moderado"),CONCATENATE("R",'MAPA DE RIESGOS'!$H312,"C",'MAPA DE RIESGOS'!$AF312),"")</f>
        <v/>
      </c>
      <c r="BE54" s="357" t="str">
        <f>IF(AND('MAPA DE RIESGOS'!$AP313="Alta",'MAPA DE RIESGOS'!$AR313="Moderado"),CONCATENATE("R",'MAPA DE RIESGOS'!$H313,"C",'MAPA DE RIESGOS'!$AF313),"")</f>
        <v/>
      </c>
      <c r="BF54" s="357" t="str">
        <f>IF(AND('MAPA DE RIESGOS'!$AP314="Alta",'MAPA DE RIESGOS'!$AR314="Moderado"),CONCATENATE("R",'MAPA DE RIESGOS'!$H314,"C",'MAPA DE RIESGOS'!$AF314),"")</f>
        <v/>
      </c>
      <c r="BG54" s="357" t="str">
        <f>IF(AND('MAPA DE RIESGOS'!$AP315="Alta",'MAPA DE RIESGOS'!$AR315="Moderado"),CONCATENATE("R",'MAPA DE RIESGOS'!$H315,"C",'MAPA DE RIESGOS'!$AF315),"")</f>
        <v/>
      </c>
      <c r="BH54" s="357" t="str">
        <f>IF(AND('MAPA DE RIESGOS'!$AP316="Alta",'MAPA DE RIESGOS'!$AR316="Moderado"),CONCATENATE("R",'MAPA DE RIESGOS'!$H316,"C",'MAPA DE RIESGOS'!$AF316),"")</f>
        <v/>
      </c>
      <c r="BI54" s="357" t="str">
        <f>IF(AND('MAPA DE RIESGOS'!$AP317="Alta",'MAPA DE RIESGOS'!$AR317="Moderado"),CONCATENATE("R",'MAPA DE RIESGOS'!$H317,"C",'MAPA DE RIESGOS'!$AF317),"")</f>
        <v/>
      </c>
      <c r="BJ54" s="357" t="str">
        <f>IF(AND('MAPA DE RIESGOS'!$AP318="Alta",'MAPA DE RIESGOS'!$AR318="Moderado"),CONCATENATE("R",'MAPA DE RIESGOS'!$H318,"C",'MAPA DE RIESGOS'!$AF318),"")</f>
        <v/>
      </c>
      <c r="BK54" s="358" t="str">
        <f>IF(AND('MAPA DE RIESGOS'!$AP319="Alta",'MAPA DE RIESGOS'!$AR319="Moderado"),CONCATENATE("R",'MAPA DE RIESGOS'!$H319,"C",'MAPA DE RIESGOS'!$AF319),"")</f>
        <v/>
      </c>
      <c r="BL54" s="357" t="str">
        <f>IF(AND('MAPA DE RIESGOS'!$AP302="Alta",'MAPA DE RIESGOS'!$AR302="Mayor"),CONCATENATE("R",'MAPA DE RIESGOS'!$H302,"C",'MAPA DE RIESGOS'!$AF302),"")</f>
        <v/>
      </c>
      <c r="BM54" s="357" t="str">
        <f>IF(AND('MAPA DE RIESGOS'!$AP303="Alta",'MAPA DE RIESGOS'!$AR303="Mayor"),CONCATENATE("R",'MAPA DE RIESGOS'!$H303,"C",'MAPA DE RIESGOS'!$AF303),"")</f>
        <v/>
      </c>
      <c r="BN54" s="357" t="str">
        <f>IF(AND('MAPA DE RIESGOS'!$AP304="Alta",'MAPA DE RIESGOS'!$AR304="Mayor"),CONCATENATE("R",'MAPA DE RIESGOS'!$H304,"C",'MAPA DE RIESGOS'!$AF304),"")</f>
        <v/>
      </c>
      <c r="BO54" s="357" t="str">
        <f>IF(AND('MAPA DE RIESGOS'!$AP305="Alta",'MAPA DE RIESGOS'!$AR305="Mayor"),CONCATENATE("R",'MAPA DE RIESGOS'!$H305,"C",'MAPA DE RIESGOS'!$AF305),"")</f>
        <v/>
      </c>
      <c r="BP54" s="357" t="str">
        <f>IF(AND('MAPA DE RIESGOS'!$AP306="Alta",'MAPA DE RIESGOS'!$AR306="Mayor"),CONCATENATE("R",'MAPA DE RIESGOS'!$H306,"C",'MAPA DE RIESGOS'!$AF306),"")</f>
        <v/>
      </c>
      <c r="BQ54" s="357" t="str">
        <f>IF(AND('MAPA DE RIESGOS'!$AP307="Alta",'MAPA DE RIESGOS'!$AR307="Mayor"),CONCATENATE("R",'MAPA DE RIESGOS'!$H307,"C",'MAPA DE RIESGOS'!$AF307),"")</f>
        <v/>
      </c>
      <c r="BR54" s="357" t="str">
        <f>IF(AND('MAPA DE RIESGOS'!$AP308="Alta",'MAPA DE RIESGOS'!$AR308="Mayor"),CONCATENATE("R",'MAPA DE RIESGOS'!$H308,"C",'MAPA DE RIESGOS'!$AF308),"")</f>
        <v/>
      </c>
      <c r="BS54" s="357" t="str">
        <f>IF(AND('MAPA DE RIESGOS'!$AP309="Alta",'MAPA DE RIESGOS'!$AR309="Mayor"),CONCATENATE("R",'MAPA DE RIESGOS'!$H309,"C",'MAPA DE RIESGOS'!$AF309),"")</f>
        <v/>
      </c>
      <c r="BT54" s="357" t="str">
        <f>IF(AND('MAPA DE RIESGOS'!$AP310="Alta",'MAPA DE RIESGOS'!$AR310="Mayor"),CONCATENATE("R",'MAPA DE RIESGOS'!$H310,"C",'MAPA DE RIESGOS'!$AF310),"")</f>
        <v/>
      </c>
      <c r="BU54" s="357" t="str">
        <f>IF(AND('MAPA DE RIESGOS'!$AP311="Alta",'MAPA DE RIESGOS'!$AR311="Mayor"),CONCATENATE("R",'MAPA DE RIESGOS'!$H311,"C",'MAPA DE RIESGOS'!$AF311),"")</f>
        <v/>
      </c>
      <c r="BV54" s="357" t="str">
        <f>IF(AND('MAPA DE RIESGOS'!$AP312="Alta",'MAPA DE RIESGOS'!$AR312="Mayor"),CONCATENATE("R",'MAPA DE RIESGOS'!$H312,"C",'MAPA DE RIESGOS'!$AF312),"")</f>
        <v/>
      </c>
      <c r="BW54" s="357" t="str">
        <f>IF(AND('MAPA DE RIESGOS'!$AP313="Alta",'MAPA DE RIESGOS'!$AR313="Mayor"),CONCATENATE("R",'MAPA DE RIESGOS'!$H313,"C",'MAPA DE RIESGOS'!$AF313),"")</f>
        <v/>
      </c>
      <c r="BX54" s="357" t="str">
        <f>IF(AND('MAPA DE RIESGOS'!$AP314="Alta",'MAPA DE RIESGOS'!$AR314="Mayor"),CONCATENATE("R",'MAPA DE RIESGOS'!$H314,"C",'MAPA DE RIESGOS'!$AF314),"")</f>
        <v/>
      </c>
      <c r="BY54" s="357" t="str">
        <f>IF(AND('MAPA DE RIESGOS'!$AP315="Alta",'MAPA DE RIESGOS'!$AR315="Mayor"),CONCATENATE("R",'MAPA DE RIESGOS'!$H315,"C",'MAPA DE RIESGOS'!$AF315),"")</f>
        <v/>
      </c>
      <c r="BZ54" s="357" t="str">
        <f>IF(AND('MAPA DE RIESGOS'!$AP316="Alta",'MAPA DE RIESGOS'!$AR316="Mayor"),CONCATENATE("R",'MAPA DE RIESGOS'!$H316,"C",'MAPA DE RIESGOS'!$AF316),"")</f>
        <v/>
      </c>
      <c r="CA54" s="357" t="str">
        <f>IF(AND('MAPA DE RIESGOS'!$AP317="Alta",'MAPA DE RIESGOS'!$AR317="Mayor"),CONCATENATE("R",'MAPA DE RIESGOS'!$H317,"C",'MAPA DE RIESGOS'!$AF317),"")</f>
        <v/>
      </c>
      <c r="CB54" s="357" t="str">
        <f>IF(AND('MAPA DE RIESGOS'!$AP318="Alta",'MAPA DE RIESGOS'!$AR318="Mayor"),CONCATENATE("R",'MAPA DE RIESGOS'!$H318,"C",'MAPA DE RIESGOS'!$AF318),"")</f>
        <v/>
      </c>
      <c r="CC54" s="358" t="str">
        <f>IF(AND('MAPA DE RIESGOS'!$AP319="Alta",'MAPA DE RIESGOS'!$AR319="Mayor"),CONCATENATE("R",'MAPA DE RIESGOS'!$H319,"C",'MAPA DE RIESGOS'!$AF319),"")</f>
        <v/>
      </c>
      <c r="CD54" s="359" t="str">
        <f>IF(AND('MAPA DE RIESGOS'!$AP302="Alta",'MAPA DE RIESGOS'!$AR302="Catastrófico"),CONCATENATE("R",'MAPA DE RIESGOS'!$H302,"C",'MAPA DE RIESGOS'!$AF302),"")</f>
        <v/>
      </c>
      <c r="CE54" s="359" t="str">
        <f>IF(AND('MAPA DE RIESGOS'!$AP303="Alta",'MAPA DE RIESGOS'!$AR303="Catastrófico"),CONCATENATE("R",'MAPA DE RIESGOS'!$H303,"C",'MAPA DE RIESGOS'!$AF303),"")</f>
        <v/>
      </c>
      <c r="CF54" s="359" t="str">
        <f>IF(AND('MAPA DE RIESGOS'!$AP304="Alta",'MAPA DE RIESGOS'!$AR304="Catastrófico"),CONCATENATE("R",'MAPA DE RIESGOS'!$H304,"C",'MAPA DE RIESGOS'!$AF304),"")</f>
        <v/>
      </c>
      <c r="CG54" s="359" t="str">
        <f>IF(AND('MAPA DE RIESGOS'!$AP305="Alta",'MAPA DE RIESGOS'!$AR305="Catastrófico"),CONCATENATE("R",'MAPA DE RIESGOS'!$H305,"C",'MAPA DE RIESGOS'!$AF305),"")</f>
        <v/>
      </c>
      <c r="CH54" s="359" t="str">
        <f>IF(AND('MAPA DE RIESGOS'!$AP306="Alta",'MAPA DE RIESGOS'!$AR306="Catastrófico"),CONCATENATE("R",'MAPA DE RIESGOS'!$H306,"C",'MAPA DE RIESGOS'!$AF306),"")</f>
        <v/>
      </c>
      <c r="CI54" s="359" t="str">
        <f>IF(AND('MAPA DE RIESGOS'!$AP307="Alta",'MAPA DE RIESGOS'!$AR307="Catastrófico"),CONCATENATE("R",'MAPA DE RIESGOS'!$H307,"C",'MAPA DE RIESGOS'!$AF307),"")</f>
        <v/>
      </c>
      <c r="CJ54" s="359" t="str">
        <f>IF(AND('MAPA DE RIESGOS'!$AP308="Alta",'MAPA DE RIESGOS'!$AR308="Catastrófico"),CONCATENATE("R",'MAPA DE RIESGOS'!$H308,"C",'MAPA DE RIESGOS'!$AF308),"")</f>
        <v/>
      </c>
      <c r="CK54" s="359" t="str">
        <f>IF(AND('MAPA DE RIESGOS'!$AP309="Alta",'MAPA DE RIESGOS'!$AR309="Catastrófico"),CONCATENATE("R",'MAPA DE RIESGOS'!$H309,"C",'MAPA DE RIESGOS'!$AF309),"")</f>
        <v/>
      </c>
      <c r="CL54" s="359" t="str">
        <f>IF(AND('MAPA DE RIESGOS'!$AP310="Alta",'MAPA DE RIESGOS'!$AR310="Catastrófico"),CONCATENATE("R",'MAPA DE RIESGOS'!$H310,"C",'MAPA DE RIESGOS'!$AF310),"")</f>
        <v/>
      </c>
      <c r="CM54" s="359" t="str">
        <f>IF(AND('MAPA DE RIESGOS'!$AP311="Alta",'MAPA DE RIESGOS'!$AR311="Catastrófico"),CONCATENATE("R",'MAPA DE RIESGOS'!$H311,"C",'MAPA DE RIESGOS'!$AF311),"")</f>
        <v/>
      </c>
      <c r="CN54" s="359" t="str">
        <f>IF(AND('MAPA DE RIESGOS'!$AP312="Alta",'MAPA DE RIESGOS'!$AR312="Catastrófico"),CONCATENATE("R",'MAPA DE RIESGOS'!$H312,"C",'MAPA DE RIESGOS'!$AF312),"")</f>
        <v/>
      </c>
      <c r="CO54" s="359" t="str">
        <f>IF(AND('MAPA DE RIESGOS'!$AP313="Alta",'MAPA DE RIESGOS'!$AR313="Catastrófico"),CONCATENATE("R",'MAPA DE RIESGOS'!$H313,"C",'MAPA DE RIESGOS'!$AF313),"")</f>
        <v/>
      </c>
      <c r="CP54" s="359" t="str">
        <f>IF(AND('MAPA DE RIESGOS'!$AP314="Alta",'MAPA DE RIESGOS'!$AR314="Catastrófico"),CONCATENATE("R",'MAPA DE RIESGOS'!$H314,"C",'MAPA DE RIESGOS'!$AF314),"")</f>
        <v/>
      </c>
      <c r="CQ54" s="359" t="str">
        <f>IF(AND('MAPA DE RIESGOS'!$AP315="Alta",'MAPA DE RIESGOS'!$AR315="Catastrófico"),CONCATENATE("R",'MAPA DE RIESGOS'!$H315,"C",'MAPA DE RIESGOS'!$AF315),"")</f>
        <v/>
      </c>
      <c r="CR54" s="359" t="str">
        <f>IF(AND('MAPA DE RIESGOS'!$AP316="Alta",'MAPA DE RIESGOS'!$AR316="Catastrófico"),CONCATENATE("R",'MAPA DE RIESGOS'!$H316,"C",'MAPA DE RIESGOS'!$AF316),"")</f>
        <v/>
      </c>
      <c r="CS54" s="359" t="str">
        <f>IF(AND('MAPA DE RIESGOS'!$AP317="Alta",'MAPA DE RIESGOS'!$AR317="Catastrófico"),CONCATENATE("R",'MAPA DE RIESGOS'!$H317,"C",'MAPA DE RIESGOS'!$AF317),"")</f>
        <v/>
      </c>
      <c r="CT54" s="359" t="str">
        <f>IF(AND('MAPA DE RIESGOS'!$AP318="Alta",'MAPA DE RIESGOS'!$AR318="Catastrófico"),CONCATENATE("R",'MAPA DE RIESGOS'!$H318,"C",'MAPA DE RIESGOS'!$AF318),"")</f>
        <v/>
      </c>
      <c r="CU54" s="360" t="str">
        <f>IF(AND('MAPA DE RIESGOS'!$AP319="Alta",'MAPA DE RIESGOS'!$AR319="Catastrófico"),CONCATENATE("R",'MAPA DE RIESGOS'!$H319,"C",'MAPA DE RIESGOS'!$AF319),"")</f>
        <v/>
      </c>
      <c r="CV54" s="67"/>
      <c r="CW54" s="750"/>
      <c r="CX54" s="751"/>
      <c r="CY54" s="751"/>
      <c r="CZ54" s="751"/>
      <c r="DA54" s="751"/>
      <c r="DB54" s="752"/>
    </row>
    <row r="55" spans="2:106" ht="32.5" customHeight="1">
      <c r="B55" s="755"/>
      <c r="C55" s="755"/>
      <c r="D55" s="756"/>
      <c r="E55" s="726"/>
      <c r="F55" s="727"/>
      <c r="G55" s="727"/>
      <c r="H55" s="727"/>
      <c r="I55" s="727"/>
      <c r="J55" s="369" t="str">
        <f>IF(AND('MAPA DE RIESGOS'!$AP320="Alta",'MAPA DE RIESGOS'!$AR320="Leve"),CONCATENATE("R",'MAPA DE RIESGOS'!$H320,"C",'MAPA DE RIESGOS'!$AF320),"")</f>
        <v/>
      </c>
      <c r="K55" s="370" t="str">
        <f>IF(AND('MAPA DE RIESGOS'!$AP321="Alta",'MAPA DE RIESGOS'!$AR321="Leve"),CONCATENATE("R",'MAPA DE RIESGOS'!$H321,"C",'MAPA DE RIESGOS'!$AF321),"")</f>
        <v/>
      </c>
      <c r="L55" s="370" t="str">
        <f>IF(AND('MAPA DE RIESGOS'!$AP322="Alta",'MAPA DE RIESGOS'!$AR322="Leve"),CONCATENATE("R",'MAPA DE RIESGOS'!$H322,"C",'MAPA DE RIESGOS'!$AF322),"")</f>
        <v/>
      </c>
      <c r="M55" s="370" t="str">
        <f>IF(AND('MAPA DE RIESGOS'!$AP323="Alta",'MAPA DE RIESGOS'!$AR323="Leve"),CONCATENATE("R",'MAPA DE RIESGOS'!$H323,"C",'MAPA DE RIESGOS'!$AF323),"")</f>
        <v/>
      </c>
      <c r="N55" s="370" t="str">
        <f>IF(AND('MAPA DE RIESGOS'!$AP324="Alta",'MAPA DE RIESGOS'!$AR324="Leve"),CONCATENATE("R",'MAPA DE RIESGOS'!$H324,"C",'MAPA DE RIESGOS'!$AF324),"")</f>
        <v/>
      </c>
      <c r="O55" s="370" t="str">
        <f>IF(AND('MAPA DE RIESGOS'!$AP325="Alta",'MAPA DE RIESGOS'!$AR325="Leve"),CONCATENATE("R",'MAPA DE RIESGOS'!$H325,"C",'MAPA DE RIESGOS'!$AF325),"")</f>
        <v/>
      </c>
      <c r="P55" s="370" t="str">
        <f>IF(AND('MAPA DE RIESGOS'!$AP326="Alta",'MAPA DE RIESGOS'!$AR326="Leve"),CONCATENATE("R",'MAPA DE RIESGOS'!$H326,"C",'MAPA DE RIESGOS'!$AF326),"")</f>
        <v/>
      </c>
      <c r="Q55" s="370" t="str">
        <f>IF(AND('MAPA DE RIESGOS'!$AP327="Alta",'MAPA DE RIESGOS'!$AR327="Leve"),CONCATENATE("R",'MAPA DE RIESGOS'!$H327,"C",'MAPA DE RIESGOS'!$AF327),"")</f>
        <v/>
      </c>
      <c r="R55" s="370" t="str">
        <f>IF(AND('MAPA DE RIESGOS'!$AP328="Alta",'MAPA DE RIESGOS'!$AR328="Leve"),CONCATENATE("R",'MAPA DE RIESGOS'!$H328,"C",'MAPA DE RIESGOS'!$AF328),"")</f>
        <v/>
      </c>
      <c r="S55" s="370" t="str">
        <f>IF(AND('MAPA DE RIESGOS'!$AP329="Alta",'MAPA DE RIESGOS'!$AR329="Leve"),CONCATENATE("R",'MAPA DE RIESGOS'!$H329,"C",'MAPA DE RIESGOS'!$AF329),"")</f>
        <v/>
      </c>
      <c r="T55" s="370" t="str">
        <f>IF(AND('MAPA DE RIESGOS'!$AP330="Alta",'MAPA DE RIESGOS'!$AR330="Leve"),CONCATENATE("R",'MAPA DE RIESGOS'!$H330,"C",'MAPA DE RIESGOS'!$AF330),"")</f>
        <v/>
      </c>
      <c r="U55" s="370" t="str">
        <f>IF(AND('MAPA DE RIESGOS'!$AP331="Alta",'MAPA DE RIESGOS'!$AR331="Leve"),CONCATENATE("R",'MAPA DE RIESGOS'!$H331,"C",'MAPA DE RIESGOS'!$AF331),"")</f>
        <v/>
      </c>
      <c r="V55" s="370" t="str">
        <f>IF(AND('MAPA DE RIESGOS'!$AP332="Alta",'MAPA DE RIESGOS'!$AR332="Leve"),CONCATENATE("R",'MAPA DE RIESGOS'!$H332,"C",'MAPA DE RIESGOS'!$AF332),"")</f>
        <v/>
      </c>
      <c r="W55" s="370" t="str">
        <f>IF(AND('MAPA DE RIESGOS'!$AP333="Alta",'MAPA DE RIESGOS'!$AR333="Leve"),CONCATENATE("R",'MAPA DE RIESGOS'!$H333,"C",'MAPA DE RIESGOS'!$AF333),"")</f>
        <v/>
      </c>
      <c r="X55" s="370" t="str">
        <f>IF(AND('MAPA DE RIESGOS'!$AP334="Alta",'MAPA DE RIESGOS'!$AR334="Leve"),CONCATENATE("R",'MAPA DE RIESGOS'!$H334,"C",'MAPA DE RIESGOS'!$AF334),"")</f>
        <v/>
      </c>
      <c r="Y55" s="370" t="str">
        <f>IF(AND('MAPA DE RIESGOS'!$AP335="Alta",'MAPA DE RIESGOS'!$AR335="Leve"),CONCATENATE("R",'MAPA DE RIESGOS'!$H335,"C",'MAPA DE RIESGOS'!$AF335),"")</f>
        <v/>
      </c>
      <c r="Z55" s="370" t="str">
        <f>IF(AND('MAPA DE RIESGOS'!$AP336="Alta",'MAPA DE RIESGOS'!$AR336="Leve"),CONCATENATE("R",'MAPA DE RIESGOS'!$H336,"C",'MAPA DE RIESGOS'!$AF336),"")</f>
        <v/>
      </c>
      <c r="AA55" s="370" t="str">
        <f>IF(AND('MAPA DE RIESGOS'!$AP337="Alta",'MAPA DE RIESGOS'!$AR337="Leve"),CONCATENATE("R",'MAPA DE RIESGOS'!$H337,"C",'MAPA DE RIESGOS'!$AF337),"")</f>
        <v/>
      </c>
      <c r="AB55" s="369" t="str">
        <f>IF(AND('MAPA DE RIESGOS'!$AP320="Alta",'MAPA DE RIESGOS'!$AR320="Menor"),CONCATENATE("R",'MAPA DE RIESGOS'!$H320,"C",'MAPA DE RIESGOS'!$AF320),"")</f>
        <v/>
      </c>
      <c r="AC55" s="370" t="str">
        <f>IF(AND('MAPA DE RIESGOS'!$AP321="Alta",'MAPA DE RIESGOS'!$AR321="Menor"),CONCATENATE("R",'MAPA DE RIESGOS'!$H321,"C",'MAPA DE RIESGOS'!$AF321),"")</f>
        <v/>
      </c>
      <c r="AD55" s="370" t="str">
        <f>IF(AND('MAPA DE RIESGOS'!$AP322="Alta",'MAPA DE RIESGOS'!$AR322="Menor"),CONCATENATE("R",'MAPA DE RIESGOS'!$H322,"C",'MAPA DE RIESGOS'!$AF322),"")</f>
        <v/>
      </c>
      <c r="AE55" s="370" t="str">
        <f>IF(AND('MAPA DE RIESGOS'!$AP323="Alta",'MAPA DE RIESGOS'!$AR323="Menor"),CONCATENATE("R",'MAPA DE RIESGOS'!$H323,"C",'MAPA DE RIESGOS'!$AF323),"")</f>
        <v/>
      </c>
      <c r="AF55" s="370" t="str">
        <f>IF(AND('MAPA DE RIESGOS'!$AP324="Alta",'MAPA DE RIESGOS'!$AR324="Menor"),CONCATENATE("R",'MAPA DE RIESGOS'!$H324,"C",'MAPA DE RIESGOS'!$AF324),"")</f>
        <v/>
      </c>
      <c r="AG55" s="370" t="str">
        <f>IF(AND('MAPA DE RIESGOS'!$AP325="Alta",'MAPA DE RIESGOS'!$AR325="Menor"),CONCATENATE("R",'MAPA DE RIESGOS'!$H325,"C",'MAPA DE RIESGOS'!$AF325),"")</f>
        <v/>
      </c>
      <c r="AH55" s="370" t="str">
        <f>IF(AND('MAPA DE RIESGOS'!$AP326="Alta",'MAPA DE RIESGOS'!$AR326="Menor"),CONCATENATE("R",'MAPA DE RIESGOS'!$H326,"C",'MAPA DE RIESGOS'!$AF326),"")</f>
        <v/>
      </c>
      <c r="AI55" s="370" t="str">
        <f>IF(AND('MAPA DE RIESGOS'!$AP327="Alta",'MAPA DE RIESGOS'!$AR327="Menor"),CONCATENATE("R",'MAPA DE RIESGOS'!$H327,"C",'MAPA DE RIESGOS'!$AF327),"")</f>
        <v/>
      </c>
      <c r="AJ55" s="370" t="str">
        <f>IF(AND('MAPA DE RIESGOS'!$AP328="Alta",'MAPA DE RIESGOS'!$AR328="Menor"),CONCATENATE("R",'MAPA DE RIESGOS'!$H328,"C",'MAPA DE RIESGOS'!$AF328),"")</f>
        <v/>
      </c>
      <c r="AK55" s="370" t="str">
        <f>IF(AND('MAPA DE RIESGOS'!$AP329="Alta",'MAPA DE RIESGOS'!$AR329="Menor"),CONCATENATE("R",'MAPA DE RIESGOS'!$H329,"C",'MAPA DE RIESGOS'!$AF329),"")</f>
        <v/>
      </c>
      <c r="AL55" s="370" t="str">
        <f>IF(AND('MAPA DE RIESGOS'!$AP330="Alta",'MAPA DE RIESGOS'!$AR330="Menor"),CONCATENATE("R",'MAPA DE RIESGOS'!$H330,"C",'MAPA DE RIESGOS'!$AF330),"")</f>
        <v/>
      </c>
      <c r="AM55" s="370" t="str">
        <f>IF(AND('MAPA DE RIESGOS'!$AP331="Alta",'MAPA DE RIESGOS'!$AR331="Menor"),CONCATENATE("R",'MAPA DE RIESGOS'!$H331,"C",'MAPA DE RIESGOS'!$AF331),"")</f>
        <v/>
      </c>
      <c r="AN55" s="370" t="str">
        <f>IF(AND('MAPA DE RIESGOS'!$AP332="Alta",'MAPA DE RIESGOS'!$AR332="Menor"),CONCATENATE("R",'MAPA DE RIESGOS'!$H332,"C",'MAPA DE RIESGOS'!$AF332),"")</f>
        <v/>
      </c>
      <c r="AO55" s="370" t="str">
        <f>IF(AND('MAPA DE RIESGOS'!$AP333="Alta",'MAPA DE RIESGOS'!$AR333="Menor"),CONCATENATE("R",'MAPA DE RIESGOS'!$H333,"C",'MAPA DE RIESGOS'!$AF333),"")</f>
        <v/>
      </c>
      <c r="AP55" s="370" t="str">
        <f>IF(AND('MAPA DE RIESGOS'!$AP334="Alta",'MAPA DE RIESGOS'!$AR334="Menor"),CONCATENATE("R",'MAPA DE RIESGOS'!$H334,"C",'MAPA DE RIESGOS'!$AF334),"")</f>
        <v/>
      </c>
      <c r="AQ55" s="370" t="str">
        <f>IF(AND('MAPA DE RIESGOS'!$AP335="Alta",'MAPA DE RIESGOS'!$AR335="Menor"),CONCATENATE("R",'MAPA DE RIESGOS'!$H335,"C",'MAPA DE RIESGOS'!$AF335),"")</f>
        <v/>
      </c>
      <c r="AR55" s="370" t="str">
        <f>IF(AND('MAPA DE RIESGOS'!$AP336="Alta",'MAPA DE RIESGOS'!$AR336="Menor"),CONCATENATE("R",'MAPA DE RIESGOS'!$H336,"C",'MAPA DE RIESGOS'!$AF336),"")</f>
        <v/>
      </c>
      <c r="AS55" s="371" t="str">
        <f>IF(AND('MAPA DE RIESGOS'!$AP337="Alta",'MAPA DE RIESGOS'!$AR337="Menor"),CONCATENATE("R",'MAPA DE RIESGOS'!$H337,"C",'MAPA DE RIESGOS'!$AF337),"")</f>
        <v/>
      </c>
      <c r="AT55" s="357" t="str">
        <f>IF(AND('MAPA DE RIESGOS'!$AP320="Alta",'MAPA DE RIESGOS'!$AR320="Moderado"),CONCATENATE("R",'MAPA DE RIESGOS'!$H320,"C",'MAPA DE RIESGOS'!$AF320),"")</f>
        <v/>
      </c>
      <c r="AU55" s="357" t="str">
        <f>IF(AND('MAPA DE RIESGOS'!$AP321="Alta",'MAPA DE RIESGOS'!$AR321="Moderado"),CONCATENATE("R",'MAPA DE RIESGOS'!$H321,"C",'MAPA DE RIESGOS'!$AF321),"")</f>
        <v/>
      </c>
      <c r="AV55" s="357" t="str">
        <f>IF(AND('MAPA DE RIESGOS'!$AP322="Alta",'MAPA DE RIESGOS'!$AR322="Moderado"),CONCATENATE("R",'MAPA DE RIESGOS'!$H322,"C",'MAPA DE RIESGOS'!$AF322),"")</f>
        <v/>
      </c>
      <c r="AW55" s="357" t="str">
        <f>IF(AND('MAPA DE RIESGOS'!$AP323="Alta",'MAPA DE RIESGOS'!$AR323="Moderado"),CONCATENATE("R",'MAPA DE RIESGOS'!$H323,"C",'MAPA DE RIESGOS'!$AF323),"")</f>
        <v/>
      </c>
      <c r="AX55" s="357" t="str">
        <f>IF(AND('MAPA DE RIESGOS'!$AP324="Alta",'MAPA DE RIESGOS'!$AR324="Moderado"),CONCATENATE("R",'MAPA DE RIESGOS'!$H324,"C",'MAPA DE RIESGOS'!$AF324),"")</f>
        <v/>
      </c>
      <c r="AY55" s="357" t="str">
        <f>IF(AND('MAPA DE RIESGOS'!$AP325="Alta",'MAPA DE RIESGOS'!$AR325="Moderado"),CONCATENATE("R",'MAPA DE RIESGOS'!$H325,"C",'MAPA DE RIESGOS'!$AF325),"")</f>
        <v/>
      </c>
      <c r="AZ55" s="357" t="str">
        <f>IF(AND('MAPA DE RIESGOS'!$AP326="Alta",'MAPA DE RIESGOS'!$AR326="Moderado"),CONCATENATE("R",'MAPA DE RIESGOS'!$H326,"C",'MAPA DE RIESGOS'!$AF326),"")</f>
        <v/>
      </c>
      <c r="BA55" s="357" t="str">
        <f>IF(AND('MAPA DE RIESGOS'!$AP327="Alta",'MAPA DE RIESGOS'!$AR327="Moderado"),CONCATENATE("R",'MAPA DE RIESGOS'!$H327,"C",'MAPA DE RIESGOS'!$AF327),"")</f>
        <v/>
      </c>
      <c r="BB55" s="357" t="str">
        <f>IF(AND('MAPA DE RIESGOS'!$AP328="Alta",'MAPA DE RIESGOS'!$AR328="Moderado"),CONCATENATE("R",'MAPA DE RIESGOS'!$H328,"C",'MAPA DE RIESGOS'!$AF328),"")</f>
        <v/>
      </c>
      <c r="BC55" s="357" t="str">
        <f>IF(AND('MAPA DE RIESGOS'!$AP329="Alta",'MAPA DE RIESGOS'!$AR329="Moderado"),CONCATENATE("R",'MAPA DE RIESGOS'!$H329,"C",'MAPA DE RIESGOS'!$AF329),"")</f>
        <v/>
      </c>
      <c r="BD55" s="357" t="str">
        <f>IF(AND('MAPA DE RIESGOS'!$AP330="Alta",'MAPA DE RIESGOS'!$AR330="Moderado"),CONCATENATE("R",'MAPA DE RIESGOS'!$H330,"C",'MAPA DE RIESGOS'!$AF330),"")</f>
        <v/>
      </c>
      <c r="BE55" s="357" t="str">
        <f>IF(AND('MAPA DE RIESGOS'!$AP331="Alta",'MAPA DE RIESGOS'!$AR331="Moderado"),CONCATENATE("R",'MAPA DE RIESGOS'!$H331,"C",'MAPA DE RIESGOS'!$AF331),"")</f>
        <v/>
      </c>
      <c r="BF55" s="357" t="str">
        <f>IF(AND('MAPA DE RIESGOS'!$AP332="Alta",'MAPA DE RIESGOS'!$AR332="Moderado"),CONCATENATE("R",'MAPA DE RIESGOS'!$H332,"C",'MAPA DE RIESGOS'!$AF332),"")</f>
        <v/>
      </c>
      <c r="BG55" s="357" t="str">
        <f>IF(AND('MAPA DE RIESGOS'!$AP333="Alta",'MAPA DE RIESGOS'!$AR333="Moderado"),CONCATENATE("R",'MAPA DE RIESGOS'!$H333,"C",'MAPA DE RIESGOS'!$AF333),"")</f>
        <v/>
      </c>
      <c r="BH55" s="357" t="str">
        <f>IF(AND('MAPA DE RIESGOS'!$AP334="Alta",'MAPA DE RIESGOS'!$AR334="Moderado"),CONCATENATE("R",'MAPA DE RIESGOS'!$H334,"C",'MAPA DE RIESGOS'!$AF334),"")</f>
        <v/>
      </c>
      <c r="BI55" s="357" t="str">
        <f>IF(AND('MAPA DE RIESGOS'!$AP335="Alta",'MAPA DE RIESGOS'!$AR335="Moderado"),CONCATENATE("R",'MAPA DE RIESGOS'!$H335,"C",'MAPA DE RIESGOS'!$AF335),"")</f>
        <v/>
      </c>
      <c r="BJ55" s="357" t="str">
        <f>IF(AND('MAPA DE RIESGOS'!$AP336="Alta",'MAPA DE RIESGOS'!$AR336="Moderado"),CONCATENATE("R",'MAPA DE RIESGOS'!$H336,"C",'MAPA DE RIESGOS'!$AF336),"")</f>
        <v/>
      </c>
      <c r="BK55" s="358" t="str">
        <f>IF(AND('MAPA DE RIESGOS'!$AP337="Alta",'MAPA DE RIESGOS'!$AR337="Moderado"),CONCATENATE("R",'MAPA DE RIESGOS'!$H337,"C",'MAPA DE RIESGOS'!$AF337),"")</f>
        <v/>
      </c>
      <c r="BL55" s="357" t="str">
        <f>IF(AND('MAPA DE RIESGOS'!$AP320="Alta",'MAPA DE RIESGOS'!$AR320="Mayor"),CONCATENATE("R",'MAPA DE RIESGOS'!$H320,"C",'MAPA DE RIESGOS'!$AF320),"")</f>
        <v/>
      </c>
      <c r="BM55" s="357" t="str">
        <f>IF(AND('MAPA DE RIESGOS'!$AP321="Alta",'MAPA DE RIESGOS'!$AR321="Mayor"),CONCATENATE("R",'MAPA DE RIESGOS'!$H321,"C",'MAPA DE RIESGOS'!$AF321),"")</f>
        <v/>
      </c>
      <c r="BN55" s="357" t="str">
        <f>IF(AND('MAPA DE RIESGOS'!$AP322="Alta",'MAPA DE RIESGOS'!$AR322="Mayor"),CONCATENATE("R",'MAPA DE RIESGOS'!$H322,"C",'MAPA DE RIESGOS'!$AF322),"")</f>
        <v/>
      </c>
      <c r="BO55" s="357" t="str">
        <f>IF(AND('MAPA DE RIESGOS'!$AP323="Alta",'MAPA DE RIESGOS'!$AR323="Mayor"),CONCATENATE("R",'MAPA DE RIESGOS'!$H323,"C",'MAPA DE RIESGOS'!$AF323),"")</f>
        <v/>
      </c>
      <c r="BP55" s="357" t="str">
        <f>IF(AND('MAPA DE RIESGOS'!$AP324="Alta",'MAPA DE RIESGOS'!$AR324="Mayor"),CONCATENATE("R",'MAPA DE RIESGOS'!$H324,"C",'MAPA DE RIESGOS'!$AF324),"")</f>
        <v/>
      </c>
      <c r="BQ55" s="357" t="str">
        <f>IF(AND('MAPA DE RIESGOS'!$AP325="Alta",'MAPA DE RIESGOS'!$AR325="Mayor"),CONCATENATE("R",'MAPA DE RIESGOS'!$H325,"C",'MAPA DE RIESGOS'!$AF325),"")</f>
        <v/>
      </c>
      <c r="BR55" s="357" t="str">
        <f>IF(AND('MAPA DE RIESGOS'!$AP326="Alta",'MAPA DE RIESGOS'!$AR326="Mayor"),CONCATENATE("R",'MAPA DE RIESGOS'!$H326,"C",'MAPA DE RIESGOS'!$AF326),"")</f>
        <v/>
      </c>
      <c r="BS55" s="357" t="str">
        <f>IF(AND('MAPA DE RIESGOS'!$AP327="Alta",'MAPA DE RIESGOS'!$AR327="Mayor"),CONCATENATE("R",'MAPA DE RIESGOS'!$H327,"C",'MAPA DE RIESGOS'!$AF327),"")</f>
        <v/>
      </c>
      <c r="BT55" s="357" t="str">
        <f>IF(AND('MAPA DE RIESGOS'!$AP328="Alta",'MAPA DE RIESGOS'!$AR328="Mayor"),CONCATENATE("R",'MAPA DE RIESGOS'!$H328,"C",'MAPA DE RIESGOS'!$AF328),"")</f>
        <v/>
      </c>
      <c r="BU55" s="357" t="str">
        <f>IF(AND('MAPA DE RIESGOS'!$AP329="Alta",'MAPA DE RIESGOS'!$AR329="Mayor"),CONCATENATE("R",'MAPA DE RIESGOS'!$H329,"C",'MAPA DE RIESGOS'!$AF329),"")</f>
        <v/>
      </c>
      <c r="BV55" s="357" t="str">
        <f>IF(AND('MAPA DE RIESGOS'!$AP330="Alta",'MAPA DE RIESGOS'!$AR330="Mayor"),CONCATENATE("R",'MAPA DE RIESGOS'!$H330,"C",'MAPA DE RIESGOS'!$AF330),"")</f>
        <v/>
      </c>
      <c r="BW55" s="357" t="str">
        <f>IF(AND('MAPA DE RIESGOS'!$AP331="Alta",'MAPA DE RIESGOS'!$AR331="Mayor"),CONCATENATE("R",'MAPA DE RIESGOS'!$H331,"C",'MAPA DE RIESGOS'!$AF331),"")</f>
        <v/>
      </c>
      <c r="BX55" s="357" t="str">
        <f>IF(AND('MAPA DE RIESGOS'!$AP332="Alta",'MAPA DE RIESGOS'!$AR332="Mayor"),CONCATENATE("R",'MAPA DE RIESGOS'!$H332,"C",'MAPA DE RIESGOS'!$AF332),"")</f>
        <v/>
      </c>
      <c r="BY55" s="357" t="str">
        <f>IF(AND('MAPA DE RIESGOS'!$AP333="Alta",'MAPA DE RIESGOS'!$AR333="Mayor"),CONCATENATE("R",'MAPA DE RIESGOS'!$H333,"C",'MAPA DE RIESGOS'!$AF333),"")</f>
        <v/>
      </c>
      <c r="BZ55" s="357" t="str">
        <f>IF(AND('MAPA DE RIESGOS'!$AP334="Alta",'MAPA DE RIESGOS'!$AR334="Mayor"),CONCATENATE("R",'MAPA DE RIESGOS'!$H334,"C",'MAPA DE RIESGOS'!$AF334),"")</f>
        <v/>
      </c>
      <c r="CA55" s="357" t="str">
        <f>IF(AND('MAPA DE RIESGOS'!$AP335="Alta",'MAPA DE RIESGOS'!$AR335="Mayor"),CONCATENATE("R",'MAPA DE RIESGOS'!$H335,"C",'MAPA DE RIESGOS'!$AF335),"")</f>
        <v/>
      </c>
      <c r="CB55" s="357" t="str">
        <f>IF(AND('MAPA DE RIESGOS'!$AP336="Alta",'MAPA DE RIESGOS'!$AR336="Mayor"),CONCATENATE("R",'MAPA DE RIESGOS'!$H336,"C",'MAPA DE RIESGOS'!$AF336),"")</f>
        <v/>
      </c>
      <c r="CC55" s="358" t="str">
        <f>IF(AND('MAPA DE RIESGOS'!$AP337="Alta",'MAPA DE RIESGOS'!$AR337="Mayor"),CONCATENATE("R",'MAPA DE RIESGOS'!$H337,"C",'MAPA DE RIESGOS'!$AF337),"")</f>
        <v/>
      </c>
      <c r="CD55" s="359" t="str">
        <f>IF(AND('MAPA DE RIESGOS'!$AP320="Alta",'MAPA DE RIESGOS'!$AR320="Catastrófico"),CONCATENATE("R",'MAPA DE RIESGOS'!$H320,"C",'MAPA DE RIESGOS'!$AF320),"")</f>
        <v/>
      </c>
      <c r="CE55" s="359" t="str">
        <f>IF(AND('MAPA DE RIESGOS'!$AP321="Alta",'MAPA DE RIESGOS'!$AR321="Catastrófico"),CONCATENATE("R",'MAPA DE RIESGOS'!$H321,"C",'MAPA DE RIESGOS'!$AF321),"")</f>
        <v/>
      </c>
      <c r="CF55" s="359" t="str">
        <f>IF(AND('MAPA DE RIESGOS'!$AP322="Alta",'MAPA DE RIESGOS'!$AR322="Catastrófico"),CONCATENATE("R",'MAPA DE RIESGOS'!$H322,"C",'MAPA DE RIESGOS'!$AF322),"")</f>
        <v/>
      </c>
      <c r="CG55" s="359" t="str">
        <f>IF(AND('MAPA DE RIESGOS'!$AP323="Alta",'MAPA DE RIESGOS'!$AR323="Catastrófico"),CONCATENATE("R",'MAPA DE RIESGOS'!$H323,"C",'MAPA DE RIESGOS'!$AF323),"")</f>
        <v/>
      </c>
      <c r="CH55" s="359" t="str">
        <f>IF(AND('MAPA DE RIESGOS'!$AP324="Alta",'MAPA DE RIESGOS'!$AR324="Catastrófico"),CONCATENATE("R",'MAPA DE RIESGOS'!$H324,"C",'MAPA DE RIESGOS'!$AF324),"")</f>
        <v/>
      </c>
      <c r="CI55" s="359" t="str">
        <f>IF(AND('MAPA DE RIESGOS'!$AP325="Alta",'MAPA DE RIESGOS'!$AR325="Catastrófico"),CONCATENATE("R",'MAPA DE RIESGOS'!$H325,"C",'MAPA DE RIESGOS'!$AF325),"")</f>
        <v/>
      </c>
      <c r="CJ55" s="359" t="str">
        <f>IF(AND('MAPA DE RIESGOS'!$AP326="Alta",'MAPA DE RIESGOS'!$AR326="Catastrófico"),CONCATENATE("R",'MAPA DE RIESGOS'!$H326,"C",'MAPA DE RIESGOS'!$AF326),"")</f>
        <v/>
      </c>
      <c r="CK55" s="359" t="str">
        <f>IF(AND('MAPA DE RIESGOS'!$AP327="Alta",'MAPA DE RIESGOS'!$AR327="Catastrófico"),CONCATENATE("R",'MAPA DE RIESGOS'!$H327,"C",'MAPA DE RIESGOS'!$AF327),"")</f>
        <v/>
      </c>
      <c r="CL55" s="359" t="str">
        <f>IF(AND('MAPA DE RIESGOS'!$AP328="Alta",'MAPA DE RIESGOS'!$AR328="Catastrófico"),CONCATENATE("R",'MAPA DE RIESGOS'!$H328,"C",'MAPA DE RIESGOS'!$AF328),"")</f>
        <v/>
      </c>
      <c r="CM55" s="359" t="str">
        <f>IF(AND('MAPA DE RIESGOS'!$AP329="Alta",'MAPA DE RIESGOS'!$AR329="Catastrófico"),CONCATENATE("R",'MAPA DE RIESGOS'!$H329,"C",'MAPA DE RIESGOS'!$AF329),"")</f>
        <v/>
      </c>
      <c r="CN55" s="359" t="str">
        <f>IF(AND('MAPA DE RIESGOS'!$AP330="Alta",'MAPA DE RIESGOS'!$AR330="Catastrófico"),CONCATENATE("R",'MAPA DE RIESGOS'!$H330,"C",'MAPA DE RIESGOS'!$AF330),"")</f>
        <v/>
      </c>
      <c r="CO55" s="359" t="str">
        <f>IF(AND('MAPA DE RIESGOS'!$AP331="Alta",'MAPA DE RIESGOS'!$AR331="Catastrófico"),CONCATENATE("R",'MAPA DE RIESGOS'!$H331,"C",'MAPA DE RIESGOS'!$AF331),"")</f>
        <v/>
      </c>
      <c r="CP55" s="359" t="str">
        <f>IF(AND('MAPA DE RIESGOS'!$AP332="Alta",'MAPA DE RIESGOS'!$AR332="Catastrófico"),CONCATENATE("R",'MAPA DE RIESGOS'!$H332,"C",'MAPA DE RIESGOS'!$AF332),"")</f>
        <v/>
      </c>
      <c r="CQ55" s="359" t="str">
        <f>IF(AND('MAPA DE RIESGOS'!$AP333="Alta",'MAPA DE RIESGOS'!$AR333="Catastrófico"),CONCATENATE("R",'MAPA DE RIESGOS'!$H333,"C",'MAPA DE RIESGOS'!$AF333),"")</f>
        <v/>
      </c>
      <c r="CR55" s="359" t="str">
        <f>IF(AND('MAPA DE RIESGOS'!$AP334="Alta",'MAPA DE RIESGOS'!$AR334="Catastrófico"),CONCATENATE("R",'MAPA DE RIESGOS'!$H334,"C",'MAPA DE RIESGOS'!$AF334),"")</f>
        <v/>
      </c>
      <c r="CS55" s="359" t="str">
        <f>IF(AND('MAPA DE RIESGOS'!$AP335="Alta",'MAPA DE RIESGOS'!$AR335="Catastrófico"),CONCATENATE("R",'MAPA DE RIESGOS'!$H335,"C",'MAPA DE RIESGOS'!$AF335),"")</f>
        <v/>
      </c>
      <c r="CT55" s="359" t="str">
        <f>IF(AND('MAPA DE RIESGOS'!$AP336="Alta",'MAPA DE RIESGOS'!$AR336="Catastrófico"),CONCATENATE("R",'MAPA DE RIESGOS'!$H336,"C",'MAPA DE RIESGOS'!$AF336),"")</f>
        <v/>
      </c>
      <c r="CU55" s="360" t="str">
        <f>IF(AND('MAPA DE RIESGOS'!$AP337="Alta",'MAPA DE RIESGOS'!$AR337="Catastrófico"),CONCATENATE("R",'MAPA DE RIESGOS'!$H337,"C",'MAPA DE RIESGOS'!$AF337),"")</f>
        <v/>
      </c>
      <c r="CV55" s="67"/>
      <c r="CW55" s="750"/>
      <c r="CX55" s="751"/>
      <c r="CY55" s="751"/>
      <c r="CZ55" s="751"/>
      <c r="DA55" s="751"/>
      <c r="DB55" s="752"/>
    </row>
    <row r="56" spans="2:106" ht="32.5" customHeight="1">
      <c r="B56" s="755"/>
      <c r="C56" s="755"/>
      <c r="D56" s="756"/>
      <c r="E56" s="726"/>
      <c r="F56" s="727"/>
      <c r="G56" s="727"/>
      <c r="H56" s="727"/>
      <c r="I56" s="727"/>
      <c r="J56" s="369" t="str">
        <f>IF(AND('MAPA DE RIESGOS'!$AP338="Alta",'MAPA DE RIESGOS'!$AR338="Leve"),CONCATENATE("R",'MAPA DE RIESGOS'!$H338,"C",'MAPA DE RIESGOS'!$AF338),"")</f>
        <v/>
      </c>
      <c r="K56" s="370" t="str">
        <f>IF(AND('MAPA DE RIESGOS'!$AP339="Alta",'MAPA DE RIESGOS'!$AR339="Leve"),CONCATENATE("R",'MAPA DE RIESGOS'!$H339,"C",'MAPA DE RIESGOS'!$AF339),"")</f>
        <v/>
      </c>
      <c r="L56" s="370" t="str">
        <f>IF(AND('MAPA DE RIESGOS'!$AP340="Alta",'MAPA DE RIESGOS'!$AR340="Leve"),CONCATENATE("R",'MAPA DE RIESGOS'!$H340,"C",'MAPA DE RIESGOS'!$AF340),"")</f>
        <v/>
      </c>
      <c r="M56" s="370" t="str">
        <f>IF(AND('MAPA DE RIESGOS'!$AP341="Alta",'MAPA DE RIESGOS'!$AR341="Leve"),CONCATENATE("R",'MAPA DE RIESGOS'!$H341,"C",'MAPA DE RIESGOS'!$AF341),"")</f>
        <v/>
      </c>
      <c r="N56" s="370" t="str">
        <f>IF(AND('MAPA DE RIESGOS'!$AP342="Alta",'MAPA DE RIESGOS'!$AR342="Leve"),CONCATENATE("R",'MAPA DE RIESGOS'!$H342,"C",'MAPA DE RIESGOS'!$AF342),"")</f>
        <v/>
      </c>
      <c r="O56" s="370" t="str">
        <f>IF(AND('MAPA DE RIESGOS'!$AP343="Alta",'MAPA DE RIESGOS'!$AR343="Leve"),CONCATENATE("R",'MAPA DE RIESGOS'!$H343,"C",'MAPA DE RIESGOS'!$AF343),"")</f>
        <v/>
      </c>
      <c r="P56" s="370" t="str">
        <f>IF(AND('MAPA DE RIESGOS'!$AP344="Alta",'MAPA DE RIESGOS'!$AR344="Leve"),CONCATENATE("R",'MAPA DE RIESGOS'!$H344,"C",'MAPA DE RIESGOS'!$AF344),"")</f>
        <v/>
      </c>
      <c r="Q56" s="370" t="str">
        <f>IF(AND('MAPA DE RIESGOS'!$AP345="Alta",'MAPA DE RIESGOS'!$AR345="Leve"),CONCATENATE("R",'MAPA DE RIESGOS'!$H345,"C",'MAPA DE RIESGOS'!$AF345),"")</f>
        <v/>
      </c>
      <c r="R56" s="370" t="str">
        <f>IF(AND('MAPA DE RIESGOS'!$AP346="Alta",'MAPA DE RIESGOS'!$AR346="Leve"),CONCATENATE("R",'MAPA DE RIESGOS'!$H346,"C",'MAPA DE RIESGOS'!$AF346),"")</f>
        <v/>
      </c>
      <c r="S56" s="370" t="str">
        <f>IF(AND('MAPA DE RIESGOS'!$AP347="Alta",'MAPA DE RIESGOS'!$AR347="Leve"),CONCATENATE("R",'MAPA DE RIESGOS'!$H347,"C",'MAPA DE RIESGOS'!$AF347),"")</f>
        <v/>
      </c>
      <c r="T56" s="370" t="str">
        <f>IF(AND('MAPA DE RIESGOS'!$AP348="Alta",'MAPA DE RIESGOS'!$AR348="Leve"),CONCATENATE("R",'MAPA DE RIESGOS'!$H348,"C",'MAPA DE RIESGOS'!$AF348),"")</f>
        <v/>
      </c>
      <c r="U56" s="370" t="str">
        <f>IF(AND('MAPA DE RIESGOS'!$AP349="Alta",'MAPA DE RIESGOS'!$AR349="Leve"),CONCATENATE("R",'MAPA DE RIESGOS'!$H349,"C",'MAPA DE RIESGOS'!$AF349),"")</f>
        <v/>
      </c>
      <c r="V56" s="370" t="str">
        <f>IF(AND('MAPA DE RIESGOS'!$AP350="Alta",'MAPA DE RIESGOS'!$AR350="Leve"),CONCATENATE("R",'MAPA DE RIESGOS'!$H350,"C",'MAPA DE RIESGOS'!$AF350),"")</f>
        <v/>
      </c>
      <c r="W56" s="370" t="str">
        <f>IF(AND('MAPA DE RIESGOS'!$AP351="Alta",'MAPA DE RIESGOS'!$AR351="Leve"),CONCATENATE("R",'MAPA DE RIESGOS'!$H351,"C",'MAPA DE RIESGOS'!$AF351),"")</f>
        <v/>
      </c>
      <c r="X56" s="370" t="str">
        <f>IF(AND('MAPA DE RIESGOS'!$AP352="Alta",'MAPA DE RIESGOS'!$AR352="Leve"),CONCATENATE("R",'MAPA DE RIESGOS'!$H352,"C",'MAPA DE RIESGOS'!$AF352),"")</f>
        <v/>
      </c>
      <c r="Y56" s="370" t="str">
        <f>IF(AND('MAPA DE RIESGOS'!$AP353="Alta",'MAPA DE RIESGOS'!$AR353="Leve"),CONCATENATE("R",'MAPA DE RIESGOS'!$H353,"C",'MAPA DE RIESGOS'!$AF353),"")</f>
        <v/>
      </c>
      <c r="Z56" s="370" t="str">
        <f>IF(AND('MAPA DE RIESGOS'!$AP354="Alta",'MAPA DE RIESGOS'!$AR354="Leve"),CONCATENATE("R",'MAPA DE RIESGOS'!$H354,"C",'MAPA DE RIESGOS'!$AF354),"")</f>
        <v/>
      </c>
      <c r="AA56" s="370" t="str">
        <f>IF(AND('MAPA DE RIESGOS'!$AP355="Alta",'MAPA DE RIESGOS'!$AR355="Leve"),CONCATENATE("R",'MAPA DE RIESGOS'!$H355,"C",'MAPA DE RIESGOS'!$AF355),"")</f>
        <v/>
      </c>
      <c r="AB56" s="369" t="str">
        <f>IF(AND('MAPA DE RIESGOS'!$AP338="Alta",'MAPA DE RIESGOS'!$AR338="Menor"),CONCATENATE("R",'MAPA DE RIESGOS'!$H338,"C",'MAPA DE RIESGOS'!$AF338),"")</f>
        <v/>
      </c>
      <c r="AC56" s="370" t="str">
        <f>IF(AND('MAPA DE RIESGOS'!$AP339="Alta",'MAPA DE RIESGOS'!$AR339="Menor"),CONCATENATE("R",'MAPA DE RIESGOS'!$H339,"C",'MAPA DE RIESGOS'!$AF339),"")</f>
        <v/>
      </c>
      <c r="AD56" s="370" t="str">
        <f>IF(AND('MAPA DE RIESGOS'!$AP340="Alta",'MAPA DE RIESGOS'!$AR340="Menor"),CONCATENATE("R",'MAPA DE RIESGOS'!$H340,"C",'MAPA DE RIESGOS'!$AF340),"")</f>
        <v/>
      </c>
      <c r="AE56" s="370" t="str">
        <f>IF(AND('MAPA DE RIESGOS'!$AP341="Alta",'MAPA DE RIESGOS'!$AR341="Menor"),CONCATENATE("R",'MAPA DE RIESGOS'!$H341,"C",'MAPA DE RIESGOS'!$AF341),"")</f>
        <v/>
      </c>
      <c r="AF56" s="370" t="str">
        <f>IF(AND('MAPA DE RIESGOS'!$AP342="Alta",'MAPA DE RIESGOS'!$AR342="Menor"),CONCATENATE("R",'MAPA DE RIESGOS'!$H342,"C",'MAPA DE RIESGOS'!$AF342),"")</f>
        <v/>
      </c>
      <c r="AG56" s="370" t="str">
        <f>IF(AND('MAPA DE RIESGOS'!$AP343="Alta",'MAPA DE RIESGOS'!$AR343="Menor"),CONCATENATE("R",'MAPA DE RIESGOS'!$H343,"C",'MAPA DE RIESGOS'!$AF343),"")</f>
        <v/>
      </c>
      <c r="AH56" s="370" t="str">
        <f>IF(AND('MAPA DE RIESGOS'!$AP344="Alta",'MAPA DE RIESGOS'!$AR344="Menor"),CONCATENATE("R",'MAPA DE RIESGOS'!$H344,"C",'MAPA DE RIESGOS'!$AF344),"")</f>
        <v/>
      </c>
      <c r="AI56" s="370" t="str">
        <f>IF(AND('MAPA DE RIESGOS'!$AP345="Alta",'MAPA DE RIESGOS'!$AR345="Menor"),CONCATENATE("R",'MAPA DE RIESGOS'!$H345,"C",'MAPA DE RIESGOS'!$AF345),"")</f>
        <v/>
      </c>
      <c r="AJ56" s="370" t="str">
        <f>IF(AND('MAPA DE RIESGOS'!$AP346="Alta",'MAPA DE RIESGOS'!$AR346="Menor"),CONCATENATE("R",'MAPA DE RIESGOS'!$H346,"C",'MAPA DE RIESGOS'!$AF346),"")</f>
        <v/>
      </c>
      <c r="AK56" s="370" t="str">
        <f>IF(AND('MAPA DE RIESGOS'!$AP347="Alta",'MAPA DE RIESGOS'!$AR347="Menor"),CONCATENATE("R",'MAPA DE RIESGOS'!$H347,"C",'MAPA DE RIESGOS'!$AF347),"")</f>
        <v/>
      </c>
      <c r="AL56" s="370" t="str">
        <f>IF(AND('MAPA DE RIESGOS'!$AP348="Alta",'MAPA DE RIESGOS'!$AR348="Menor"),CONCATENATE("R",'MAPA DE RIESGOS'!$H348,"C",'MAPA DE RIESGOS'!$AF348),"")</f>
        <v/>
      </c>
      <c r="AM56" s="370" t="str">
        <f>IF(AND('MAPA DE RIESGOS'!$AP349="Alta",'MAPA DE RIESGOS'!$AR349="Menor"),CONCATENATE("R",'MAPA DE RIESGOS'!$H349,"C",'MAPA DE RIESGOS'!$AF349),"")</f>
        <v/>
      </c>
      <c r="AN56" s="370" t="str">
        <f>IF(AND('MAPA DE RIESGOS'!$AP350="Alta",'MAPA DE RIESGOS'!$AR350="Menor"),CONCATENATE("R",'MAPA DE RIESGOS'!$H350,"C",'MAPA DE RIESGOS'!$AF350),"")</f>
        <v/>
      </c>
      <c r="AO56" s="370" t="str">
        <f>IF(AND('MAPA DE RIESGOS'!$AP351="Alta",'MAPA DE RIESGOS'!$AR351="Menor"),CONCATENATE("R",'MAPA DE RIESGOS'!$H351,"C",'MAPA DE RIESGOS'!$AF351),"")</f>
        <v/>
      </c>
      <c r="AP56" s="370" t="str">
        <f>IF(AND('MAPA DE RIESGOS'!$AP352="Alta",'MAPA DE RIESGOS'!$AR352="Menor"),CONCATENATE("R",'MAPA DE RIESGOS'!$H352,"C",'MAPA DE RIESGOS'!$AF352),"")</f>
        <v/>
      </c>
      <c r="AQ56" s="370" t="str">
        <f>IF(AND('MAPA DE RIESGOS'!$AP353="Alta",'MAPA DE RIESGOS'!$AR353="Menor"),CONCATENATE("R",'MAPA DE RIESGOS'!$H353,"C",'MAPA DE RIESGOS'!$AF353),"")</f>
        <v/>
      </c>
      <c r="AR56" s="370" t="str">
        <f>IF(AND('MAPA DE RIESGOS'!$AP354="Alta",'MAPA DE RIESGOS'!$AR354="Menor"),CONCATENATE("R",'MAPA DE RIESGOS'!$H354,"C",'MAPA DE RIESGOS'!$AF354),"")</f>
        <v/>
      </c>
      <c r="AS56" s="371" t="str">
        <f>IF(AND('MAPA DE RIESGOS'!$AP355="Alta",'MAPA DE RIESGOS'!$AR355="Menor"),CONCATENATE("R",'MAPA DE RIESGOS'!$H355,"C",'MAPA DE RIESGOS'!$AF355),"")</f>
        <v/>
      </c>
      <c r="AT56" s="357" t="str">
        <f>IF(AND('MAPA DE RIESGOS'!$AP338="Alta",'MAPA DE RIESGOS'!$AR338="Moderado"),CONCATENATE("R",'MAPA DE RIESGOS'!$H338,"C",'MAPA DE RIESGOS'!$AF338),"")</f>
        <v/>
      </c>
      <c r="AU56" s="357" t="str">
        <f>IF(AND('MAPA DE RIESGOS'!$AP339="Alta",'MAPA DE RIESGOS'!$AR339="Moderado"),CONCATENATE("R",'MAPA DE RIESGOS'!$H339,"C",'MAPA DE RIESGOS'!$AF339),"")</f>
        <v/>
      </c>
      <c r="AV56" s="357" t="str">
        <f>IF(AND('MAPA DE RIESGOS'!$AP340="Alta",'MAPA DE RIESGOS'!$AR340="Moderado"),CONCATENATE("R",'MAPA DE RIESGOS'!$H340,"C",'MAPA DE RIESGOS'!$AF340),"")</f>
        <v/>
      </c>
      <c r="AW56" s="357" t="str">
        <f>IF(AND('MAPA DE RIESGOS'!$AP341="Alta",'MAPA DE RIESGOS'!$AR341="Moderado"),CONCATENATE("R",'MAPA DE RIESGOS'!$H341,"C",'MAPA DE RIESGOS'!$AF341),"")</f>
        <v/>
      </c>
      <c r="AX56" s="357" t="str">
        <f>IF(AND('MAPA DE RIESGOS'!$AP342="Alta",'MAPA DE RIESGOS'!$AR342="Moderado"),CONCATENATE("R",'MAPA DE RIESGOS'!$H342,"C",'MAPA DE RIESGOS'!$AF342),"")</f>
        <v/>
      </c>
      <c r="AY56" s="357" t="str">
        <f>IF(AND('MAPA DE RIESGOS'!$AP343="Alta",'MAPA DE RIESGOS'!$AR343="Moderado"),CONCATENATE("R",'MAPA DE RIESGOS'!$H343,"C",'MAPA DE RIESGOS'!$AF343),"")</f>
        <v/>
      </c>
      <c r="AZ56" s="357" t="str">
        <f>IF(AND('MAPA DE RIESGOS'!$AP344="Alta",'MAPA DE RIESGOS'!$AR344="Moderado"),CONCATENATE("R",'MAPA DE RIESGOS'!$H344,"C",'MAPA DE RIESGOS'!$AF344),"")</f>
        <v/>
      </c>
      <c r="BA56" s="357" t="str">
        <f>IF(AND('MAPA DE RIESGOS'!$AP345="Alta",'MAPA DE RIESGOS'!$AR345="Moderado"),CONCATENATE("R",'MAPA DE RIESGOS'!$H345,"C",'MAPA DE RIESGOS'!$AF345),"")</f>
        <v/>
      </c>
      <c r="BB56" s="357" t="str">
        <f>IF(AND('MAPA DE RIESGOS'!$AP346="Alta",'MAPA DE RIESGOS'!$AR346="Moderado"),CONCATENATE("R",'MAPA DE RIESGOS'!$H346,"C",'MAPA DE RIESGOS'!$AF346),"")</f>
        <v/>
      </c>
      <c r="BC56" s="357" t="str">
        <f>IF(AND('MAPA DE RIESGOS'!$AP347="Alta",'MAPA DE RIESGOS'!$AR347="Moderado"),CONCATENATE("R",'MAPA DE RIESGOS'!$H347,"C",'MAPA DE RIESGOS'!$AF347),"")</f>
        <v/>
      </c>
      <c r="BD56" s="357" t="str">
        <f>IF(AND('MAPA DE RIESGOS'!$AP348="Alta",'MAPA DE RIESGOS'!$AR348="Moderado"),CONCATENATE("R",'MAPA DE RIESGOS'!$H348,"C",'MAPA DE RIESGOS'!$AF348),"")</f>
        <v/>
      </c>
      <c r="BE56" s="357" t="str">
        <f>IF(AND('MAPA DE RIESGOS'!$AP349="Alta",'MAPA DE RIESGOS'!$AR349="Moderado"),CONCATENATE("R",'MAPA DE RIESGOS'!$H349,"C",'MAPA DE RIESGOS'!$AF349),"")</f>
        <v/>
      </c>
      <c r="BF56" s="357" t="str">
        <f>IF(AND('MAPA DE RIESGOS'!$AP350="Alta",'MAPA DE RIESGOS'!$AR350="Moderado"),CONCATENATE("R",'MAPA DE RIESGOS'!$H350,"C",'MAPA DE RIESGOS'!$AF350),"")</f>
        <v/>
      </c>
      <c r="BG56" s="357" t="str">
        <f>IF(AND('MAPA DE RIESGOS'!$AP351="Alta",'MAPA DE RIESGOS'!$AR351="Moderado"),CONCATENATE("R",'MAPA DE RIESGOS'!$H351,"C",'MAPA DE RIESGOS'!$AF351),"")</f>
        <v/>
      </c>
      <c r="BH56" s="357" t="str">
        <f>IF(AND('MAPA DE RIESGOS'!$AP352="Alta",'MAPA DE RIESGOS'!$AR352="Moderado"),CONCATENATE("R",'MAPA DE RIESGOS'!$H352,"C",'MAPA DE RIESGOS'!$AF352),"")</f>
        <v/>
      </c>
      <c r="BI56" s="357" t="str">
        <f>IF(AND('MAPA DE RIESGOS'!$AP353="Alta",'MAPA DE RIESGOS'!$AR353="Moderado"),CONCATENATE("R",'MAPA DE RIESGOS'!$H353,"C",'MAPA DE RIESGOS'!$AF353),"")</f>
        <v/>
      </c>
      <c r="BJ56" s="357" t="str">
        <f>IF(AND('MAPA DE RIESGOS'!$AP354="Alta",'MAPA DE RIESGOS'!$AR354="Moderado"),CONCATENATE("R",'MAPA DE RIESGOS'!$H354,"C",'MAPA DE RIESGOS'!$AF354),"")</f>
        <v/>
      </c>
      <c r="BK56" s="358" t="str">
        <f>IF(AND('MAPA DE RIESGOS'!$AP355="Alta",'MAPA DE RIESGOS'!$AR355="Moderado"),CONCATENATE("R",'MAPA DE RIESGOS'!$H355,"C",'MAPA DE RIESGOS'!$AF355),"")</f>
        <v/>
      </c>
      <c r="BL56" s="357" t="str">
        <f>IF(AND('MAPA DE RIESGOS'!$AP338="Alta",'MAPA DE RIESGOS'!$AR338="Mayor"),CONCATENATE("R",'MAPA DE RIESGOS'!$H338,"C",'MAPA DE RIESGOS'!$AF338),"")</f>
        <v/>
      </c>
      <c r="BM56" s="357" t="str">
        <f>IF(AND('MAPA DE RIESGOS'!$AP339="Alta",'MAPA DE RIESGOS'!$AR339="Mayor"),CONCATENATE("R",'MAPA DE RIESGOS'!$H339,"C",'MAPA DE RIESGOS'!$AF339),"")</f>
        <v/>
      </c>
      <c r="BN56" s="357" t="str">
        <f>IF(AND('MAPA DE RIESGOS'!$AP340="Alta",'MAPA DE RIESGOS'!$AR340="Mayor"),CONCATENATE("R",'MAPA DE RIESGOS'!$H340,"C",'MAPA DE RIESGOS'!$AF340),"")</f>
        <v/>
      </c>
      <c r="BO56" s="357" t="str">
        <f>IF(AND('MAPA DE RIESGOS'!$AP341="Alta",'MAPA DE RIESGOS'!$AR341="Mayor"),CONCATENATE("R",'MAPA DE RIESGOS'!$H341,"C",'MAPA DE RIESGOS'!$AF341),"")</f>
        <v/>
      </c>
      <c r="BP56" s="357" t="str">
        <f>IF(AND('MAPA DE RIESGOS'!$AP342="Alta",'MAPA DE RIESGOS'!$AR342="Mayor"),CONCATENATE("R",'MAPA DE RIESGOS'!$H342,"C",'MAPA DE RIESGOS'!$AF342),"")</f>
        <v/>
      </c>
      <c r="BQ56" s="357" t="str">
        <f>IF(AND('MAPA DE RIESGOS'!$AP343="Alta",'MAPA DE RIESGOS'!$AR343="Mayor"),CONCATENATE("R",'MAPA DE RIESGOS'!$H343,"C",'MAPA DE RIESGOS'!$AF343),"")</f>
        <v/>
      </c>
      <c r="BR56" s="357" t="str">
        <f>IF(AND('MAPA DE RIESGOS'!$AP344="Alta",'MAPA DE RIESGOS'!$AR344="Mayor"),CONCATENATE("R",'MAPA DE RIESGOS'!$H344,"C",'MAPA DE RIESGOS'!$AF344),"")</f>
        <v/>
      </c>
      <c r="BS56" s="357" t="str">
        <f>IF(AND('MAPA DE RIESGOS'!$AP345="Alta",'MAPA DE RIESGOS'!$AR345="Mayor"),CONCATENATE("R",'MAPA DE RIESGOS'!$H345,"C",'MAPA DE RIESGOS'!$AF345),"")</f>
        <v/>
      </c>
      <c r="BT56" s="357" t="str">
        <f>IF(AND('MAPA DE RIESGOS'!$AP346="Alta",'MAPA DE RIESGOS'!$AR346="Mayor"),CONCATENATE("R",'MAPA DE RIESGOS'!$H346,"C",'MAPA DE RIESGOS'!$AF346),"")</f>
        <v/>
      </c>
      <c r="BU56" s="357" t="str">
        <f>IF(AND('MAPA DE RIESGOS'!$AP347="Alta",'MAPA DE RIESGOS'!$AR347="Mayor"),CONCATENATE("R",'MAPA DE RIESGOS'!$H347,"C",'MAPA DE RIESGOS'!$AF347),"")</f>
        <v/>
      </c>
      <c r="BV56" s="357" t="str">
        <f>IF(AND('MAPA DE RIESGOS'!$AP348="Alta",'MAPA DE RIESGOS'!$AR348="Mayor"),CONCATENATE("R",'MAPA DE RIESGOS'!$H348,"C",'MAPA DE RIESGOS'!$AF348),"")</f>
        <v/>
      </c>
      <c r="BW56" s="357" t="str">
        <f>IF(AND('MAPA DE RIESGOS'!$AP349="Alta",'MAPA DE RIESGOS'!$AR349="Mayor"),CONCATENATE("R",'MAPA DE RIESGOS'!$H349,"C",'MAPA DE RIESGOS'!$AF349),"")</f>
        <v/>
      </c>
      <c r="BX56" s="357" t="str">
        <f>IF(AND('MAPA DE RIESGOS'!$AP350="Alta",'MAPA DE RIESGOS'!$AR350="Mayor"),CONCATENATE("R",'MAPA DE RIESGOS'!$H350,"C",'MAPA DE RIESGOS'!$AF350),"")</f>
        <v/>
      </c>
      <c r="BY56" s="357" t="str">
        <f>IF(AND('MAPA DE RIESGOS'!$AP351="Alta",'MAPA DE RIESGOS'!$AR351="Mayor"),CONCATENATE("R",'MAPA DE RIESGOS'!$H351,"C",'MAPA DE RIESGOS'!$AF351),"")</f>
        <v/>
      </c>
      <c r="BZ56" s="357" t="str">
        <f>IF(AND('MAPA DE RIESGOS'!$AP352="Alta",'MAPA DE RIESGOS'!$AR352="Mayor"),CONCATENATE("R",'MAPA DE RIESGOS'!$H352,"C",'MAPA DE RIESGOS'!$AF352),"")</f>
        <v/>
      </c>
      <c r="CA56" s="357" t="str">
        <f>IF(AND('MAPA DE RIESGOS'!$AP353="Alta",'MAPA DE RIESGOS'!$AR353="Mayor"),CONCATENATE("R",'MAPA DE RIESGOS'!$H353,"C",'MAPA DE RIESGOS'!$AF353),"")</f>
        <v/>
      </c>
      <c r="CB56" s="357" t="str">
        <f>IF(AND('MAPA DE RIESGOS'!$AP354="Alta",'MAPA DE RIESGOS'!$AR354="Mayor"),CONCATENATE("R",'MAPA DE RIESGOS'!$H354,"C",'MAPA DE RIESGOS'!$AF354),"")</f>
        <v/>
      </c>
      <c r="CC56" s="358" t="str">
        <f>IF(AND('MAPA DE RIESGOS'!$AP355="Alta",'MAPA DE RIESGOS'!$AR355="Mayor"),CONCATENATE("R",'MAPA DE RIESGOS'!$H355,"C",'MAPA DE RIESGOS'!$AF355),"")</f>
        <v/>
      </c>
      <c r="CD56" s="359" t="str">
        <f>IF(AND('MAPA DE RIESGOS'!$AP338="Alta",'MAPA DE RIESGOS'!$AR338="Catastrófico"),CONCATENATE("R",'MAPA DE RIESGOS'!$H338,"C",'MAPA DE RIESGOS'!$AF338),"")</f>
        <v/>
      </c>
      <c r="CE56" s="359" t="str">
        <f>IF(AND('MAPA DE RIESGOS'!$AP339="Alta",'MAPA DE RIESGOS'!$AR339="Catastrófico"),CONCATENATE("R",'MAPA DE RIESGOS'!$H339,"C",'MAPA DE RIESGOS'!$AF339),"")</f>
        <v/>
      </c>
      <c r="CF56" s="359" t="str">
        <f>IF(AND('MAPA DE RIESGOS'!$AP340="Alta",'MAPA DE RIESGOS'!$AR340="Catastrófico"),CONCATENATE("R",'MAPA DE RIESGOS'!$H340,"C",'MAPA DE RIESGOS'!$AF340),"")</f>
        <v/>
      </c>
      <c r="CG56" s="359" t="str">
        <f>IF(AND('MAPA DE RIESGOS'!$AP341="Alta",'MAPA DE RIESGOS'!$AR341="Catastrófico"),CONCATENATE("R",'MAPA DE RIESGOS'!$H341,"C",'MAPA DE RIESGOS'!$AF341),"")</f>
        <v/>
      </c>
      <c r="CH56" s="359" t="str">
        <f>IF(AND('MAPA DE RIESGOS'!$AP342="Alta",'MAPA DE RIESGOS'!$AR342="Catastrófico"),CONCATENATE("R",'MAPA DE RIESGOS'!$H342,"C",'MAPA DE RIESGOS'!$AF342),"")</f>
        <v/>
      </c>
      <c r="CI56" s="359" t="str">
        <f>IF(AND('MAPA DE RIESGOS'!$AP343="Alta",'MAPA DE RIESGOS'!$AR343="Catastrófico"),CONCATENATE("R",'MAPA DE RIESGOS'!$H343,"C",'MAPA DE RIESGOS'!$AF343),"")</f>
        <v/>
      </c>
      <c r="CJ56" s="359" t="str">
        <f>IF(AND('MAPA DE RIESGOS'!$AP344="Alta",'MAPA DE RIESGOS'!$AR344="Catastrófico"),CONCATENATE("R",'MAPA DE RIESGOS'!$H344,"C",'MAPA DE RIESGOS'!$AF344),"")</f>
        <v/>
      </c>
      <c r="CK56" s="359" t="str">
        <f>IF(AND('MAPA DE RIESGOS'!$AP345="Alta",'MAPA DE RIESGOS'!$AR345="Catastrófico"),CONCATENATE("R",'MAPA DE RIESGOS'!$H345,"C",'MAPA DE RIESGOS'!$AF345),"")</f>
        <v/>
      </c>
      <c r="CL56" s="359" t="str">
        <f>IF(AND('MAPA DE RIESGOS'!$AP346="Alta",'MAPA DE RIESGOS'!$AR346="Catastrófico"),CONCATENATE("R",'MAPA DE RIESGOS'!$H346,"C",'MAPA DE RIESGOS'!$AF346),"")</f>
        <v/>
      </c>
      <c r="CM56" s="359" t="str">
        <f>IF(AND('MAPA DE RIESGOS'!$AP347="Alta",'MAPA DE RIESGOS'!$AR347="Catastrófico"),CONCATENATE("R",'MAPA DE RIESGOS'!$H347,"C",'MAPA DE RIESGOS'!$AF347),"")</f>
        <v/>
      </c>
      <c r="CN56" s="359" t="str">
        <f>IF(AND('MAPA DE RIESGOS'!$AP348="Alta",'MAPA DE RIESGOS'!$AR348="Catastrófico"),CONCATENATE("R",'MAPA DE RIESGOS'!$H348,"C",'MAPA DE RIESGOS'!$AF348),"")</f>
        <v/>
      </c>
      <c r="CO56" s="359" t="str">
        <f>IF(AND('MAPA DE RIESGOS'!$AP349="Alta",'MAPA DE RIESGOS'!$AR349="Catastrófico"),CONCATENATE("R",'MAPA DE RIESGOS'!$H349,"C",'MAPA DE RIESGOS'!$AF349),"")</f>
        <v/>
      </c>
      <c r="CP56" s="359" t="str">
        <f>IF(AND('MAPA DE RIESGOS'!$AP350="Alta",'MAPA DE RIESGOS'!$AR350="Catastrófico"),CONCATENATE("R",'MAPA DE RIESGOS'!$H350,"C",'MAPA DE RIESGOS'!$AF350),"")</f>
        <v/>
      </c>
      <c r="CQ56" s="359" t="str">
        <f>IF(AND('MAPA DE RIESGOS'!$AP351="Alta",'MAPA DE RIESGOS'!$AR351="Catastrófico"),CONCATENATE("R",'MAPA DE RIESGOS'!$H351,"C",'MAPA DE RIESGOS'!$AF351),"")</f>
        <v/>
      </c>
      <c r="CR56" s="359" t="str">
        <f>IF(AND('MAPA DE RIESGOS'!$AP352="Alta",'MAPA DE RIESGOS'!$AR352="Catastrófico"),CONCATENATE("R",'MAPA DE RIESGOS'!$H352,"C",'MAPA DE RIESGOS'!$AF352),"")</f>
        <v/>
      </c>
      <c r="CS56" s="359" t="str">
        <f>IF(AND('MAPA DE RIESGOS'!$AP353="Alta",'MAPA DE RIESGOS'!$AR353="Catastrófico"),CONCATENATE("R",'MAPA DE RIESGOS'!$H353,"C",'MAPA DE RIESGOS'!$AF353),"")</f>
        <v/>
      </c>
      <c r="CT56" s="359" t="str">
        <f>IF(AND('MAPA DE RIESGOS'!$AP354="Alta",'MAPA DE RIESGOS'!$AR354="Catastrófico"),CONCATENATE("R",'MAPA DE RIESGOS'!$H354,"C",'MAPA DE RIESGOS'!$AF354),"")</f>
        <v/>
      </c>
      <c r="CU56" s="360" t="str">
        <f>IF(AND('MAPA DE RIESGOS'!$AP355="Alta",'MAPA DE RIESGOS'!$AR355="Catastrófico"),CONCATENATE("R",'MAPA DE RIESGOS'!$H355,"C",'MAPA DE RIESGOS'!$AF355),"")</f>
        <v/>
      </c>
      <c r="CV56" s="67"/>
      <c r="CW56" s="750"/>
      <c r="CX56" s="751"/>
      <c r="CY56" s="751"/>
      <c r="CZ56" s="751"/>
      <c r="DA56" s="751"/>
      <c r="DB56" s="752"/>
    </row>
    <row r="57" spans="2:106" ht="32.5" customHeight="1">
      <c r="B57" s="755"/>
      <c r="C57" s="755"/>
      <c r="D57" s="756"/>
      <c r="E57" s="726"/>
      <c r="F57" s="727"/>
      <c r="G57" s="727"/>
      <c r="H57" s="727"/>
      <c r="I57" s="727"/>
      <c r="J57" s="369" t="str">
        <f>IF(AND('MAPA DE RIESGOS'!$AP356="Alta",'MAPA DE RIESGOS'!$AR356="Leve"),CONCATENATE("R",'MAPA DE RIESGOS'!$H356,"C",'MAPA DE RIESGOS'!$AF356),"")</f>
        <v/>
      </c>
      <c r="K57" s="370" t="str">
        <f>IF(AND('MAPA DE RIESGOS'!$AP357="Alta",'MAPA DE RIESGOS'!$AR357="Leve"),CONCATENATE("R",'MAPA DE RIESGOS'!$H357,"C",'MAPA DE RIESGOS'!$AF357),"")</f>
        <v/>
      </c>
      <c r="L57" s="370" t="str">
        <f>IF(AND('MAPA DE RIESGOS'!$AP358="Alta",'MAPA DE RIESGOS'!$AR358="Leve"),CONCATENATE("R",'MAPA DE RIESGOS'!$H358,"C",'MAPA DE RIESGOS'!$AF358),"")</f>
        <v/>
      </c>
      <c r="M57" s="370" t="str">
        <f>IF(AND('MAPA DE RIESGOS'!$AP359="Alta",'MAPA DE RIESGOS'!$AR359="Leve"),CONCATENATE("R",'MAPA DE RIESGOS'!$H359,"C",'MAPA DE RIESGOS'!$AF359),"")</f>
        <v/>
      </c>
      <c r="N57" s="370" t="str">
        <f>IF(AND('MAPA DE RIESGOS'!$AP360="Alta",'MAPA DE RIESGOS'!$AR360="Leve"),CONCATENATE("R",'MAPA DE RIESGOS'!$H360,"C",'MAPA DE RIESGOS'!$AF360),"")</f>
        <v/>
      </c>
      <c r="O57" s="370" t="str">
        <f>IF(AND('MAPA DE RIESGOS'!$AP361="Alta",'MAPA DE RIESGOS'!$AR361="Leve"),CONCATENATE("R",'MAPA DE RIESGOS'!$H361,"C",'MAPA DE RIESGOS'!$AF361),"")</f>
        <v/>
      </c>
      <c r="P57" s="370" t="str">
        <f>IF(AND('MAPA DE RIESGOS'!$AP362="Alta",'MAPA DE RIESGOS'!$AR362="Leve"),CONCATENATE("R",'MAPA DE RIESGOS'!$H362,"C",'MAPA DE RIESGOS'!$AF362),"")</f>
        <v/>
      </c>
      <c r="Q57" s="370" t="str">
        <f>IF(AND('MAPA DE RIESGOS'!$AP363="Alta",'MAPA DE RIESGOS'!$AR363="Leve"),CONCATENATE("R",'MAPA DE RIESGOS'!$H363,"C",'MAPA DE RIESGOS'!$AF363),"")</f>
        <v/>
      </c>
      <c r="R57" s="370" t="str">
        <f>IF(AND('MAPA DE RIESGOS'!$AP364="Alta",'MAPA DE RIESGOS'!$AR364="Leve"),CONCATENATE("R",'MAPA DE RIESGOS'!$H364,"C",'MAPA DE RIESGOS'!$AF364),"")</f>
        <v/>
      </c>
      <c r="S57" s="370" t="str">
        <f>IF(AND('MAPA DE RIESGOS'!$AP365="Alta",'MAPA DE RIESGOS'!$AR365="Leve"),CONCATENATE("R",'MAPA DE RIESGOS'!$H365,"C",'MAPA DE RIESGOS'!$AF365),"")</f>
        <v/>
      </c>
      <c r="T57" s="370" t="str">
        <f>IF(AND('MAPA DE RIESGOS'!$AP366="Alta",'MAPA DE RIESGOS'!$AR366="Leve"),CONCATENATE("R",'MAPA DE RIESGOS'!$H366,"C",'MAPA DE RIESGOS'!$AF366),"")</f>
        <v/>
      </c>
      <c r="U57" s="370" t="str">
        <f>IF(AND('MAPA DE RIESGOS'!$AP367="Alta",'MAPA DE RIESGOS'!$AR367="Leve"),CONCATENATE("R",'MAPA DE RIESGOS'!$H367,"C",'MAPA DE RIESGOS'!$AF367),"")</f>
        <v/>
      </c>
      <c r="V57" s="370" t="str">
        <f>IF(AND('MAPA DE RIESGOS'!$AP368="Alta",'MAPA DE RIESGOS'!$AR368="Leve"),CONCATENATE("R",'MAPA DE RIESGOS'!$H368,"C",'MAPA DE RIESGOS'!$AF368),"")</f>
        <v/>
      </c>
      <c r="W57" s="370" t="str">
        <f>IF(AND('MAPA DE RIESGOS'!$AP369="Alta",'MAPA DE RIESGOS'!$AR369="Leve"),CONCATENATE("R",'MAPA DE RIESGOS'!$H369,"C",'MAPA DE RIESGOS'!$AF369),"")</f>
        <v/>
      </c>
      <c r="X57" s="370" t="str">
        <f>IF(AND('MAPA DE RIESGOS'!$AP370="Alta",'MAPA DE RIESGOS'!$AR370="Leve"),CONCATENATE("R",'MAPA DE RIESGOS'!$H370,"C",'MAPA DE RIESGOS'!$AF370),"")</f>
        <v/>
      </c>
      <c r="Y57" s="370" t="str">
        <f>IF(AND('MAPA DE RIESGOS'!$AP371="Alta",'MAPA DE RIESGOS'!$AR371="Leve"),CONCATENATE("R",'MAPA DE RIESGOS'!$H371,"C",'MAPA DE RIESGOS'!$AF371),"")</f>
        <v/>
      </c>
      <c r="Z57" s="370" t="str">
        <f>IF(AND('MAPA DE RIESGOS'!$AP372="Alta",'MAPA DE RIESGOS'!$AR372="Leve"),CONCATENATE("R",'MAPA DE RIESGOS'!$H372,"C",'MAPA DE RIESGOS'!$AF372),"")</f>
        <v/>
      </c>
      <c r="AA57" s="370" t="str">
        <f>IF(AND('MAPA DE RIESGOS'!$AP373="Alta",'MAPA DE RIESGOS'!$AR373="Leve"),CONCATENATE("R",'MAPA DE RIESGOS'!$H373,"C",'MAPA DE RIESGOS'!$AF373),"")</f>
        <v/>
      </c>
      <c r="AB57" s="369" t="str">
        <f>IF(AND('MAPA DE RIESGOS'!$AP356="Alta",'MAPA DE RIESGOS'!$AR356="Menor"),CONCATENATE("R",'MAPA DE RIESGOS'!$H356,"C",'MAPA DE RIESGOS'!$AF356),"")</f>
        <v/>
      </c>
      <c r="AC57" s="370" t="str">
        <f>IF(AND('MAPA DE RIESGOS'!$AP357="Alta",'MAPA DE RIESGOS'!$AR357="Menor"),CONCATENATE("R",'MAPA DE RIESGOS'!$H357,"C",'MAPA DE RIESGOS'!$AF357),"")</f>
        <v/>
      </c>
      <c r="AD57" s="370" t="str">
        <f>IF(AND('MAPA DE RIESGOS'!$AP358="Alta",'MAPA DE RIESGOS'!$AR358="Menor"),CONCATENATE("R",'MAPA DE RIESGOS'!$H358,"C",'MAPA DE RIESGOS'!$AF358),"")</f>
        <v/>
      </c>
      <c r="AE57" s="370" t="str">
        <f>IF(AND('MAPA DE RIESGOS'!$AP359="Alta",'MAPA DE RIESGOS'!$AR359="Menor"),CONCATENATE("R",'MAPA DE RIESGOS'!$H359,"C",'MAPA DE RIESGOS'!$AF359),"")</f>
        <v/>
      </c>
      <c r="AF57" s="370" t="str">
        <f>IF(AND('MAPA DE RIESGOS'!$AP360="Alta",'MAPA DE RIESGOS'!$AR360="Menor"),CONCATENATE("R",'MAPA DE RIESGOS'!$H360,"C",'MAPA DE RIESGOS'!$AF360),"")</f>
        <v/>
      </c>
      <c r="AG57" s="370" t="str">
        <f>IF(AND('MAPA DE RIESGOS'!$AP361="Alta",'MAPA DE RIESGOS'!$AR361="Menor"),CONCATENATE("R",'MAPA DE RIESGOS'!$H361,"C",'MAPA DE RIESGOS'!$AF361),"")</f>
        <v/>
      </c>
      <c r="AH57" s="370" t="str">
        <f>IF(AND('MAPA DE RIESGOS'!$AP362="Alta",'MAPA DE RIESGOS'!$AR362="Menor"),CONCATENATE("R",'MAPA DE RIESGOS'!$H362,"C",'MAPA DE RIESGOS'!$AF362),"")</f>
        <v/>
      </c>
      <c r="AI57" s="370" t="str">
        <f>IF(AND('MAPA DE RIESGOS'!$AP363="Alta",'MAPA DE RIESGOS'!$AR363="Menor"),CONCATENATE("R",'MAPA DE RIESGOS'!$H363,"C",'MAPA DE RIESGOS'!$AF363),"")</f>
        <v/>
      </c>
      <c r="AJ57" s="370" t="str">
        <f>IF(AND('MAPA DE RIESGOS'!$AP364="Alta",'MAPA DE RIESGOS'!$AR364="Menor"),CONCATENATE("R",'MAPA DE RIESGOS'!$H364,"C",'MAPA DE RIESGOS'!$AF364),"")</f>
        <v/>
      </c>
      <c r="AK57" s="370" t="str">
        <f>IF(AND('MAPA DE RIESGOS'!$AP365="Alta",'MAPA DE RIESGOS'!$AR365="Menor"),CONCATENATE("R",'MAPA DE RIESGOS'!$H365,"C",'MAPA DE RIESGOS'!$AF365),"")</f>
        <v/>
      </c>
      <c r="AL57" s="370" t="str">
        <f>IF(AND('MAPA DE RIESGOS'!$AP366="Alta",'MAPA DE RIESGOS'!$AR366="Menor"),CONCATENATE("R",'MAPA DE RIESGOS'!$H366,"C",'MAPA DE RIESGOS'!$AF366),"")</f>
        <v/>
      </c>
      <c r="AM57" s="370" t="str">
        <f>IF(AND('MAPA DE RIESGOS'!$AP367="Alta",'MAPA DE RIESGOS'!$AR367="Menor"),CONCATENATE("R",'MAPA DE RIESGOS'!$H367,"C",'MAPA DE RIESGOS'!$AF367),"")</f>
        <v/>
      </c>
      <c r="AN57" s="370" t="str">
        <f>IF(AND('MAPA DE RIESGOS'!$AP368="Alta",'MAPA DE RIESGOS'!$AR368="Menor"),CONCATENATE("R",'MAPA DE RIESGOS'!$H368,"C",'MAPA DE RIESGOS'!$AF368),"")</f>
        <v/>
      </c>
      <c r="AO57" s="370" t="str">
        <f>IF(AND('MAPA DE RIESGOS'!$AP369="Alta",'MAPA DE RIESGOS'!$AR369="Menor"),CONCATENATE("R",'MAPA DE RIESGOS'!$H369,"C",'MAPA DE RIESGOS'!$AF369),"")</f>
        <v/>
      </c>
      <c r="AP57" s="370" t="str">
        <f>IF(AND('MAPA DE RIESGOS'!$AP370="Alta",'MAPA DE RIESGOS'!$AR370="Menor"),CONCATENATE("R",'MAPA DE RIESGOS'!$H370,"C",'MAPA DE RIESGOS'!$AF370),"")</f>
        <v/>
      </c>
      <c r="AQ57" s="370" t="str">
        <f>IF(AND('MAPA DE RIESGOS'!$AP371="Alta",'MAPA DE RIESGOS'!$AR371="Menor"),CONCATENATE("R",'MAPA DE RIESGOS'!$H371,"C",'MAPA DE RIESGOS'!$AF371),"")</f>
        <v/>
      </c>
      <c r="AR57" s="370" t="str">
        <f>IF(AND('MAPA DE RIESGOS'!$AP372="Alta",'MAPA DE RIESGOS'!$AR372="Menor"),CONCATENATE("R",'MAPA DE RIESGOS'!$H372,"C",'MAPA DE RIESGOS'!$AF372),"")</f>
        <v/>
      </c>
      <c r="AS57" s="371" t="str">
        <f>IF(AND('MAPA DE RIESGOS'!$AP373="Alta",'MAPA DE RIESGOS'!$AR373="Menor"),CONCATENATE("R",'MAPA DE RIESGOS'!$H373,"C",'MAPA DE RIESGOS'!$AF373),"")</f>
        <v/>
      </c>
      <c r="AT57" s="357" t="str">
        <f>IF(AND('MAPA DE RIESGOS'!$AP356="Alta",'MAPA DE RIESGOS'!$AR356="Moderado"),CONCATENATE("R",'MAPA DE RIESGOS'!$H356,"C",'MAPA DE RIESGOS'!$AF356),"")</f>
        <v/>
      </c>
      <c r="AU57" s="357" t="str">
        <f>IF(AND('MAPA DE RIESGOS'!$AP357="Alta",'MAPA DE RIESGOS'!$AR357="Moderado"),CONCATENATE("R",'MAPA DE RIESGOS'!$H357,"C",'MAPA DE RIESGOS'!$AF357),"")</f>
        <v/>
      </c>
      <c r="AV57" s="357" t="str">
        <f>IF(AND('MAPA DE RIESGOS'!$AP358="Alta",'MAPA DE RIESGOS'!$AR358="Moderado"),CONCATENATE("R",'MAPA DE RIESGOS'!$H358,"C",'MAPA DE RIESGOS'!$AF358),"")</f>
        <v/>
      </c>
      <c r="AW57" s="357" t="str">
        <f>IF(AND('MAPA DE RIESGOS'!$AP359="Alta",'MAPA DE RIESGOS'!$AR359="Moderado"),CONCATENATE("R",'MAPA DE RIESGOS'!$H359,"C",'MAPA DE RIESGOS'!$AF359),"")</f>
        <v/>
      </c>
      <c r="AX57" s="357" t="str">
        <f>IF(AND('MAPA DE RIESGOS'!$AP360="Alta",'MAPA DE RIESGOS'!$AR360="Moderado"),CONCATENATE("R",'MAPA DE RIESGOS'!$H360,"C",'MAPA DE RIESGOS'!$AF360),"")</f>
        <v/>
      </c>
      <c r="AY57" s="357" t="str">
        <f>IF(AND('MAPA DE RIESGOS'!$AP361="Alta",'MAPA DE RIESGOS'!$AR361="Moderado"),CONCATENATE("R",'MAPA DE RIESGOS'!$H361,"C",'MAPA DE RIESGOS'!$AF361),"")</f>
        <v/>
      </c>
      <c r="AZ57" s="357" t="str">
        <f>IF(AND('MAPA DE RIESGOS'!$AP362="Alta",'MAPA DE RIESGOS'!$AR362="Moderado"),CONCATENATE("R",'MAPA DE RIESGOS'!$H362,"C",'MAPA DE RIESGOS'!$AF362),"")</f>
        <v/>
      </c>
      <c r="BA57" s="357" t="str">
        <f>IF(AND('MAPA DE RIESGOS'!$AP363="Alta",'MAPA DE RIESGOS'!$AR363="Moderado"),CONCATENATE("R",'MAPA DE RIESGOS'!$H363,"C",'MAPA DE RIESGOS'!$AF363),"")</f>
        <v/>
      </c>
      <c r="BB57" s="357" t="str">
        <f>IF(AND('MAPA DE RIESGOS'!$AP364="Alta",'MAPA DE RIESGOS'!$AR364="Moderado"),CONCATENATE("R",'MAPA DE RIESGOS'!$H364,"C",'MAPA DE RIESGOS'!$AF364),"")</f>
        <v/>
      </c>
      <c r="BC57" s="357" t="str">
        <f>IF(AND('MAPA DE RIESGOS'!$AP365="Alta",'MAPA DE RIESGOS'!$AR365="Moderado"),CONCATENATE("R",'MAPA DE RIESGOS'!$H365,"C",'MAPA DE RIESGOS'!$AF365),"")</f>
        <v/>
      </c>
      <c r="BD57" s="357" t="str">
        <f>IF(AND('MAPA DE RIESGOS'!$AP366="Alta",'MAPA DE RIESGOS'!$AR366="Moderado"),CONCATENATE("R",'MAPA DE RIESGOS'!$H366,"C",'MAPA DE RIESGOS'!$AF366),"")</f>
        <v/>
      </c>
      <c r="BE57" s="357" t="str">
        <f>IF(AND('MAPA DE RIESGOS'!$AP367="Alta",'MAPA DE RIESGOS'!$AR367="Moderado"),CONCATENATE("R",'MAPA DE RIESGOS'!$H367,"C",'MAPA DE RIESGOS'!$AF367),"")</f>
        <v/>
      </c>
      <c r="BF57" s="357" t="str">
        <f>IF(AND('MAPA DE RIESGOS'!$AP368="Alta",'MAPA DE RIESGOS'!$AR368="Moderado"),CONCATENATE("R",'MAPA DE RIESGOS'!$H368,"C",'MAPA DE RIESGOS'!$AF368),"")</f>
        <v/>
      </c>
      <c r="BG57" s="357" t="str">
        <f>IF(AND('MAPA DE RIESGOS'!$AP369="Alta",'MAPA DE RIESGOS'!$AR369="Moderado"),CONCATENATE("R",'MAPA DE RIESGOS'!$H369,"C",'MAPA DE RIESGOS'!$AF369),"")</f>
        <v/>
      </c>
      <c r="BH57" s="357" t="str">
        <f>IF(AND('MAPA DE RIESGOS'!$AP370="Alta",'MAPA DE RIESGOS'!$AR370="Moderado"),CONCATENATE("R",'MAPA DE RIESGOS'!$H370,"C",'MAPA DE RIESGOS'!$AF370),"")</f>
        <v/>
      </c>
      <c r="BI57" s="357" t="str">
        <f>IF(AND('MAPA DE RIESGOS'!$AP371="Alta",'MAPA DE RIESGOS'!$AR371="Moderado"),CONCATENATE("R",'MAPA DE RIESGOS'!$H371,"C",'MAPA DE RIESGOS'!$AF371),"")</f>
        <v/>
      </c>
      <c r="BJ57" s="357" t="str">
        <f>IF(AND('MAPA DE RIESGOS'!$AP372="Alta",'MAPA DE RIESGOS'!$AR372="Moderado"),CONCATENATE("R",'MAPA DE RIESGOS'!$H372,"C",'MAPA DE RIESGOS'!$AF372),"")</f>
        <v/>
      </c>
      <c r="BK57" s="358" t="str">
        <f>IF(AND('MAPA DE RIESGOS'!$AP373="Alta",'MAPA DE RIESGOS'!$AR373="Moderado"),CONCATENATE("R",'MAPA DE RIESGOS'!$H373,"C",'MAPA DE RIESGOS'!$AF373),"")</f>
        <v/>
      </c>
      <c r="BL57" s="357" t="str">
        <f>IF(AND('MAPA DE RIESGOS'!$AP356="Alta",'MAPA DE RIESGOS'!$AR356="Mayor"),CONCATENATE("R",'MAPA DE RIESGOS'!$H356,"C",'MAPA DE RIESGOS'!$AF356),"")</f>
        <v/>
      </c>
      <c r="BM57" s="357" t="str">
        <f>IF(AND('MAPA DE RIESGOS'!$AP357="Alta",'MAPA DE RIESGOS'!$AR357="Mayor"),CONCATENATE("R",'MAPA DE RIESGOS'!$H357,"C",'MAPA DE RIESGOS'!$AF357),"")</f>
        <v/>
      </c>
      <c r="BN57" s="357" t="str">
        <f>IF(AND('MAPA DE RIESGOS'!$AP358="Alta",'MAPA DE RIESGOS'!$AR358="Mayor"),CONCATENATE("R",'MAPA DE RIESGOS'!$H358,"C",'MAPA DE RIESGOS'!$AF358),"")</f>
        <v/>
      </c>
      <c r="BO57" s="357" t="str">
        <f>IF(AND('MAPA DE RIESGOS'!$AP359="Alta",'MAPA DE RIESGOS'!$AR359="Mayor"),CONCATENATE("R",'MAPA DE RIESGOS'!$H359,"C",'MAPA DE RIESGOS'!$AF359),"")</f>
        <v/>
      </c>
      <c r="BP57" s="357" t="str">
        <f>IF(AND('MAPA DE RIESGOS'!$AP360="Alta",'MAPA DE RIESGOS'!$AR360="Mayor"),CONCATENATE("R",'MAPA DE RIESGOS'!$H360,"C",'MAPA DE RIESGOS'!$AF360),"")</f>
        <v/>
      </c>
      <c r="BQ57" s="357" t="str">
        <f>IF(AND('MAPA DE RIESGOS'!$AP361="Alta",'MAPA DE RIESGOS'!$AR361="Mayor"),CONCATENATE("R",'MAPA DE RIESGOS'!$H361,"C",'MAPA DE RIESGOS'!$AF361),"")</f>
        <v/>
      </c>
      <c r="BR57" s="357" t="str">
        <f>IF(AND('MAPA DE RIESGOS'!$AP362="Alta",'MAPA DE RIESGOS'!$AR362="Mayor"),CONCATENATE("R",'MAPA DE RIESGOS'!$H362,"C",'MAPA DE RIESGOS'!$AF362),"")</f>
        <v/>
      </c>
      <c r="BS57" s="357" t="str">
        <f>IF(AND('MAPA DE RIESGOS'!$AP363="Alta",'MAPA DE RIESGOS'!$AR363="Mayor"),CONCATENATE("R",'MAPA DE RIESGOS'!$H363,"C",'MAPA DE RIESGOS'!$AF363),"")</f>
        <v/>
      </c>
      <c r="BT57" s="357" t="str">
        <f>IF(AND('MAPA DE RIESGOS'!$AP364="Alta",'MAPA DE RIESGOS'!$AR364="Mayor"),CONCATENATE("R",'MAPA DE RIESGOS'!$H364,"C",'MAPA DE RIESGOS'!$AF364),"")</f>
        <v/>
      </c>
      <c r="BU57" s="357" t="str">
        <f>IF(AND('MAPA DE RIESGOS'!$AP365="Alta",'MAPA DE RIESGOS'!$AR365="Mayor"),CONCATENATE("R",'MAPA DE RIESGOS'!$H365,"C",'MAPA DE RIESGOS'!$AF365),"")</f>
        <v/>
      </c>
      <c r="BV57" s="357" t="str">
        <f>IF(AND('MAPA DE RIESGOS'!$AP366="Alta",'MAPA DE RIESGOS'!$AR366="Mayor"),CONCATENATE("R",'MAPA DE RIESGOS'!$H366,"C",'MAPA DE RIESGOS'!$AF366),"")</f>
        <v/>
      </c>
      <c r="BW57" s="357" t="str">
        <f>IF(AND('MAPA DE RIESGOS'!$AP367="Alta",'MAPA DE RIESGOS'!$AR367="Mayor"),CONCATENATE("R",'MAPA DE RIESGOS'!$H367,"C",'MAPA DE RIESGOS'!$AF367),"")</f>
        <v/>
      </c>
      <c r="BX57" s="357" t="str">
        <f>IF(AND('MAPA DE RIESGOS'!$AP368="Alta",'MAPA DE RIESGOS'!$AR368="Mayor"),CONCATENATE("R",'MAPA DE RIESGOS'!$H368,"C",'MAPA DE RIESGOS'!$AF368),"")</f>
        <v/>
      </c>
      <c r="BY57" s="357" t="str">
        <f>IF(AND('MAPA DE RIESGOS'!$AP369="Alta",'MAPA DE RIESGOS'!$AR369="Mayor"),CONCATENATE("R",'MAPA DE RIESGOS'!$H369,"C",'MAPA DE RIESGOS'!$AF369),"")</f>
        <v/>
      </c>
      <c r="BZ57" s="357" t="str">
        <f>IF(AND('MAPA DE RIESGOS'!$AP370="Alta",'MAPA DE RIESGOS'!$AR370="Mayor"),CONCATENATE("R",'MAPA DE RIESGOS'!$H370,"C",'MAPA DE RIESGOS'!$AF370),"")</f>
        <v/>
      </c>
      <c r="CA57" s="357" t="str">
        <f>IF(AND('MAPA DE RIESGOS'!$AP371="Alta",'MAPA DE RIESGOS'!$AR371="Mayor"),CONCATENATE("R",'MAPA DE RIESGOS'!$H371,"C",'MAPA DE RIESGOS'!$AF371),"")</f>
        <v/>
      </c>
      <c r="CB57" s="357" t="str">
        <f>IF(AND('MAPA DE RIESGOS'!$AP372="Alta",'MAPA DE RIESGOS'!$AR372="Mayor"),CONCATENATE("R",'MAPA DE RIESGOS'!$H372,"C",'MAPA DE RIESGOS'!$AF372),"")</f>
        <v/>
      </c>
      <c r="CC57" s="358" t="str">
        <f>IF(AND('MAPA DE RIESGOS'!$AP373="Alta",'MAPA DE RIESGOS'!$AR373="Mayor"),CONCATENATE("R",'MAPA DE RIESGOS'!$H373,"C",'MAPA DE RIESGOS'!$AF373),"")</f>
        <v/>
      </c>
      <c r="CD57" s="359" t="str">
        <f>IF(AND('MAPA DE RIESGOS'!$AP356="Alta",'MAPA DE RIESGOS'!$AR356="Catastrófico"),CONCATENATE("R",'MAPA DE RIESGOS'!$H356,"C",'MAPA DE RIESGOS'!$AF356),"")</f>
        <v/>
      </c>
      <c r="CE57" s="359" t="str">
        <f>IF(AND('MAPA DE RIESGOS'!$AP357="Alta",'MAPA DE RIESGOS'!$AR357="Catastrófico"),CONCATENATE("R",'MAPA DE RIESGOS'!$H357,"C",'MAPA DE RIESGOS'!$AF357),"")</f>
        <v/>
      </c>
      <c r="CF57" s="359" t="str">
        <f>IF(AND('MAPA DE RIESGOS'!$AP358="Alta",'MAPA DE RIESGOS'!$AR358="Catastrófico"),CONCATENATE("R",'MAPA DE RIESGOS'!$H358,"C",'MAPA DE RIESGOS'!$AF358),"")</f>
        <v/>
      </c>
      <c r="CG57" s="359" t="str">
        <f>IF(AND('MAPA DE RIESGOS'!$AP359="Alta",'MAPA DE RIESGOS'!$AR359="Catastrófico"),CONCATENATE("R",'MAPA DE RIESGOS'!$H359,"C",'MAPA DE RIESGOS'!$AF359),"")</f>
        <v/>
      </c>
      <c r="CH57" s="359" t="str">
        <f>IF(AND('MAPA DE RIESGOS'!$AP360="Alta",'MAPA DE RIESGOS'!$AR360="Catastrófico"),CONCATENATE("R",'MAPA DE RIESGOS'!$H360,"C",'MAPA DE RIESGOS'!$AF360),"")</f>
        <v/>
      </c>
      <c r="CI57" s="359" t="str">
        <f>IF(AND('MAPA DE RIESGOS'!$AP361="Alta",'MAPA DE RIESGOS'!$AR361="Catastrófico"),CONCATENATE("R",'MAPA DE RIESGOS'!$H361,"C",'MAPA DE RIESGOS'!$AF361),"")</f>
        <v/>
      </c>
      <c r="CJ57" s="359" t="str">
        <f>IF(AND('MAPA DE RIESGOS'!$AP362="Alta",'MAPA DE RIESGOS'!$AR362="Catastrófico"),CONCATENATE("R",'MAPA DE RIESGOS'!$H362,"C",'MAPA DE RIESGOS'!$AF362),"")</f>
        <v/>
      </c>
      <c r="CK57" s="359" t="str">
        <f>IF(AND('MAPA DE RIESGOS'!$AP363="Alta",'MAPA DE RIESGOS'!$AR363="Catastrófico"),CONCATENATE("R",'MAPA DE RIESGOS'!$H363,"C",'MAPA DE RIESGOS'!$AF363),"")</f>
        <v/>
      </c>
      <c r="CL57" s="359" t="str">
        <f>IF(AND('MAPA DE RIESGOS'!$AP364="Alta",'MAPA DE RIESGOS'!$AR364="Catastrófico"),CONCATENATE("R",'MAPA DE RIESGOS'!$H364,"C",'MAPA DE RIESGOS'!$AF364),"")</f>
        <v/>
      </c>
      <c r="CM57" s="359" t="str">
        <f>IF(AND('MAPA DE RIESGOS'!$AP365="Alta",'MAPA DE RIESGOS'!$AR365="Catastrófico"),CONCATENATE("R",'MAPA DE RIESGOS'!$H365,"C",'MAPA DE RIESGOS'!$AF365),"")</f>
        <v/>
      </c>
      <c r="CN57" s="359" t="str">
        <f>IF(AND('MAPA DE RIESGOS'!$AP366="Alta",'MAPA DE RIESGOS'!$AR366="Catastrófico"),CONCATENATE("R",'MAPA DE RIESGOS'!$H366,"C",'MAPA DE RIESGOS'!$AF366),"")</f>
        <v/>
      </c>
      <c r="CO57" s="359" t="str">
        <f>IF(AND('MAPA DE RIESGOS'!$AP367="Alta",'MAPA DE RIESGOS'!$AR367="Catastrófico"),CONCATENATE("R",'MAPA DE RIESGOS'!$H367,"C",'MAPA DE RIESGOS'!$AF367),"")</f>
        <v/>
      </c>
      <c r="CP57" s="359" t="str">
        <f>IF(AND('MAPA DE RIESGOS'!$AP368="Alta",'MAPA DE RIESGOS'!$AR368="Catastrófico"),CONCATENATE("R",'MAPA DE RIESGOS'!$H368,"C",'MAPA DE RIESGOS'!$AF368),"")</f>
        <v/>
      </c>
      <c r="CQ57" s="359" t="str">
        <f>IF(AND('MAPA DE RIESGOS'!$AP369="Alta",'MAPA DE RIESGOS'!$AR369="Catastrófico"),CONCATENATE("R",'MAPA DE RIESGOS'!$H369,"C",'MAPA DE RIESGOS'!$AF369),"")</f>
        <v/>
      </c>
      <c r="CR57" s="359" t="str">
        <f>IF(AND('MAPA DE RIESGOS'!$AP370="Alta",'MAPA DE RIESGOS'!$AR370="Catastrófico"),CONCATENATE("R",'MAPA DE RIESGOS'!$H370,"C",'MAPA DE RIESGOS'!$AF370),"")</f>
        <v/>
      </c>
      <c r="CS57" s="359" t="str">
        <f>IF(AND('MAPA DE RIESGOS'!$AP371="Alta",'MAPA DE RIESGOS'!$AR371="Catastrófico"),CONCATENATE("R",'MAPA DE RIESGOS'!$H371,"C",'MAPA DE RIESGOS'!$AF371),"")</f>
        <v/>
      </c>
      <c r="CT57" s="359" t="str">
        <f>IF(AND('MAPA DE RIESGOS'!$AP372="Alta",'MAPA DE RIESGOS'!$AR372="Catastrófico"),CONCATENATE("R",'MAPA DE RIESGOS'!$H372,"C",'MAPA DE RIESGOS'!$AF372),"")</f>
        <v/>
      </c>
      <c r="CU57" s="360" t="str">
        <f>IF(AND('MAPA DE RIESGOS'!$AP373="Alta",'MAPA DE RIESGOS'!$AR373="Catastrófico"),CONCATENATE("R",'MAPA DE RIESGOS'!$H373,"C",'MAPA DE RIESGOS'!$AF373),"")</f>
        <v/>
      </c>
      <c r="CV57" s="67"/>
      <c r="CW57" s="750"/>
      <c r="CX57" s="751"/>
      <c r="CY57" s="751"/>
      <c r="CZ57" s="751"/>
      <c r="DA57" s="751"/>
      <c r="DB57" s="752"/>
    </row>
    <row r="58" spans="2:106" ht="32.5" customHeight="1">
      <c r="B58" s="755"/>
      <c r="C58" s="755"/>
      <c r="D58" s="756"/>
      <c r="E58" s="726"/>
      <c r="F58" s="727"/>
      <c r="G58" s="727"/>
      <c r="H58" s="727"/>
      <c r="I58" s="727"/>
      <c r="J58" s="369" t="str">
        <f>IF(AND('MAPA DE RIESGOS'!$AP374="Alta",'MAPA DE RIESGOS'!$AR374="Leve"),CONCATENATE("R",'MAPA DE RIESGOS'!$H374,"C",'MAPA DE RIESGOS'!$AF374),"")</f>
        <v/>
      </c>
      <c r="K58" s="370" t="str">
        <f>IF(AND('MAPA DE RIESGOS'!$AP375="Alta",'MAPA DE RIESGOS'!$AR375="Leve"),CONCATENATE("R",'MAPA DE RIESGOS'!$H375,"C",'MAPA DE RIESGOS'!$AF375),"")</f>
        <v/>
      </c>
      <c r="L58" s="370" t="str">
        <f>IF(AND('MAPA DE RIESGOS'!$AP376="Alta",'MAPA DE RIESGOS'!$AR376="Leve"),CONCATENATE("R",'MAPA DE RIESGOS'!$H376,"C",'MAPA DE RIESGOS'!$AF376),"")</f>
        <v/>
      </c>
      <c r="M58" s="370" t="str">
        <f>IF(AND('MAPA DE RIESGOS'!$AP377="Alta",'MAPA DE RIESGOS'!$AR377="Leve"),CONCATENATE("R",'MAPA DE RIESGOS'!$H377,"C",'MAPA DE RIESGOS'!$AF377),"")</f>
        <v/>
      </c>
      <c r="N58" s="370" t="str">
        <f>IF(AND('MAPA DE RIESGOS'!$AP378="Alta",'MAPA DE RIESGOS'!$AR378="Leve"),CONCATENATE("R",'MAPA DE RIESGOS'!$H378,"C",'MAPA DE RIESGOS'!$AF378),"")</f>
        <v/>
      </c>
      <c r="O58" s="370" t="str">
        <f>IF(AND('MAPA DE RIESGOS'!$AP379="Alta",'MAPA DE RIESGOS'!$AR379="Leve"),CONCATENATE("R",'MAPA DE RIESGOS'!$H379,"C",'MAPA DE RIESGOS'!$AF379),"")</f>
        <v/>
      </c>
      <c r="P58" s="370" t="str">
        <f>IF(AND('MAPA DE RIESGOS'!$AP380="Alta",'MAPA DE RIESGOS'!$AR380="Leve"),CONCATENATE("R",'MAPA DE RIESGOS'!$H380,"C",'MAPA DE RIESGOS'!$AF380),"")</f>
        <v/>
      </c>
      <c r="Q58" s="370" t="str">
        <f>IF(AND('MAPA DE RIESGOS'!$AP381="Alta",'MAPA DE RIESGOS'!$AR381="Leve"),CONCATENATE("R",'MAPA DE RIESGOS'!$H381,"C",'MAPA DE RIESGOS'!$AF381),"")</f>
        <v/>
      </c>
      <c r="R58" s="370" t="str">
        <f>IF(AND('MAPA DE RIESGOS'!$AP382="Alta",'MAPA DE RIESGOS'!$AR382="Leve"),CONCATENATE("R",'MAPA DE RIESGOS'!$H382,"C",'MAPA DE RIESGOS'!$AF382),"")</f>
        <v/>
      </c>
      <c r="S58" s="370" t="str">
        <f>IF(AND('MAPA DE RIESGOS'!$AP383="Alta",'MAPA DE RIESGOS'!$AR383="Leve"),CONCATENATE("R",'MAPA DE RIESGOS'!$H383,"C",'MAPA DE RIESGOS'!$AF383),"")</f>
        <v/>
      </c>
      <c r="T58" s="370" t="str">
        <f>IF(AND('MAPA DE RIESGOS'!$AP384="Alta",'MAPA DE RIESGOS'!$AR384="Leve"),CONCATENATE("R",'MAPA DE RIESGOS'!$H384,"C",'MAPA DE RIESGOS'!$AF384),"")</f>
        <v/>
      </c>
      <c r="U58" s="370" t="str">
        <f>IF(AND('MAPA DE RIESGOS'!$AP385="Alta",'MAPA DE RIESGOS'!$AR385="Leve"),CONCATENATE("R",'MAPA DE RIESGOS'!$H385,"C",'MAPA DE RIESGOS'!$AF385),"")</f>
        <v/>
      </c>
      <c r="V58" s="370" t="str">
        <f>IF(AND('MAPA DE RIESGOS'!$AP386="Alta",'MAPA DE RIESGOS'!$AR386="Leve"),CONCATENATE("R",'MAPA DE RIESGOS'!$H386,"C",'MAPA DE RIESGOS'!$AF386),"")</f>
        <v/>
      </c>
      <c r="W58" s="370" t="str">
        <f>IF(AND('MAPA DE RIESGOS'!$AP387="Alta",'MAPA DE RIESGOS'!$AR387="Leve"),CONCATENATE("R",'MAPA DE RIESGOS'!$H387,"C",'MAPA DE RIESGOS'!$AF387),"")</f>
        <v/>
      </c>
      <c r="X58" s="370" t="str">
        <f>IF(AND('MAPA DE RIESGOS'!$AP388="Alta",'MAPA DE RIESGOS'!$AR388="Leve"),CONCATENATE("R",'MAPA DE RIESGOS'!$H388,"C",'MAPA DE RIESGOS'!$AF388),"")</f>
        <v/>
      </c>
      <c r="Y58" s="370" t="str">
        <f>IF(AND('MAPA DE RIESGOS'!$AP389="Alta",'MAPA DE RIESGOS'!$AR389="Leve"),CONCATENATE("R",'MAPA DE RIESGOS'!$H389,"C",'MAPA DE RIESGOS'!$AF389),"")</f>
        <v/>
      </c>
      <c r="Z58" s="370" t="str">
        <f>IF(AND('MAPA DE RIESGOS'!$AP390="Alta",'MAPA DE RIESGOS'!$AR390="Leve"),CONCATENATE("R",'MAPA DE RIESGOS'!$H390,"C",'MAPA DE RIESGOS'!$AF390),"")</f>
        <v/>
      </c>
      <c r="AA58" s="370" t="str">
        <f>IF(AND('MAPA DE RIESGOS'!$AP391="Alta",'MAPA DE RIESGOS'!$AR391="Leve"),CONCATENATE("R",'MAPA DE RIESGOS'!$H391,"C",'MAPA DE RIESGOS'!$AF391),"")</f>
        <v/>
      </c>
      <c r="AB58" s="369" t="str">
        <f>IF(AND('MAPA DE RIESGOS'!$AP374="Alta",'MAPA DE RIESGOS'!$AR374="Menor"),CONCATENATE("R",'MAPA DE RIESGOS'!$H374,"C",'MAPA DE RIESGOS'!$AF374),"")</f>
        <v/>
      </c>
      <c r="AC58" s="370" t="str">
        <f>IF(AND('MAPA DE RIESGOS'!$AP375="Alta",'MAPA DE RIESGOS'!$AR375="Menor"),CONCATENATE("R",'MAPA DE RIESGOS'!$H375,"C",'MAPA DE RIESGOS'!$AF375),"")</f>
        <v/>
      </c>
      <c r="AD58" s="370" t="str">
        <f>IF(AND('MAPA DE RIESGOS'!$AP376="Alta",'MAPA DE RIESGOS'!$AR376="Menor"),CONCATENATE("R",'MAPA DE RIESGOS'!$H376,"C",'MAPA DE RIESGOS'!$AF376),"")</f>
        <v/>
      </c>
      <c r="AE58" s="370" t="str">
        <f>IF(AND('MAPA DE RIESGOS'!$AP377="Alta",'MAPA DE RIESGOS'!$AR377="Menor"),CONCATENATE("R",'MAPA DE RIESGOS'!$H377,"C",'MAPA DE RIESGOS'!$AF377),"")</f>
        <v/>
      </c>
      <c r="AF58" s="370" t="str">
        <f>IF(AND('MAPA DE RIESGOS'!$AP378="Alta",'MAPA DE RIESGOS'!$AR378="Menor"),CONCATENATE("R",'MAPA DE RIESGOS'!$H378,"C",'MAPA DE RIESGOS'!$AF378),"")</f>
        <v/>
      </c>
      <c r="AG58" s="370" t="str">
        <f>IF(AND('MAPA DE RIESGOS'!$AP379="Alta",'MAPA DE RIESGOS'!$AR379="Menor"),CONCATENATE("R",'MAPA DE RIESGOS'!$H379,"C",'MAPA DE RIESGOS'!$AF379),"")</f>
        <v/>
      </c>
      <c r="AH58" s="370" t="str">
        <f>IF(AND('MAPA DE RIESGOS'!$AP380="Alta",'MAPA DE RIESGOS'!$AR380="Menor"),CONCATENATE("R",'MAPA DE RIESGOS'!$H380,"C",'MAPA DE RIESGOS'!$AF380),"")</f>
        <v/>
      </c>
      <c r="AI58" s="370" t="str">
        <f>IF(AND('MAPA DE RIESGOS'!$AP381="Alta",'MAPA DE RIESGOS'!$AR381="Menor"),CONCATENATE("R",'MAPA DE RIESGOS'!$H381,"C",'MAPA DE RIESGOS'!$AF381),"")</f>
        <v/>
      </c>
      <c r="AJ58" s="370" t="str">
        <f>IF(AND('MAPA DE RIESGOS'!$AP382="Alta",'MAPA DE RIESGOS'!$AR382="Menor"),CONCATENATE("R",'MAPA DE RIESGOS'!$H382,"C",'MAPA DE RIESGOS'!$AF382),"")</f>
        <v/>
      </c>
      <c r="AK58" s="370" t="str">
        <f>IF(AND('MAPA DE RIESGOS'!$AP383="Alta",'MAPA DE RIESGOS'!$AR383="Menor"),CONCATENATE("R",'MAPA DE RIESGOS'!$H383,"C",'MAPA DE RIESGOS'!$AF383),"")</f>
        <v/>
      </c>
      <c r="AL58" s="370" t="str">
        <f>IF(AND('MAPA DE RIESGOS'!$AP384="Alta",'MAPA DE RIESGOS'!$AR384="Menor"),CONCATENATE("R",'MAPA DE RIESGOS'!$H384,"C",'MAPA DE RIESGOS'!$AF384),"")</f>
        <v/>
      </c>
      <c r="AM58" s="370" t="str">
        <f>IF(AND('MAPA DE RIESGOS'!$AP385="Alta",'MAPA DE RIESGOS'!$AR385="Menor"),CONCATENATE("R",'MAPA DE RIESGOS'!$H385,"C",'MAPA DE RIESGOS'!$AF385),"")</f>
        <v/>
      </c>
      <c r="AN58" s="370" t="str">
        <f>IF(AND('MAPA DE RIESGOS'!$AP386="Alta",'MAPA DE RIESGOS'!$AR386="Menor"),CONCATENATE("R",'MAPA DE RIESGOS'!$H386,"C",'MAPA DE RIESGOS'!$AF386),"")</f>
        <v/>
      </c>
      <c r="AO58" s="370" t="str">
        <f>IF(AND('MAPA DE RIESGOS'!$AP387="Alta",'MAPA DE RIESGOS'!$AR387="Menor"),CONCATENATE("R",'MAPA DE RIESGOS'!$H387,"C",'MAPA DE RIESGOS'!$AF387),"")</f>
        <v/>
      </c>
      <c r="AP58" s="370" t="str">
        <f>IF(AND('MAPA DE RIESGOS'!$AP388="Alta",'MAPA DE RIESGOS'!$AR388="Menor"),CONCATENATE("R",'MAPA DE RIESGOS'!$H388,"C",'MAPA DE RIESGOS'!$AF388),"")</f>
        <v/>
      </c>
      <c r="AQ58" s="370" t="str">
        <f>IF(AND('MAPA DE RIESGOS'!$AP389="Alta",'MAPA DE RIESGOS'!$AR389="Menor"),CONCATENATE("R",'MAPA DE RIESGOS'!$H389,"C",'MAPA DE RIESGOS'!$AF389),"")</f>
        <v/>
      </c>
      <c r="AR58" s="370" t="str">
        <f>IF(AND('MAPA DE RIESGOS'!$AP390="Alta",'MAPA DE RIESGOS'!$AR390="Menor"),CONCATENATE("R",'MAPA DE RIESGOS'!$H390,"C",'MAPA DE RIESGOS'!$AF390),"")</f>
        <v/>
      </c>
      <c r="AS58" s="371" t="str">
        <f>IF(AND('MAPA DE RIESGOS'!$AP391="Alta",'MAPA DE RIESGOS'!$AR391="Menor"),CONCATENATE("R",'MAPA DE RIESGOS'!$H391,"C",'MAPA DE RIESGOS'!$AF391),"")</f>
        <v/>
      </c>
      <c r="AT58" s="357" t="str">
        <f>IF(AND('MAPA DE RIESGOS'!$AP374="Alta",'MAPA DE RIESGOS'!$AR374="Moderado"),CONCATENATE("R",'MAPA DE RIESGOS'!$H374,"C",'MAPA DE RIESGOS'!$AF374),"")</f>
        <v/>
      </c>
      <c r="AU58" s="357" t="str">
        <f>IF(AND('MAPA DE RIESGOS'!$AP375="Alta",'MAPA DE RIESGOS'!$AR375="Moderado"),CONCATENATE("R",'MAPA DE RIESGOS'!$H375,"C",'MAPA DE RIESGOS'!$AF375),"")</f>
        <v/>
      </c>
      <c r="AV58" s="357" t="str">
        <f>IF(AND('MAPA DE RIESGOS'!$AP376="Alta",'MAPA DE RIESGOS'!$AR376="Moderado"),CONCATENATE("R",'MAPA DE RIESGOS'!$H376,"C",'MAPA DE RIESGOS'!$AF376),"")</f>
        <v/>
      </c>
      <c r="AW58" s="357" t="str">
        <f>IF(AND('MAPA DE RIESGOS'!$AP377="Alta",'MAPA DE RIESGOS'!$AR377="Moderado"),CONCATENATE("R",'MAPA DE RIESGOS'!$H377,"C",'MAPA DE RIESGOS'!$AF377),"")</f>
        <v/>
      </c>
      <c r="AX58" s="357" t="str">
        <f>IF(AND('MAPA DE RIESGOS'!$AP378="Alta",'MAPA DE RIESGOS'!$AR378="Moderado"),CONCATENATE("R",'MAPA DE RIESGOS'!$H378,"C",'MAPA DE RIESGOS'!$AF378),"")</f>
        <v/>
      </c>
      <c r="AY58" s="357" t="str">
        <f>IF(AND('MAPA DE RIESGOS'!$AP379="Alta",'MAPA DE RIESGOS'!$AR379="Moderado"),CONCATENATE("R",'MAPA DE RIESGOS'!$H379,"C",'MAPA DE RIESGOS'!$AF379),"")</f>
        <v/>
      </c>
      <c r="AZ58" s="357" t="str">
        <f>IF(AND('MAPA DE RIESGOS'!$AP380="Alta",'MAPA DE RIESGOS'!$AR380="Moderado"),CONCATENATE("R",'MAPA DE RIESGOS'!$H380,"C",'MAPA DE RIESGOS'!$AF380),"")</f>
        <v/>
      </c>
      <c r="BA58" s="357" t="str">
        <f>IF(AND('MAPA DE RIESGOS'!$AP381="Alta",'MAPA DE RIESGOS'!$AR381="Moderado"),CONCATENATE("R",'MAPA DE RIESGOS'!$H381,"C",'MAPA DE RIESGOS'!$AF381),"")</f>
        <v/>
      </c>
      <c r="BB58" s="357" t="str">
        <f>IF(AND('MAPA DE RIESGOS'!$AP382="Alta",'MAPA DE RIESGOS'!$AR382="Moderado"),CONCATENATE("R",'MAPA DE RIESGOS'!$H382,"C",'MAPA DE RIESGOS'!$AF382),"")</f>
        <v/>
      </c>
      <c r="BC58" s="357" t="str">
        <f>IF(AND('MAPA DE RIESGOS'!$AP383="Alta",'MAPA DE RIESGOS'!$AR383="Moderado"),CONCATENATE("R",'MAPA DE RIESGOS'!$H383,"C",'MAPA DE RIESGOS'!$AF383),"")</f>
        <v/>
      </c>
      <c r="BD58" s="357" t="str">
        <f>IF(AND('MAPA DE RIESGOS'!$AP384="Alta",'MAPA DE RIESGOS'!$AR384="Moderado"),CONCATENATE("R",'MAPA DE RIESGOS'!$H384,"C",'MAPA DE RIESGOS'!$AF384),"")</f>
        <v/>
      </c>
      <c r="BE58" s="357" t="str">
        <f>IF(AND('MAPA DE RIESGOS'!$AP385="Alta",'MAPA DE RIESGOS'!$AR385="Moderado"),CONCATENATE("R",'MAPA DE RIESGOS'!$H385,"C",'MAPA DE RIESGOS'!$AF385),"")</f>
        <v/>
      </c>
      <c r="BF58" s="357" t="str">
        <f>IF(AND('MAPA DE RIESGOS'!$AP386="Alta",'MAPA DE RIESGOS'!$AR386="Moderado"),CONCATENATE("R",'MAPA DE RIESGOS'!$H386,"C",'MAPA DE RIESGOS'!$AF386),"")</f>
        <v/>
      </c>
      <c r="BG58" s="357" t="str">
        <f>IF(AND('MAPA DE RIESGOS'!$AP387="Alta",'MAPA DE RIESGOS'!$AR387="Moderado"),CONCATENATE("R",'MAPA DE RIESGOS'!$H387,"C",'MAPA DE RIESGOS'!$AF387),"")</f>
        <v/>
      </c>
      <c r="BH58" s="357" t="str">
        <f>IF(AND('MAPA DE RIESGOS'!$AP388="Alta",'MAPA DE RIESGOS'!$AR388="Moderado"),CONCATENATE("R",'MAPA DE RIESGOS'!$H388,"C",'MAPA DE RIESGOS'!$AF388),"")</f>
        <v/>
      </c>
      <c r="BI58" s="357" t="str">
        <f>IF(AND('MAPA DE RIESGOS'!$AP389="Alta",'MAPA DE RIESGOS'!$AR389="Moderado"),CONCATENATE("R",'MAPA DE RIESGOS'!$H389,"C",'MAPA DE RIESGOS'!$AF389),"")</f>
        <v/>
      </c>
      <c r="BJ58" s="357" t="str">
        <f>IF(AND('MAPA DE RIESGOS'!$AP390="Alta",'MAPA DE RIESGOS'!$AR390="Moderado"),CONCATENATE("R",'MAPA DE RIESGOS'!$H390,"C",'MAPA DE RIESGOS'!$AF390),"")</f>
        <v/>
      </c>
      <c r="BK58" s="358" t="str">
        <f>IF(AND('MAPA DE RIESGOS'!$AP391="Alta",'MAPA DE RIESGOS'!$AR391="Moderado"),CONCATENATE("R",'MAPA DE RIESGOS'!$H391,"C",'MAPA DE RIESGOS'!$AF391),"")</f>
        <v/>
      </c>
      <c r="BL58" s="357" t="str">
        <f>IF(AND('MAPA DE RIESGOS'!$AP374="Alta",'MAPA DE RIESGOS'!$AR374="Mayor"),CONCATENATE("R",'MAPA DE RIESGOS'!$H374,"C",'MAPA DE RIESGOS'!$AF374),"")</f>
        <v/>
      </c>
      <c r="BM58" s="357" t="str">
        <f>IF(AND('MAPA DE RIESGOS'!$AP375="Alta",'MAPA DE RIESGOS'!$AR375="Mayor"),CONCATENATE("R",'MAPA DE RIESGOS'!$H375,"C",'MAPA DE RIESGOS'!$AF375),"")</f>
        <v/>
      </c>
      <c r="BN58" s="357" t="str">
        <f>IF(AND('MAPA DE RIESGOS'!$AP376="Alta",'MAPA DE RIESGOS'!$AR376="Mayor"),CONCATENATE("R",'MAPA DE RIESGOS'!$H376,"C",'MAPA DE RIESGOS'!$AF376),"")</f>
        <v/>
      </c>
      <c r="BO58" s="357" t="str">
        <f>IF(AND('MAPA DE RIESGOS'!$AP377="Alta",'MAPA DE RIESGOS'!$AR377="Mayor"),CONCATENATE("R",'MAPA DE RIESGOS'!$H377,"C",'MAPA DE RIESGOS'!$AF377),"")</f>
        <v/>
      </c>
      <c r="BP58" s="357" t="str">
        <f>IF(AND('MAPA DE RIESGOS'!$AP378="Alta",'MAPA DE RIESGOS'!$AR378="Mayor"),CONCATENATE("R",'MAPA DE RIESGOS'!$H378,"C",'MAPA DE RIESGOS'!$AF378),"")</f>
        <v/>
      </c>
      <c r="BQ58" s="357" t="str">
        <f>IF(AND('MAPA DE RIESGOS'!$AP379="Alta",'MAPA DE RIESGOS'!$AR379="Mayor"),CONCATENATE("R",'MAPA DE RIESGOS'!$H379,"C",'MAPA DE RIESGOS'!$AF379),"")</f>
        <v/>
      </c>
      <c r="BR58" s="357" t="str">
        <f>IF(AND('MAPA DE RIESGOS'!$AP380="Alta",'MAPA DE RIESGOS'!$AR380="Mayor"),CONCATENATE("R",'MAPA DE RIESGOS'!$H380,"C",'MAPA DE RIESGOS'!$AF380),"")</f>
        <v/>
      </c>
      <c r="BS58" s="357" t="str">
        <f>IF(AND('MAPA DE RIESGOS'!$AP381="Alta",'MAPA DE RIESGOS'!$AR381="Mayor"),CONCATENATE("R",'MAPA DE RIESGOS'!$H381,"C",'MAPA DE RIESGOS'!$AF381),"")</f>
        <v/>
      </c>
      <c r="BT58" s="357" t="str">
        <f>IF(AND('MAPA DE RIESGOS'!$AP382="Alta",'MAPA DE RIESGOS'!$AR382="Mayor"),CONCATENATE("R",'MAPA DE RIESGOS'!$H382,"C",'MAPA DE RIESGOS'!$AF382),"")</f>
        <v/>
      </c>
      <c r="BU58" s="357" t="str">
        <f>IF(AND('MAPA DE RIESGOS'!$AP383="Alta",'MAPA DE RIESGOS'!$AR383="Mayor"),CONCATENATE("R",'MAPA DE RIESGOS'!$H383,"C",'MAPA DE RIESGOS'!$AF383),"")</f>
        <v/>
      </c>
      <c r="BV58" s="357" t="str">
        <f>IF(AND('MAPA DE RIESGOS'!$AP384="Alta",'MAPA DE RIESGOS'!$AR384="Mayor"),CONCATENATE("R",'MAPA DE RIESGOS'!$H384,"C",'MAPA DE RIESGOS'!$AF384),"")</f>
        <v/>
      </c>
      <c r="BW58" s="357" t="str">
        <f>IF(AND('MAPA DE RIESGOS'!$AP385="Alta",'MAPA DE RIESGOS'!$AR385="Mayor"),CONCATENATE("R",'MAPA DE RIESGOS'!$H385,"C",'MAPA DE RIESGOS'!$AF385),"")</f>
        <v/>
      </c>
      <c r="BX58" s="357" t="str">
        <f>IF(AND('MAPA DE RIESGOS'!$AP386="Alta",'MAPA DE RIESGOS'!$AR386="Mayor"),CONCATENATE("R",'MAPA DE RIESGOS'!$H386,"C",'MAPA DE RIESGOS'!$AF386),"")</f>
        <v/>
      </c>
      <c r="BY58" s="357" t="str">
        <f>IF(AND('MAPA DE RIESGOS'!$AP387="Alta",'MAPA DE RIESGOS'!$AR387="Mayor"),CONCATENATE("R",'MAPA DE RIESGOS'!$H387,"C",'MAPA DE RIESGOS'!$AF387),"")</f>
        <v/>
      </c>
      <c r="BZ58" s="357" t="str">
        <f>IF(AND('MAPA DE RIESGOS'!$AP388="Alta",'MAPA DE RIESGOS'!$AR388="Mayor"),CONCATENATE("R",'MAPA DE RIESGOS'!$H388,"C",'MAPA DE RIESGOS'!$AF388),"")</f>
        <v/>
      </c>
      <c r="CA58" s="357" t="str">
        <f>IF(AND('MAPA DE RIESGOS'!$AP389="Alta",'MAPA DE RIESGOS'!$AR389="Mayor"),CONCATENATE("R",'MAPA DE RIESGOS'!$H389,"C",'MAPA DE RIESGOS'!$AF389),"")</f>
        <v/>
      </c>
      <c r="CB58" s="357" t="str">
        <f>IF(AND('MAPA DE RIESGOS'!$AP390="Alta",'MAPA DE RIESGOS'!$AR390="Mayor"),CONCATENATE("R",'MAPA DE RIESGOS'!$H390,"C",'MAPA DE RIESGOS'!$AF390),"")</f>
        <v/>
      </c>
      <c r="CC58" s="358" t="str">
        <f>IF(AND('MAPA DE RIESGOS'!$AP391="Alta",'MAPA DE RIESGOS'!$AR391="Mayor"),CONCATENATE("R",'MAPA DE RIESGOS'!$H391,"C",'MAPA DE RIESGOS'!$AF391),"")</f>
        <v/>
      </c>
      <c r="CD58" s="359" t="str">
        <f>IF(AND('MAPA DE RIESGOS'!$AP374="Alta",'MAPA DE RIESGOS'!$AR374="Catastrófico"),CONCATENATE("R",'MAPA DE RIESGOS'!$H374,"C",'MAPA DE RIESGOS'!$AF374),"")</f>
        <v/>
      </c>
      <c r="CE58" s="359" t="str">
        <f>IF(AND('MAPA DE RIESGOS'!$AP375="Alta",'MAPA DE RIESGOS'!$AR375="Catastrófico"),CONCATENATE("R",'MAPA DE RIESGOS'!$H375,"C",'MAPA DE RIESGOS'!$AF375),"")</f>
        <v/>
      </c>
      <c r="CF58" s="359" t="str">
        <f>IF(AND('MAPA DE RIESGOS'!$AP376="Alta",'MAPA DE RIESGOS'!$AR376="Catastrófico"),CONCATENATE("R",'MAPA DE RIESGOS'!$H376,"C",'MAPA DE RIESGOS'!$AF376),"")</f>
        <v/>
      </c>
      <c r="CG58" s="359" t="str">
        <f>IF(AND('MAPA DE RIESGOS'!$AP377="Alta",'MAPA DE RIESGOS'!$AR377="Catastrófico"),CONCATENATE("R",'MAPA DE RIESGOS'!$H377,"C",'MAPA DE RIESGOS'!$AF377),"")</f>
        <v/>
      </c>
      <c r="CH58" s="359" t="str">
        <f>IF(AND('MAPA DE RIESGOS'!$AP378="Alta",'MAPA DE RIESGOS'!$AR378="Catastrófico"),CONCATENATE("R",'MAPA DE RIESGOS'!$H378,"C",'MAPA DE RIESGOS'!$AF378),"")</f>
        <v/>
      </c>
      <c r="CI58" s="359" t="str">
        <f>IF(AND('MAPA DE RIESGOS'!$AP379="Alta",'MAPA DE RIESGOS'!$AR379="Catastrófico"),CONCATENATE("R",'MAPA DE RIESGOS'!$H379,"C",'MAPA DE RIESGOS'!$AF379),"")</f>
        <v/>
      </c>
      <c r="CJ58" s="359" t="str">
        <f>IF(AND('MAPA DE RIESGOS'!$AP380="Alta",'MAPA DE RIESGOS'!$AR380="Catastrófico"),CONCATENATE("R",'MAPA DE RIESGOS'!$H380,"C",'MAPA DE RIESGOS'!$AF380),"")</f>
        <v/>
      </c>
      <c r="CK58" s="359" t="str">
        <f>IF(AND('MAPA DE RIESGOS'!$AP381="Alta",'MAPA DE RIESGOS'!$AR381="Catastrófico"),CONCATENATE("R",'MAPA DE RIESGOS'!$H381,"C",'MAPA DE RIESGOS'!$AF381),"")</f>
        <v/>
      </c>
      <c r="CL58" s="359" t="str">
        <f>IF(AND('MAPA DE RIESGOS'!$AP382="Alta",'MAPA DE RIESGOS'!$AR382="Catastrófico"),CONCATENATE("R",'MAPA DE RIESGOS'!$H382,"C",'MAPA DE RIESGOS'!$AF382),"")</f>
        <v/>
      </c>
      <c r="CM58" s="359" t="str">
        <f>IF(AND('MAPA DE RIESGOS'!$AP383="Alta",'MAPA DE RIESGOS'!$AR383="Catastrófico"),CONCATENATE("R",'MAPA DE RIESGOS'!$H383,"C",'MAPA DE RIESGOS'!$AF383),"")</f>
        <v/>
      </c>
      <c r="CN58" s="359" t="str">
        <f>IF(AND('MAPA DE RIESGOS'!$AP384="Alta",'MAPA DE RIESGOS'!$AR384="Catastrófico"),CONCATENATE("R",'MAPA DE RIESGOS'!$H384,"C",'MAPA DE RIESGOS'!$AF384),"")</f>
        <v/>
      </c>
      <c r="CO58" s="359" t="str">
        <f>IF(AND('MAPA DE RIESGOS'!$AP385="Alta",'MAPA DE RIESGOS'!$AR385="Catastrófico"),CONCATENATE("R",'MAPA DE RIESGOS'!$H385,"C",'MAPA DE RIESGOS'!$AF385),"")</f>
        <v/>
      </c>
      <c r="CP58" s="359" t="str">
        <f>IF(AND('MAPA DE RIESGOS'!$AP386="Alta",'MAPA DE RIESGOS'!$AR386="Catastrófico"),CONCATENATE("R",'MAPA DE RIESGOS'!$H386,"C",'MAPA DE RIESGOS'!$AF386),"")</f>
        <v/>
      </c>
      <c r="CQ58" s="359" t="str">
        <f>IF(AND('MAPA DE RIESGOS'!$AP387="Alta",'MAPA DE RIESGOS'!$AR387="Catastrófico"),CONCATENATE("R",'MAPA DE RIESGOS'!$H387,"C",'MAPA DE RIESGOS'!$AF387),"")</f>
        <v/>
      </c>
      <c r="CR58" s="359" t="str">
        <f>IF(AND('MAPA DE RIESGOS'!$AP388="Alta",'MAPA DE RIESGOS'!$AR388="Catastrófico"),CONCATENATE("R",'MAPA DE RIESGOS'!$H388,"C",'MAPA DE RIESGOS'!$AF388),"")</f>
        <v/>
      </c>
      <c r="CS58" s="359" t="str">
        <f>IF(AND('MAPA DE RIESGOS'!$AP389="Alta",'MAPA DE RIESGOS'!$AR389="Catastrófico"),CONCATENATE("R",'MAPA DE RIESGOS'!$H389,"C",'MAPA DE RIESGOS'!$AF389),"")</f>
        <v/>
      </c>
      <c r="CT58" s="359" t="str">
        <f>IF(AND('MAPA DE RIESGOS'!$AP390="Alta",'MAPA DE RIESGOS'!$AR390="Catastrófico"),CONCATENATE("R",'MAPA DE RIESGOS'!$H390,"C",'MAPA DE RIESGOS'!$AF390),"")</f>
        <v/>
      </c>
      <c r="CU58" s="360" t="str">
        <f>IF(AND('MAPA DE RIESGOS'!$AP391="Alta",'MAPA DE RIESGOS'!$AR391="Catastrófico"),CONCATENATE("R",'MAPA DE RIESGOS'!$H391,"C",'MAPA DE RIESGOS'!$AF391),"")</f>
        <v/>
      </c>
      <c r="CV58" s="67"/>
      <c r="CW58" s="750"/>
      <c r="CX58" s="751"/>
      <c r="CY58" s="751"/>
      <c r="CZ58" s="751"/>
      <c r="DA58" s="751"/>
      <c r="DB58" s="752"/>
    </row>
    <row r="59" spans="2:106" ht="32.5" customHeight="1">
      <c r="B59" s="755"/>
      <c r="C59" s="755"/>
      <c r="D59" s="756"/>
      <c r="E59" s="726"/>
      <c r="F59" s="727"/>
      <c r="G59" s="727"/>
      <c r="H59" s="727"/>
      <c r="I59" s="727"/>
      <c r="J59" s="369" t="str">
        <f>IF(AND('MAPA DE RIESGOS'!$AP392="Alta",'MAPA DE RIESGOS'!$AR392="Leve"),CONCATENATE("R",'MAPA DE RIESGOS'!$H392,"C",'MAPA DE RIESGOS'!$AF392),"")</f>
        <v/>
      </c>
      <c r="K59" s="370" t="str">
        <f>IF(AND('MAPA DE RIESGOS'!$AP393="Alta",'MAPA DE RIESGOS'!$AR393="Leve"),CONCATENATE("R",'MAPA DE RIESGOS'!$H393,"C",'MAPA DE RIESGOS'!$AF393),"")</f>
        <v/>
      </c>
      <c r="L59" s="370" t="str">
        <f>IF(AND('MAPA DE RIESGOS'!$AP394="Alta",'MAPA DE RIESGOS'!$AR394="Leve"),CONCATENATE("R",'MAPA DE RIESGOS'!$H394,"C",'MAPA DE RIESGOS'!$AF394),"")</f>
        <v/>
      </c>
      <c r="M59" s="370" t="str">
        <f>IF(AND('MAPA DE RIESGOS'!$AP395="Alta",'MAPA DE RIESGOS'!$AR395="Leve"),CONCATENATE("R",'MAPA DE RIESGOS'!$H395,"C",'MAPA DE RIESGOS'!$AF395),"")</f>
        <v/>
      </c>
      <c r="N59" s="370" t="str">
        <f>IF(AND('MAPA DE RIESGOS'!$AP396="Alta",'MAPA DE RIESGOS'!$AR396="Leve"),CONCATENATE("R",'MAPA DE RIESGOS'!$H396,"C",'MAPA DE RIESGOS'!$AF396),"")</f>
        <v/>
      </c>
      <c r="O59" s="370" t="str">
        <f>IF(AND('MAPA DE RIESGOS'!$AP397="Alta",'MAPA DE RIESGOS'!$AR397="Leve"),CONCATENATE("R",'MAPA DE RIESGOS'!$H397,"C",'MAPA DE RIESGOS'!$AF397),"")</f>
        <v/>
      </c>
      <c r="P59" s="370" t="str">
        <f>IF(AND('MAPA DE RIESGOS'!$AP398="Alta",'MAPA DE RIESGOS'!$AR398="Leve"),CONCATENATE("R",'MAPA DE RIESGOS'!$H398,"C",'MAPA DE RIESGOS'!$AF398),"")</f>
        <v/>
      </c>
      <c r="Q59" s="370" t="str">
        <f>IF(AND('MAPA DE RIESGOS'!$AP399="Alta",'MAPA DE RIESGOS'!$AR399="Leve"),CONCATENATE("R",'MAPA DE RIESGOS'!$H399,"C",'MAPA DE RIESGOS'!$AF399),"")</f>
        <v/>
      </c>
      <c r="R59" s="370" t="str">
        <f>IF(AND('MAPA DE RIESGOS'!$AP400="Alta",'MAPA DE RIESGOS'!$AR400="Leve"),CONCATENATE("R",'MAPA DE RIESGOS'!$H400,"C",'MAPA DE RIESGOS'!$AF400),"")</f>
        <v/>
      </c>
      <c r="S59" s="370" t="str">
        <f>IF(AND('MAPA DE RIESGOS'!$AP401="Alta",'MAPA DE RIESGOS'!$AR401="Leve"),CONCATENATE("R",'MAPA DE RIESGOS'!$H401,"C",'MAPA DE RIESGOS'!$AF401),"")</f>
        <v/>
      </c>
      <c r="T59" s="370" t="str">
        <f>IF(AND('MAPA DE RIESGOS'!$AP402="Alta",'MAPA DE RIESGOS'!$AR402="Leve"),CONCATENATE("R",'MAPA DE RIESGOS'!$H402,"C",'MAPA DE RIESGOS'!$AF402),"")</f>
        <v/>
      </c>
      <c r="U59" s="370" t="str">
        <f>IF(AND('MAPA DE RIESGOS'!$AP403="Alta",'MAPA DE RIESGOS'!$AR403="Leve"),CONCATENATE("R",'MAPA DE RIESGOS'!$H403,"C",'MAPA DE RIESGOS'!$AF403),"")</f>
        <v/>
      </c>
      <c r="V59" s="370" t="str">
        <f>IF(AND('MAPA DE RIESGOS'!$AP404="Alta",'MAPA DE RIESGOS'!$AR404="Leve"),CONCATENATE("R",'MAPA DE RIESGOS'!$H404,"C",'MAPA DE RIESGOS'!$AF404),"")</f>
        <v/>
      </c>
      <c r="W59" s="370" t="str">
        <f>IF(AND('MAPA DE RIESGOS'!$AP405="Alta",'MAPA DE RIESGOS'!$AR405="Leve"),CONCATENATE("R",'MAPA DE RIESGOS'!$H405,"C",'MAPA DE RIESGOS'!$AF405),"")</f>
        <v/>
      </c>
      <c r="X59" s="370" t="str">
        <f>IF(AND('MAPA DE RIESGOS'!$AP406="Alta",'MAPA DE RIESGOS'!$AR406="Leve"),CONCATENATE("R",'MAPA DE RIESGOS'!$H406,"C",'MAPA DE RIESGOS'!$AF406),"")</f>
        <v/>
      </c>
      <c r="Y59" s="370" t="str">
        <f>IF(AND('MAPA DE RIESGOS'!$AP407="Alta",'MAPA DE RIESGOS'!$AR407="Leve"),CONCATENATE("R",'MAPA DE RIESGOS'!$H407,"C",'MAPA DE RIESGOS'!$AF407),"")</f>
        <v/>
      </c>
      <c r="Z59" s="370" t="str">
        <f>IF(AND('MAPA DE RIESGOS'!$AP408="Alta",'MAPA DE RIESGOS'!$AR408="Leve"),CONCATENATE("R",'MAPA DE RIESGOS'!$H408,"C",'MAPA DE RIESGOS'!$AF408),"")</f>
        <v/>
      </c>
      <c r="AA59" s="370" t="str">
        <f>IF(AND('MAPA DE RIESGOS'!$AP409="Alta",'MAPA DE RIESGOS'!$AR409="Leve"),CONCATENATE("R",'MAPA DE RIESGOS'!$H409,"C",'MAPA DE RIESGOS'!$AF409),"")</f>
        <v/>
      </c>
      <c r="AB59" s="369" t="str">
        <f>IF(AND('MAPA DE RIESGOS'!$AP392="Alta",'MAPA DE RIESGOS'!$AR392="Menor"),CONCATENATE("R",'MAPA DE RIESGOS'!$H392,"C",'MAPA DE RIESGOS'!$AF392),"")</f>
        <v/>
      </c>
      <c r="AC59" s="370" t="str">
        <f>IF(AND('MAPA DE RIESGOS'!$AP393="Alta",'MAPA DE RIESGOS'!$AR393="Menor"),CONCATENATE("R",'MAPA DE RIESGOS'!$H393,"C",'MAPA DE RIESGOS'!$AF393),"")</f>
        <v/>
      </c>
      <c r="AD59" s="370" t="str">
        <f>IF(AND('MAPA DE RIESGOS'!$AP394="Alta",'MAPA DE RIESGOS'!$AR394="Menor"),CONCATENATE("R",'MAPA DE RIESGOS'!$H394,"C",'MAPA DE RIESGOS'!$AF394),"")</f>
        <v/>
      </c>
      <c r="AE59" s="370" t="str">
        <f>IF(AND('MAPA DE RIESGOS'!$AP395="Alta",'MAPA DE RIESGOS'!$AR395="Menor"),CONCATENATE("R",'MAPA DE RIESGOS'!$H395,"C",'MAPA DE RIESGOS'!$AF395),"")</f>
        <v/>
      </c>
      <c r="AF59" s="370" t="str">
        <f>IF(AND('MAPA DE RIESGOS'!$AP396="Alta",'MAPA DE RIESGOS'!$AR396="Menor"),CONCATENATE("R",'MAPA DE RIESGOS'!$H396,"C",'MAPA DE RIESGOS'!$AF396),"")</f>
        <v/>
      </c>
      <c r="AG59" s="370" t="str">
        <f>IF(AND('MAPA DE RIESGOS'!$AP397="Alta",'MAPA DE RIESGOS'!$AR397="Menor"),CONCATENATE("R",'MAPA DE RIESGOS'!$H397,"C",'MAPA DE RIESGOS'!$AF397),"")</f>
        <v/>
      </c>
      <c r="AH59" s="370" t="str">
        <f>IF(AND('MAPA DE RIESGOS'!$AP398="Alta",'MAPA DE RIESGOS'!$AR398="Menor"),CONCATENATE("R",'MAPA DE RIESGOS'!$H398,"C",'MAPA DE RIESGOS'!$AF398),"")</f>
        <v/>
      </c>
      <c r="AI59" s="370" t="str">
        <f>IF(AND('MAPA DE RIESGOS'!$AP399="Alta",'MAPA DE RIESGOS'!$AR399="Menor"),CONCATENATE("R",'MAPA DE RIESGOS'!$H399,"C",'MAPA DE RIESGOS'!$AF399),"")</f>
        <v/>
      </c>
      <c r="AJ59" s="370" t="str">
        <f>IF(AND('MAPA DE RIESGOS'!$AP400="Alta",'MAPA DE RIESGOS'!$AR400="Menor"),CONCATENATE("R",'MAPA DE RIESGOS'!$H400,"C",'MAPA DE RIESGOS'!$AF400),"")</f>
        <v/>
      </c>
      <c r="AK59" s="370" t="str">
        <f>IF(AND('MAPA DE RIESGOS'!$AP401="Alta",'MAPA DE RIESGOS'!$AR401="Menor"),CONCATENATE("R",'MAPA DE RIESGOS'!$H401,"C",'MAPA DE RIESGOS'!$AF401),"")</f>
        <v/>
      </c>
      <c r="AL59" s="370" t="str">
        <f>IF(AND('MAPA DE RIESGOS'!$AP402="Alta",'MAPA DE RIESGOS'!$AR402="Menor"),CONCATENATE("R",'MAPA DE RIESGOS'!$H402,"C",'MAPA DE RIESGOS'!$AF402),"")</f>
        <v/>
      </c>
      <c r="AM59" s="370" t="str">
        <f>IF(AND('MAPA DE RIESGOS'!$AP403="Alta",'MAPA DE RIESGOS'!$AR403="Menor"),CONCATENATE("R",'MAPA DE RIESGOS'!$H403,"C",'MAPA DE RIESGOS'!$AF403),"")</f>
        <v/>
      </c>
      <c r="AN59" s="370" t="str">
        <f>IF(AND('MAPA DE RIESGOS'!$AP404="Alta",'MAPA DE RIESGOS'!$AR404="Menor"),CONCATENATE("R",'MAPA DE RIESGOS'!$H404,"C",'MAPA DE RIESGOS'!$AF404),"")</f>
        <v/>
      </c>
      <c r="AO59" s="370" t="str">
        <f>IF(AND('MAPA DE RIESGOS'!$AP405="Alta",'MAPA DE RIESGOS'!$AR405="Menor"),CONCATENATE("R",'MAPA DE RIESGOS'!$H405,"C",'MAPA DE RIESGOS'!$AF405),"")</f>
        <v/>
      </c>
      <c r="AP59" s="370" t="str">
        <f>IF(AND('MAPA DE RIESGOS'!$AP406="Alta",'MAPA DE RIESGOS'!$AR406="Menor"),CONCATENATE("R",'MAPA DE RIESGOS'!$H406,"C",'MAPA DE RIESGOS'!$AF406),"")</f>
        <v/>
      </c>
      <c r="AQ59" s="370" t="str">
        <f>IF(AND('MAPA DE RIESGOS'!$AP407="Alta",'MAPA DE RIESGOS'!$AR407="Menor"),CONCATENATE("R",'MAPA DE RIESGOS'!$H407,"C",'MAPA DE RIESGOS'!$AF407),"")</f>
        <v/>
      </c>
      <c r="AR59" s="370" t="str">
        <f>IF(AND('MAPA DE RIESGOS'!$AP408="Alta",'MAPA DE RIESGOS'!$AR408="Menor"),CONCATENATE("R",'MAPA DE RIESGOS'!$H408,"C",'MAPA DE RIESGOS'!$AF408),"")</f>
        <v/>
      </c>
      <c r="AS59" s="371" t="str">
        <f>IF(AND('MAPA DE RIESGOS'!$AP409="Alta",'MAPA DE RIESGOS'!$AR409="Menor"),CONCATENATE("R",'MAPA DE RIESGOS'!$H409,"C",'MAPA DE RIESGOS'!$AF409),"")</f>
        <v/>
      </c>
      <c r="AT59" s="357" t="str">
        <f>IF(AND('MAPA DE RIESGOS'!$AP392="Alta",'MAPA DE RIESGOS'!$AR392="Moderado"),CONCATENATE("R",'MAPA DE RIESGOS'!$H392,"C",'MAPA DE RIESGOS'!$AF392),"")</f>
        <v/>
      </c>
      <c r="AU59" s="357" t="str">
        <f>IF(AND('MAPA DE RIESGOS'!$AP393="Alta",'MAPA DE RIESGOS'!$AR393="Moderado"),CONCATENATE("R",'MAPA DE RIESGOS'!$H393,"C",'MAPA DE RIESGOS'!$AF393),"")</f>
        <v/>
      </c>
      <c r="AV59" s="357" t="str">
        <f>IF(AND('MAPA DE RIESGOS'!$AP394="Alta",'MAPA DE RIESGOS'!$AR394="Moderado"),CONCATENATE("R",'MAPA DE RIESGOS'!$H394,"C",'MAPA DE RIESGOS'!$AF394),"")</f>
        <v/>
      </c>
      <c r="AW59" s="357" t="str">
        <f>IF(AND('MAPA DE RIESGOS'!$AP395="Alta",'MAPA DE RIESGOS'!$AR395="Moderado"),CONCATENATE("R",'MAPA DE RIESGOS'!$H395,"C",'MAPA DE RIESGOS'!$AF395),"")</f>
        <v/>
      </c>
      <c r="AX59" s="357" t="str">
        <f>IF(AND('MAPA DE RIESGOS'!$AP396="Alta",'MAPA DE RIESGOS'!$AR396="Moderado"),CONCATENATE("R",'MAPA DE RIESGOS'!$H396,"C",'MAPA DE RIESGOS'!$AF396),"")</f>
        <v/>
      </c>
      <c r="AY59" s="357" t="str">
        <f>IF(AND('MAPA DE RIESGOS'!$AP397="Alta",'MAPA DE RIESGOS'!$AR397="Moderado"),CONCATENATE("R",'MAPA DE RIESGOS'!$H397,"C",'MAPA DE RIESGOS'!$AF397),"")</f>
        <v/>
      </c>
      <c r="AZ59" s="357" t="str">
        <f>IF(AND('MAPA DE RIESGOS'!$AP398="Alta",'MAPA DE RIESGOS'!$AR398="Moderado"),CONCATENATE("R",'MAPA DE RIESGOS'!$H398,"C",'MAPA DE RIESGOS'!$AF398),"")</f>
        <v/>
      </c>
      <c r="BA59" s="357" t="str">
        <f>IF(AND('MAPA DE RIESGOS'!$AP399="Alta",'MAPA DE RIESGOS'!$AR399="Moderado"),CONCATENATE("R",'MAPA DE RIESGOS'!$H399,"C",'MAPA DE RIESGOS'!$AF399),"")</f>
        <v/>
      </c>
      <c r="BB59" s="357" t="str">
        <f>IF(AND('MAPA DE RIESGOS'!$AP400="Alta",'MAPA DE RIESGOS'!$AR400="Moderado"),CONCATENATE("R",'MAPA DE RIESGOS'!$H400,"C",'MAPA DE RIESGOS'!$AF400),"")</f>
        <v/>
      </c>
      <c r="BC59" s="357" t="str">
        <f>IF(AND('MAPA DE RIESGOS'!$AP401="Alta",'MAPA DE RIESGOS'!$AR401="Moderado"),CONCATENATE("R",'MAPA DE RIESGOS'!$H401,"C",'MAPA DE RIESGOS'!$AF401),"")</f>
        <v/>
      </c>
      <c r="BD59" s="357" t="str">
        <f>IF(AND('MAPA DE RIESGOS'!$AP402="Alta",'MAPA DE RIESGOS'!$AR402="Moderado"),CONCATENATE("R",'MAPA DE RIESGOS'!$H402,"C",'MAPA DE RIESGOS'!$AF402),"")</f>
        <v/>
      </c>
      <c r="BE59" s="357" t="str">
        <f>IF(AND('MAPA DE RIESGOS'!$AP403="Alta",'MAPA DE RIESGOS'!$AR403="Moderado"),CONCATENATE("R",'MAPA DE RIESGOS'!$H403,"C",'MAPA DE RIESGOS'!$AF403),"")</f>
        <v/>
      </c>
      <c r="BF59" s="357" t="str">
        <f>IF(AND('MAPA DE RIESGOS'!$AP404="Alta",'MAPA DE RIESGOS'!$AR404="Moderado"),CONCATENATE("R",'MAPA DE RIESGOS'!$H404,"C",'MAPA DE RIESGOS'!$AF404),"")</f>
        <v/>
      </c>
      <c r="BG59" s="357" t="str">
        <f>IF(AND('MAPA DE RIESGOS'!$AP405="Alta",'MAPA DE RIESGOS'!$AR405="Moderado"),CONCATENATE("R",'MAPA DE RIESGOS'!$H405,"C",'MAPA DE RIESGOS'!$AF405),"")</f>
        <v/>
      </c>
      <c r="BH59" s="357" t="str">
        <f>IF(AND('MAPA DE RIESGOS'!$AP406="Alta",'MAPA DE RIESGOS'!$AR406="Moderado"),CONCATENATE("R",'MAPA DE RIESGOS'!$H406,"C",'MAPA DE RIESGOS'!$AF406),"")</f>
        <v/>
      </c>
      <c r="BI59" s="357" t="str">
        <f>IF(AND('MAPA DE RIESGOS'!$AP407="Alta",'MAPA DE RIESGOS'!$AR407="Moderado"),CONCATENATE("R",'MAPA DE RIESGOS'!$H407,"C",'MAPA DE RIESGOS'!$AF407),"")</f>
        <v/>
      </c>
      <c r="BJ59" s="357" t="str">
        <f>IF(AND('MAPA DE RIESGOS'!$AP408="Alta",'MAPA DE RIESGOS'!$AR408="Moderado"),CONCATENATE("R",'MAPA DE RIESGOS'!$H408,"C",'MAPA DE RIESGOS'!$AF408),"")</f>
        <v/>
      </c>
      <c r="BK59" s="358" t="str">
        <f>IF(AND('MAPA DE RIESGOS'!$AP409="Alta",'MAPA DE RIESGOS'!$AR409="Moderado"),CONCATENATE("R",'MAPA DE RIESGOS'!$H409,"C",'MAPA DE RIESGOS'!$AF409),"")</f>
        <v/>
      </c>
      <c r="BL59" s="357" t="str">
        <f>IF(AND('MAPA DE RIESGOS'!$AP392="Alta",'MAPA DE RIESGOS'!$AR392="Mayor"),CONCATENATE("R",'MAPA DE RIESGOS'!$H392,"C",'MAPA DE RIESGOS'!$AF392),"")</f>
        <v/>
      </c>
      <c r="BM59" s="357" t="str">
        <f>IF(AND('MAPA DE RIESGOS'!$AP393="Alta",'MAPA DE RIESGOS'!$AR393="Mayor"),CONCATENATE("R",'MAPA DE RIESGOS'!$H393,"C",'MAPA DE RIESGOS'!$AF393),"")</f>
        <v/>
      </c>
      <c r="BN59" s="357" t="str">
        <f>IF(AND('MAPA DE RIESGOS'!$AP394="Alta",'MAPA DE RIESGOS'!$AR394="Mayor"),CONCATENATE("R",'MAPA DE RIESGOS'!$H394,"C",'MAPA DE RIESGOS'!$AF394),"")</f>
        <v/>
      </c>
      <c r="BO59" s="357" t="str">
        <f>IF(AND('MAPA DE RIESGOS'!$AP395="Alta",'MAPA DE RIESGOS'!$AR395="Mayor"),CONCATENATE("R",'MAPA DE RIESGOS'!$H395,"C",'MAPA DE RIESGOS'!$AF395),"")</f>
        <v/>
      </c>
      <c r="BP59" s="357" t="str">
        <f>IF(AND('MAPA DE RIESGOS'!$AP396="Alta",'MAPA DE RIESGOS'!$AR396="Mayor"),CONCATENATE("R",'MAPA DE RIESGOS'!$H396,"C",'MAPA DE RIESGOS'!$AF396),"")</f>
        <v/>
      </c>
      <c r="BQ59" s="357" t="str">
        <f>IF(AND('MAPA DE RIESGOS'!$AP397="Alta",'MAPA DE RIESGOS'!$AR397="Mayor"),CONCATENATE("R",'MAPA DE RIESGOS'!$H397,"C",'MAPA DE RIESGOS'!$AF397),"")</f>
        <v/>
      </c>
      <c r="BR59" s="357" t="str">
        <f>IF(AND('MAPA DE RIESGOS'!$AP398="Alta",'MAPA DE RIESGOS'!$AR398="Mayor"),CONCATENATE("R",'MAPA DE RIESGOS'!$H398,"C",'MAPA DE RIESGOS'!$AF398),"")</f>
        <v/>
      </c>
      <c r="BS59" s="357" t="str">
        <f>IF(AND('MAPA DE RIESGOS'!$AP399="Alta",'MAPA DE RIESGOS'!$AR399="Mayor"),CONCATENATE("R",'MAPA DE RIESGOS'!$H399,"C",'MAPA DE RIESGOS'!$AF399),"")</f>
        <v/>
      </c>
      <c r="BT59" s="357" t="str">
        <f>IF(AND('MAPA DE RIESGOS'!$AP400="Alta",'MAPA DE RIESGOS'!$AR400="Mayor"),CONCATENATE("R",'MAPA DE RIESGOS'!$H400,"C",'MAPA DE RIESGOS'!$AF400),"")</f>
        <v/>
      </c>
      <c r="BU59" s="357" t="str">
        <f>IF(AND('MAPA DE RIESGOS'!$AP401="Alta",'MAPA DE RIESGOS'!$AR401="Mayor"),CONCATENATE("R",'MAPA DE RIESGOS'!$H401,"C",'MAPA DE RIESGOS'!$AF401),"")</f>
        <v/>
      </c>
      <c r="BV59" s="357" t="str">
        <f>IF(AND('MAPA DE RIESGOS'!$AP402="Alta",'MAPA DE RIESGOS'!$AR402="Mayor"),CONCATENATE("R",'MAPA DE RIESGOS'!$H402,"C",'MAPA DE RIESGOS'!$AF402),"")</f>
        <v/>
      </c>
      <c r="BW59" s="357" t="str">
        <f>IF(AND('MAPA DE RIESGOS'!$AP403="Alta",'MAPA DE RIESGOS'!$AR403="Mayor"),CONCATENATE("R",'MAPA DE RIESGOS'!$H403,"C",'MAPA DE RIESGOS'!$AF403),"")</f>
        <v/>
      </c>
      <c r="BX59" s="357" t="str">
        <f>IF(AND('MAPA DE RIESGOS'!$AP404="Alta",'MAPA DE RIESGOS'!$AR404="Mayor"),CONCATENATE("R",'MAPA DE RIESGOS'!$H404,"C",'MAPA DE RIESGOS'!$AF404),"")</f>
        <v/>
      </c>
      <c r="BY59" s="357" t="str">
        <f>IF(AND('MAPA DE RIESGOS'!$AP405="Alta",'MAPA DE RIESGOS'!$AR405="Mayor"),CONCATENATE("R",'MAPA DE RIESGOS'!$H405,"C",'MAPA DE RIESGOS'!$AF405),"")</f>
        <v/>
      </c>
      <c r="BZ59" s="357" t="str">
        <f>IF(AND('MAPA DE RIESGOS'!$AP406="Alta",'MAPA DE RIESGOS'!$AR406="Mayor"),CONCATENATE("R",'MAPA DE RIESGOS'!$H406,"C",'MAPA DE RIESGOS'!$AF406),"")</f>
        <v/>
      </c>
      <c r="CA59" s="357" t="str">
        <f>IF(AND('MAPA DE RIESGOS'!$AP407="Alta",'MAPA DE RIESGOS'!$AR407="Mayor"),CONCATENATE("R",'MAPA DE RIESGOS'!$H407,"C",'MAPA DE RIESGOS'!$AF407),"")</f>
        <v/>
      </c>
      <c r="CB59" s="357" t="str">
        <f>IF(AND('MAPA DE RIESGOS'!$AP408="Alta",'MAPA DE RIESGOS'!$AR408="Mayor"),CONCATENATE("R",'MAPA DE RIESGOS'!$H408,"C",'MAPA DE RIESGOS'!$AF408),"")</f>
        <v/>
      </c>
      <c r="CC59" s="358" t="str">
        <f>IF(AND('MAPA DE RIESGOS'!$AP409="Alta",'MAPA DE RIESGOS'!$AR409="Mayor"),CONCATENATE("R",'MAPA DE RIESGOS'!$H409,"C",'MAPA DE RIESGOS'!$AF409),"")</f>
        <v/>
      </c>
      <c r="CD59" s="359" t="str">
        <f>IF(AND('MAPA DE RIESGOS'!$AP392="Alta",'MAPA DE RIESGOS'!$AR392="Catastrófico"),CONCATENATE("R",'MAPA DE RIESGOS'!$H392,"C",'MAPA DE RIESGOS'!$AF392),"")</f>
        <v/>
      </c>
      <c r="CE59" s="359" t="str">
        <f>IF(AND('MAPA DE RIESGOS'!$AP393="Alta",'MAPA DE RIESGOS'!$AR393="Catastrófico"),CONCATENATE("R",'MAPA DE RIESGOS'!$H393,"C",'MAPA DE RIESGOS'!$AF393),"")</f>
        <v/>
      </c>
      <c r="CF59" s="359" t="str">
        <f>IF(AND('MAPA DE RIESGOS'!$AP394="Alta",'MAPA DE RIESGOS'!$AR394="Catastrófico"),CONCATENATE("R",'MAPA DE RIESGOS'!$H394,"C",'MAPA DE RIESGOS'!$AF394),"")</f>
        <v/>
      </c>
      <c r="CG59" s="359" t="str">
        <f>IF(AND('MAPA DE RIESGOS'!$AP395="Alta",'MAPA DE RIESGOS'!$AR395="Catastrófico"),CONCATENATE("R",'MAPA DE RIESGOS'!$H395,"C",'MAPA DE RIESGOS'!$AF395),"")</f>
        <v/>
      </c>
      <c r="CH59" s="359" t="str">
        <f>IF(AND('MAPA DE RIESGOS'!$AP396="Alta",'MAPA DE RIESGOS'!$AR396="Catastrófico"),CONCATENATE("R",'MAPA DE RIESGOS'!$H396,"C",'MAPA DE RIESGOS'!$AF396),"")</f>
        <v/>
      </c>
      <c r="CI59" s="359" t="str">
        <f>IF(AND('MAPA DE RIESGOS'!$AP397="Alta",'MAPA DE RIESGOS'!$AR397="Catastrófico"),CONCATENATE("R",'MAPA DE RIESGOS'!$H397,"C",'MAPA DE RIESGOS'!$AF397),"")</f>
        <v/>
      </c>
      <c r="CJ59" s="359" t="str">
        <f>IF(AND('MAPA DE RIESGOS'!$AP398="Alta",'MAPA DE RIESGOS'!$AR398="Catastrófico"),CONCATENATE("R",'MAPA DE RIESGOS'!$H398,"C",'MAPA DE RIESGOS'!$AF398),"")</f>
        <v/>
      </c>
      <c r="CK59" s="359" t="str">
        <f>IF(AND('MAPA DE RIESGOS'!$AP399="Alta",'MAPA DE RIESGOS'!$AR399="Catastrófico"),CONCATENATE("R",'MAPA DE RIESGOS'!$H399,"C",'MAPA DE RIESGOS'!$AF399),"")</f>
        <v/>
      </c>
      <c r="CL59" s="359" t="str">
        <f>IF(AND('MAPA DE RIESGOS'!$AP400="Alta",'MAPA DE RIESGOS'!$AR400="Catastrófico"),CONCATENATE("R",'MAPA DE RIESGOS'!$H400,"C",'MAPA DE RIESGOS'!$AF400),"")</f>
        <v/>
      </c>
      <c r="CM59" s="359" t="str">
        <f>IF(AND('MAPA DE RIESGOS'!$AP401="Alta",'MAPA DE RIESGOS'!$AR401="Catastrófico"),CONCATENATE("R",'MAPA DE RIESGOS'!$H401,"C",'MAPA DE RIESGOS'!$AF401),"")</f>
        <v/>
      </c>
      <c r="CN59" s="359" t="str">
        <f>IF(AND('MAPA DE RIESGOS'!$AP402="Alta",'MAPA DE RIESGOS'!$AR402="Catastrófico"),CONCATENATE("R",'MAPA DE RIESGOS'!$H402,"C",'MAPA DE RIESGOS'!$AF402),"")</f>
        <v/>
      </c>
      <c r="CO59" s="359" t="str">
        <f>IF(AND('MAPA DE RIESGOS'!$AP403="Alta",'MAPA DE RIESGOS'!$AR403="Catastrófico"),CONCATENATE("R",'MAPA DE RIESGOS'!$H403,"C",'MAPA DE RIESGOS'!$AF403),"")</f>
        <v/>
      </c>
      <c r="CP59" s="359" t="str">
        <f>IF(AND('MAPA DE RIESGOS'!$AP404="Alta",'MAPA DE RIESGOS'!$AR404="Catastrófico"),CONCATENATE("R",'MAPA DE RIESGOS'!$H404,"C",'MAPA DE RIESGOS'!$AF404),"")</f>
        <v/>
      </c>
      <c r="CQ59" s="359" t="str">
        <f>IF(AND('MAPA DE RIESGOS'!$AP405="Alta",'MAPA DE RIESGOS'!$AR405="Catastrófico"),CONCATENATE("R",'MAPA DE RIESGOS'!$H405,"C",'MAPA DE RIESGOS'!$AF405),"")</f>
        <v/>
      </c>
      <c r="CR59" s="359" t="str">
        <f>IF(AND('MAPA DE RIESGOS'!$AP406="Alta",'MAPA DE RIESGOS'!$AR406="Catastrófico"),CONCATENATE("R",'MAPA DE RIESGOS'!$H406,"C",'MAPA DE RIESGOS'!$AF406),"")</f>
        <v/>
      </c>
      <c r="CS59" s="359" t="str">
        <f>IF(AND('MAPA DE RIESGOS'!$AP407="Alta",'MAPA DE RIESGOS'!$AR407="Catastrófico"),CONCATENATE("R",'MAPA DE RIESGOS'!$H407,"C",'MAPA DE RIESGOS'!$AF407),"")</f>
        <v/>
      </c>
      <c r="CT59" s="359" t="str">
        <f>IF(AND('MAPA DE RIESGOS'!$AP408="Alta",'MAPA DE RIESGOS'!$AR408="Catastrófico"),CONCATENATE("R",'MAPA DE RIESGOS'!$H408,"C",'MAPA DE RIESGOS'!$AF408),"")</f>
        <v/>
      </c>
      <c r="CU59" s="360" t="str">
        <f>IF(AND('MAPA DE RIESGOS'!$AP409="Alta",'MAPA DE RIESGOS'!$AR409="Catastrófico"),CONCATENATE("R",'MAPA DE RIESGOS'!$H409,"C",'MAPA DE RIESGOS'!$AF409),"")</f>
        <v/>
      </c>
      <c r="CV59" s="67"/>
      <c r="CW59" s="750"/>
      <c r="CX59" s="751"/>
      <c r="CY59" s="751"/>
      <c r="CZ59" s="751"/>
      <c r="DA59" s="751"/>
      <c r="DB59" s="752"/>
    </row>
    <row r="60" spans="2:106" ht="32.5" customHeight="1">
      <c r="B60" s="755"/>
      <c r="C60" s="755"/>
      <c r="D60" s="756"/>
      <c r="E60" s="726"/>
      <c r="F60" s="727"/>
      <c r="G60" s="727"/>
      <c r="H60" s="727"/>
      <c r="I60" s="727"/>
      <c r="J60" s="369" t="str">
        <f>IF(AND('MAPA DE RIESGOS'!$AP410="Alta",'MAPA DE RIESGOS'!$AR410="Leve"),CONCATENATE("R",'MAPA DE RIESGOS'!$H410,"C",'MAPA DE RIESGOS'!$AF410),"")</f>
        <v/>
      </c>
      <c r="K60" s="370" t="str">
        <f>IF(AND('MAPA DE RIESGOS'!$AP411="Alta",'MAPA DE RIESGOS'!$AR411="Leve"),CONCATENATE("R",'MAPA DE RIESGOS'!$H411,"C",'MAPA DE RIESGOS'!$AF411),"")</f>
        <v/>
      </c>
      <c r="L60" s="370" t="str">
        <f>IF(AND('MAPA DE RIESGOS'!$AP412="Alta",'MAPA DE RIESGOS'!$AR412="Leve"),CONCATENATE("R",'MAPA DE RIESGOS'!$H412,"C",'MAPA DE RIESGOS'!$AF412),"")</f>
        <v/>
      </c>
      <c r="M60" s="370" t="str">
        <f>IF(AND('MAPA DE RIESGOS'!$AP413="Alta",'MAPA DE RIESGOS'!$AR413="Leve"),CONCATENATE("R",'MAPA DE RIESGOS'!$H413,"C",'MAPA DE RIESGOS'!$AF413),"")</f>
        <v/>
      </c>
      <c r="N60" s="370" t="str">
        <f>IF(AND('MAPA DE RIESGOS'!$AP414="Alta",'MAPA DE RIESGOS'!$AR414="Leve"),CONCATENATE("R",'MAPA DE RIESGOS'!$H414,"C",'MAPA DE RIESGOS'!$AF414),"")</f>
        <v/>
      </c>
      <c r="O60" s="370" t="str">
        <f>IF(AND('MAPA DE RIESGOS'!$AP415="Alta",'MAPA DE RIESGOS'!$AR415="Leve"),CONCATENATE("R",'MAPA DE RIESGOS'!$H415,"C",'MAPA DE RIESGOS'!$AF415),"")</f>
        <v/>
      </c>
      <c r="P60" s="370" t="str">
        <f>IF(AND('MAPA DE RIESGOS'!$AP416="Alta",'MAPA DE RIESGOS'!$AR416="Leve"),CONCATENATE("R",'MAPA DE RIESGOS'!$H416,"C",'MAPA DE RIESGOS'!$AF416),"")</f>
        <v/>
      </c>
      <c r="Q60" s="370" t="str">
        <f>IF(AND('MAPA DE RIESGOS'!$AP417="Alta",'MAPA DE RIESGOS'!$AR417="Leve"),CONCATENATE("R",'MAPA DE RIESGOS'!$H417,"C",'MAPA DE RIESGOS'!$AF417),"")</f>
        <v/>
      </c>
      <c r="R60" s="370" t="str">
        <f>IF(AND('MAPA DE RIESGOS'!$AP418="Alta",'MAPA DE RIESGOS'!$AR418="Leve"),CONCATENATE("R",'MAPA DE RIESGOS'!$H418,"C",'MAPA DE RIESGOS'!$AF418),"")</f>
        <v/>
      </c>
      <c r="S60" s="370" t="str">
        <f>IF(AND('MAPA DE RIESGOS'!$AP419="Alta",'MAPA DE RIESGOS'!$AR419="Leve"),CONCATENATE("R",'MAPA DE RIESGOS'!$H419,"C",'MAPA DE RIESGOS'!$AF419),"")</f>
        <v/>
      </c>
      <c r="T60" s="370" t="str">
        <f>IF(AND('MAPA DE RIESGOS'!$AP420="Alta",'MAPA DE RIESGOS'!$AR420="Leve"),CONCATENATE("R",'MAPA DE RIESGOS'!$H420,"C",'MAPA DE RIESGOS'!$AF420),"")</f>
        <v/>
      </c>
      <c r="U60" s="370" t="str">
        <f>IF(AND('MAPA DE RIESGOS'!$AP421="Alta",'MAPA DE RIESGOS'!$AR421="Leve"),CONCATENATE("R",'MAPA DE RIESGOS'!$H421,"C",'MAPA DE RIESGOS'!$AF421),"")</f>
        <v/>
      </c>
      <c r="V60" s="370" t="str">
        <f>IF(AND('MAPA DE RIESGOS'!$AP422="Alta",'MAPA DE RIESGOS'!$AR422="Leve"),CONCATENATE("R",'MAPA DE RIESGOS'!$H422,"C",'MAPA DE RIESGOS'!$AF422),"")</f>
        <v/>
      </c>
      <c r="W60" s="370" t="str">
        <f>IF(AND('MAPA DE RIESGOS'!$AP423="Alta",'MAPA DE RIESGOS'!$AR423="Leve"),CONCATENATE("R",'MAPA DE RIESGOS'!$H423,"C",'MAPA DE RIESGOS'!$AF423),"")</f>
        <v/>
      </c>
      <c r="X60" s="370" t="str">
        <f>IF(AND('MAPA DE RIESGOS'!$AP424="Alta",'MAPA DE RIESGOS'!$AR424="Leve"),CONCATENATE("R",'MAPA DE RIESGOS'!$H424,"C",'MAPA DE RIESGOS'!$AF424),"")</f>
        <v/>
      </c>
      <c r="Y60" s="370" t="str">
        <f>IF(AND('MAPA DE RIESGOS'!$AP425="Alta",'MAPA DE RIESGOS'!$AR425="Leve"),CONCATENATE("R",'MAPA DE RIESGOS'!$H425,"C",'MAPA DE RIESGOS'!$AF425),"")</f>
        <v/>
      </c>
      <c r="Z60" s="370" t="str">
        <f>IF(AND('MAPA DE RIESGOS'!$AP426="Alta",'MAPA DE RIESGOS'!$AR426="Leve"),CONCATENATE("R",'MAPA DE RIESGOS'!$H426,"C",'MAPA DE RIESGOS'!$AF426),"")</f>
        <v/>
      </c>
      <c r="AA60" s="370" t="str">
        <f>IF(AND('MAPA DE RIESGOS'!$AP427="Alta",'MAPA DE RIESGOS'!$AR427="Leve"),CONCATENATE("R",'MAPA DE RIESGOS'!$H427,"C",'MAPA DE RIESGOS'!$AF427),"")</f>
        <v/>
      </c>
      <c r="AB60" s="369" t="str">
        <f>IF(AND('MAPA DE RIESGOS'!$AP410="Alta",'MAPA DE RIESGOS'!$AR410="Menor"),CONCATENATE("R",'MAPA DE RIESGOS'!$H410,"C",'MAPA DE RIESGOS'!$AF410),"")</f>
        <v/>
      </c>
      <c r="AC60" s="370" t="str">
        <f>IF(AND('MAPA DE RIESGOS'!$AP411="Alta",'MAPA DE RIESGOS'!$AR411="Menor"),CONCATENATE("R",'MAPA DE RIESGOS'!$H411,"C",'MAPA DE RIESGOS'!$AF411),"")</f>
        <v/>
      </c>
      <c r="AD60" s="370" t="str">
        <f>IF(AND('MAPA DE RIESGOS'!$AP412="Alta",'MAPA DE RIESGOS'!$AR412="Menor"),CONCATENATE("R",'MAPA DE RIESGOS'!$H412,"C",'MAPA DE RIESGOS'!$AF412),"")</f>
        <v/>
      </c>
      <c r="AE60" s="370" t="str">
        <f>IF(AND('MAPA DE RIESGOS'!$AP413="Alta",'MAPA DE RIESGOS'!$AR413="Menor"),CONCATENATE("R",'MAPA DE RIESGOS'!$H413,"C",'MAPA DE RIESGOS'!$AF413),"")</f>
        <v/>
      </c>
      <c r="AF60" s="370" t="str">
        <f>IF(AND('MAPA DE RIESGOS'!$AP414="Alta",'MAPA DE RIESGOS'!$AR414="Menor"),CONCATENATE("R",'MAPA DE RIESGOS'!$H414,"C",'MAPA DE RIESGOS'!$AF414),"")</f>
        <v/>
      </c>
      <c r="AG60" s="370" t="str">
        <f>IF(AND('MAPA DE RIESGOS'!$AP415="Alta",'MAPA DE RIESGOS'!$AR415="Menor"),CONCATENATE("R",'MAPA DE RIESGOS'!$H415,"C",'MAPA DE RIESGOS'!$AF415),"")</f>
        <v/>
      </c>
      <c r="AH60" s="370" t="str">
        <f>IF(AND('MAPA DE RIESGOS'!$AP416="Alta",'MAPA DE RIESGOS'!$AR416="Menor"),CONCATENATE("R",'MAPA DE RIESGOS'!$H416,"C",'MAPA DE RIESGOS'!$AF416),"")</f>
        <v/>
      </c>
      <c r="AI60" s="370" t="str">
        <f>IF(AND('MAPA DE RIESGOS'!$AP417="Alta",'MAPA DE RIESGOS'!$AR417="Menor"),CONCATENATE("R",'MAPA DE RIESGOS'!$H417,"C",'MAPA DE RIESGOS'!$AF417),"")</f>
        <v/>
      </c>
      <c r="AJ60" s="370" t="str">
        <f>IF(AND('MAPA DE RIESGOS'!$AP418="Alta",'MAPA DE RIESGOS'!$AR418="Menor"),CONCATENATE("R",'MAPA DE RIESGOS'!$H418,"C",'MAPA DE RIESGOS'!$AF418),"")</f>
        <v/>
      </c>
      <c r="AK60" s="370" t="str">
        <f>IF(AND('MAPA DE RIESGOS'!$AP419="Alta",'MAPA DE RIESGOS'!$AR419="Menor"),CONCATENATE("R",'MAPA DE RIESGOS'!$H419,"C",'MAPA DE RIESGOS'!$AF419),"")</f>
        <v/>
      </c>
      <c r="AL60" s="370" t="str">
        <f>IF(AND('MAPA DE RIESGOS'!$AP420="Alta",'MAPA DE RIESGOS'!$AR420="Menor"),CONCATENATE("R",'MAPA DE RIESGOS'!$H420,"C",'MAPA DE RIESGOS'!$AF420),"")</f>
        <v/>
      </c>
      <c r="AM60" s="370" t="str">
        <f>IF(AND('MAPA DE RIESGOS'!$AP421="Alta",'MAPA DE RIESGOS'!$AR421="Menor"),CONCATENATE("R",'MAPA DE RIESGOS'!$H421,"C",'MAPA DE RIESGOS'!$AF421),"")</f>
        <v/>
      </c>
      <c r="AN60" s="370" t="str">
        <f>IF(AND('MAPA DE RIESGOS'!$AP422="Alta",'MAPA DE RIESGOS'!$AR422="Menor"),CONCATENATE("R",'MAPA DE RIESGOS'!$H422,"C",'MAPA DE RIESGOS'!$AF422),"")</f>
        <v/>
      </c>
      <c r="AO60" s="370" t="str">
        <f>IF(AND('MAPA DE RIESGOS'!$AP423="Alta",'MAPA DE RIESGOS'!$AR423="Menor"),CONCATENATE("R",'MAPA DE RIESGOS'!$H423,"C",'MAPA DE RIESGOS'!$AF423),"")</f>
        <v/>
      </c>
      <c r="AP60" s="370" t="str">
        <f>IF(AND('MAPA DE RIESGOS'!$AP424="Alta",'MAPA DE RIESGOS'!$AR424="Menor"),CONCATENATE("R",'MAPA DE RIESGOS'!$H424,"C",'MAPA DE RIESGOS'!$AF424),"")</f>
        <v/>
      </c>
      <c r="AQ60" s="370" t="str">
        <f>IF(AND('MAPA DE RIESGOS'!$AP425="Alta",'MAPA DE RIESGOS'!$AR425="Menor"),CONCATENATE("R",'MAPA DE RIESGOS'!$H425,"C",'MAPA DE RIESGOS'!$AF425),"")</f>
        <v/>
      </c>
      <c r="AR60" s="370" t="str">
        <f>IF(AND('MAPA DE RIESGOS'!$AP426="Alta",'MAPA DE RIESGOS'!$AR426="Menor"),CONCATENATE("R",'MAPA DE RIESGOS'!$H426,"C",'MAPA DE RIESGOS'!$AF426),"")</f>
        <v/>
      </c>
      <c r="AS60" s="371" t="str">
        <f>IF(AND('MAPA DE RIESGOS'!$AP427="Alta",'MAPA DE RIESGOS'!$AR427="Menor"),CONCATENATE("R",'MAPA DE RIESGOS'!$H427,"C",'MAPA DE RIESGOS'!$AF427),"")</f>
        <v/>
      </c>
      <c r="AT60" s="357" t="str">
        <f>IF(AND('MAPA DE RIESGOS'!$AP410="Alta",'MAPA DE RIESGOS'!$AR410="Moderado"),CONCATENATE("R",'MAPA DE RIESGOS'!$H410,"C",'MAPA DE RIESGOS'!$AF410),"")</f>
        <v/>
      </c>
      <c r="AU60" s="357" t="str">
        <f>IF(AND('MAPA DE RIESGOS'!$AP411="Alta",'MAPA DE RIESGOS'!$AR411="Moderado"),CONCATENATE("R",'MAPA DE RIESGOS'!$H411,"C",'MAPA DE RIESGOS'!$AF411),"")</f>
        <v/>
      </c>
      <c r="AV60" s="357" t="str">
        <f>IF(AND('MAPA DE RIESGOS'!$AP412="Alta",'MAPA DE RIESGOS'!$AR412="Moderado"),CONCATENATE("R",'MAPA DE RIESGOS'!$H412,"C",'MAPA DE RIESGOS'!$AF412),"")</f>
        <v/>
      </c>
      <c r="AW60" s="357" t="str">
        <f>IF(AND('MAPA DE RIESGOS'!$AP413="Alta",'MAPA DE RIESGOS'!$AR413="Moderado"),CONCATENATE("R",'MAPA DE RIESGOS'!$H413,"C",'MAPA DE RIESGOS'!$AF413),"")</f>
        <v/>
      </c>
      <c r="AX60" s="357" t="str">
        <f>IF(AND('MAPA DE RIESGOS'!$AP414="Alta",'MAPA DE RIESGOS'!$AR414="Moderado"),CONCATENATE("R",'MAPA DE RIESGOS'!$H414,"C",'MAPA DE RIESGOS'!$AF414),"")</f>
        <v/>
      </c>
      <c r="AY60" s="357" t="str">
        <f>IF(AND('MAPA DE RIESGOS'!$AP415="Alta",'MAPA DE RIESGOS'!$AR415="Moderado"),CONCATENATE("R",'MAPA DE RIESGOS'!$H415,"C",'MAPA DE RIESGOS'!$AF415),"")</f>
        <v/>
      </c>
      <c r="AZ60" s="357" t="str">
        <f>IF(AND('MAPA DE RIESGOS'!$AP416="Alta",'MAPA DE RIESGOS'!$AR416="Moderado"),CONCATENATE("R",'MAPA DE RIESGOS'!$H416,"C",'MAPA DE RIESGOS'!$AF416),"")</f>
        <v/>
      </c>
      <c r="BA60" s="357" t="str">
        <f>IF(AND('MAPA DE RIESGOS'!$AP417="Alta",'MAPA DE RIESGOS'!$AR417="Moderado"),CONCATENATE("R",'MAPA DE RIESGOS'!$H417,"C",'MAPA DE RIESGOS'!$AF417),"")</f>
        <v/>
      </c>
      <c r="BB60" s="357" t="str">
        <f>IF(AND('MAPA DE RIESGOS'!$AP418="Alta",'MAPA DE RIESGOS'!$AR418="Moderado"),CONCATENATE("R",'MAPA DE RIESGOS'!$H418,"C",'MAPA DE RIESGOS'!$AF418),"")</f>
        <v/>
      </c>
      <c r="BC60" s="357" t="str">
        <f>IF(AND('MAPA DE RIESGOS'!$AP419="Alta",'MAPA DE RIESGOS'!$AR419="Moderado"),CONCATENATE("R",'MAPA DE RIESGOS'!$H419,"C",'MAPA DE RIESGOS'!$AF419),"")</f>
        <v/>
      </c>
      <c r="BD60" s="357" t="str">
        <f>IF(AND('MAPA DE RIESGOS'!$AP420="Alta",'MAPA DE RIESGOS'!$AR420="Moderado"),CONCATENATE("R",'MAPA DE RIESGOS'!$H420,"C",'MAPA DE RIESGOS'!$AF420),"")</f>
        <v/>
      </c>
      <c r="BE60" s="357" t="str">
        <f>IF(AND('MAPA DE RIESGOS'!$AP421="Alta",'MAPA DE RIESGOS'!$AR421="Moderado"),CONCATENATE("R",'MAPA DE RIESGOS'!$H421,"C",'MAPA DE RIESGOS'!$AF421),"")</f>
        <v/>
      </c>
      <c r="BF60" s="357" t="str">
        <f>IF(AND('MAPA DE RIESGOS'!$AP422="Alta",'MAPA DE RIESGOS'!$AR422="Moderado"),CONCATENATE("R",'MAPA DE RIESGOS'!$H422,"C",'MAPA DE RIESGOS'!$AF422),"")</f>
        <v/>
      </c>
      <c r="BG60" s="357" t="str">
        <f>IF(AND('MAPA DE RIESGOS'!$AP423="Alta",'MAPA DE RIESGOS'!$AR423="Moderado"),CONCATENATE("R",'MAPA DE RIESGOS'!$H423,"C",'MAPA DE RIESGOS'!$AF423),"")</f>
        <v/>
      </c>
      <c r="BH60" s="357" t="str">
        <f>IF(AND('MAPA DE RIESGOS'!$AP424="Alta",'MAPA DE RIESGOS'!$AR424="Moderado"),CONCATENATE("R",'MAPA DE RIESGOS'!$H424,"C",'MAPA DE RIESGOS'!$AF424),"")</f>
        <v/>
      </c>
      <c r="BI60" s="357" t="str">
        <f>IF(AND('MAPA DE RIESGOS'!$AP425="Alta",'MAPA DE RIESGOS'!$AR425="Moderado"),CONCATENATE("R",'MAPA DE RIESGOS'!$H425,"C",'MAPA DE RIESGOS'!$AF425),"")</f>
        <v/>
      </c>
      <c r="BJ60" s="357" t="str">
        <f>IF(AND('MAPA DE RIESGOS'!$AP426="Alta",'MAPA DE RIESGOS'!$AR426="Moderado"),CONCATENATE("R",'MAPA DE RIESGOS'!$H426,"C",'MAPA DE RIESGOS'!$AF426),"")</f>
        <v/>
      </c>
      <c r="BK60" s="358" t="str">
        <f>IF(AND('MAPA DE RIESGOS'!$AP427="Alta",'MAPA DE RIESGOS'!$AR427="Moderado"),CONCATENATE("R",'MAPA DE RIESGOS'!$H427,"C",'MAPA DE RIESGOS'!$AF427),"")</f>
        <v/>
      </c>
      <c r="BL60" s="357" t="str">
        <f>IF(AND('MAPA DE RIESGOS'!$AP410="Alta",'MAPA DE RIESGOS'!$AR410="Mayor"),CONCATENATE("R",'MAPA DE RIESGOS'!$H410,"C",'MAPA DE RIESGOS'!$AF410),"")</f>
        <v/>
      </c>
      <c r="BM60" s="357" t="str">
        <f>IF(AND('MAPA DE RIESGOS'!$AP411="Alta",'MAPA DE RIESGOS'!$AR411="Mayor"),CONCATENATE("R",'MAPA DE RIESGOS'!$H411,"C",'MAPA DE RIESGOS'!$AF411),"")</f>
        <v/>
      </c>
      <c r="BN60" s="357" t="str">
        <f>IF(AND('MAPA DE RIESGOS'!$AP412="Alta",'MAPA DE RIESGOS'!$AR412="Mayor"),CONCATENATE("R",'MAPA DE RIESGOS'!$H412,"C",'MAPA DE RIESGOS'!$AF412),"")</f>
        <v/>
      </c>
      <c r="BO60" s="357" t="str">
        <f>IF(AND('MAPA DE RIESGOS'!$AP413="Alta",'MAPA DE RIESGOS'!$AR413="Mayor"),CONCATENATE("R",'MAPA DE RIESGOS'!$H413,"C",'MAPA DE RIESGOS'!$AF413),"")</f>
        <v/>
      </c>
      <c r="BP60" s="357" t="str">
        <f>IF(AND('MAPA DE RIESGOS'!$AP414="Alta",'MAPA DE RIESGOS'!$AR414="Mayor"),CONCATENATE("R",'MAPA DE RIESGOS'!$H414,"C",'MAPA DE RIESGOS'!$AF414),"")</f>
        <v/>
      </c>
      <c r="BQ60" s="357" t="str">
        <f>IF(AND('MAPA DE RIESGOS'!$AP415="Alta",'MAPA DE RIESGOS'!$AR415="Mayor"),CONCATENATE("R",'MAPA DE RIESGOS'!$H415,"C",'MAPA DE RIESGOS'!$AF415),"")</f>
        <v/>
      </c>
      <c r="BR60" s="357" t="str">
        <f>IF(AND('MAPA DE RIESGOS'!$AP416="Alta",'MAPA DE RIESGOS'!$AR416="Mayor"),CONCATENATE("R",'MAPA DE RIESGOS'!$H416,"C",'MAPA DE RIESGOS'!$AF416),"")</f>
        <v/>
      </c>
      <c r="BS60" s="357" t="str">
        <f>IF(AND('MAPA DE RIESGOS'!$AP417="Alta",'MAPA DE RIESGOS'!$AR417="Mayor"),CONCATENATE("R",'MAPA DE RIESGOS'!$H417,"C",'MAPA DE RIESGOS'!$AF417),"")</f>
        <v/>
      </c>
      <c r="BT60" s="357" t="str">
        <f>IF(AND('MAPA DE RIESGOS'!$AP418="Alta",'MAPA DE RIESGOS'!$AR418="Mayor"),CONCATENATE("R",'MAPA DE RIESGOS'!$H418,"C",'MAPA DE RIESGOS'!$AF418),"")</f>
        <v/>
      </c>
      <c r="BU60" s="357" t="str">
        <f>IF(AND('MAPA DE RIESGOS'!$AP419="Alta",'MAPA DE RIESGOS'!$AR419="Mayor"),CONCATENATE("R",'MAPA DE RIESGOS'!$H419,"C",'MAPA DE RIESGOS'!$AF419),"")</f>
        <v/>
      </c>
      <c r="BV60" s="357" t="str">
        <f>IF(AND('MAPA DE RIESGOS'!$AP420="Alta",'MAPA DE RIESGOS'!$AR420="Mayor"),CONCATENATE("R",'MAPA DE RIESGOS'!$H420,"C",'MAPA DE RIESGOS'!$AF420),"")</f>
        <v/>
      </c>
      <c r="BW60" s="357" t="str">
        <f>IF(AND('MAPA DE RIESGOS'!$AP421="Alta",'MAPA DE RIESGOS'!$AR421="Mayor"),CONCATENATE("R",'MAPA DE RIESGOS'!$H421,"C",'MAPA DE RIESGOS'!$AF421),"")</f>
        <v/>
      </c>
      <c r="BX60" s="357" t="str">
        <f>IF(AND('MAPA DE RIESGOS'!$AP422="Alta",'MAPA DE RIESGOS'!$AR422="Mayor"),CONCATENATE("R",'MAPA DE RIESGOS'!$H422,"C",'MAPA DE RIESGOS'!$AF422),"")</f>
        <v/>
      </c>
      <c r="BY60" s="357" t="str">
        <f>IF(AND('MAPA DE RIESGOS'!$AP423="Alta",'MAPA DE RIESGOS'!$AR423="Mayor"),CONCATENATE("R",'MAPA DE RIESGOS'!$H423,"C",'MAPA DE RIESGOS'!$AF423),"")</f>
        <v/>
      </c>
      <c r="BZ60" s="357" t="str">
        <f>IF(AND('MAPA DE RIESGOS'!$AP424="Alta",'MAPA DE RIESGOS'!$AR424="Mayor"),CONCATENATE("R",'MAPA DE RIESGOS'!$H424,"C",'MAPA DE RIESGOS'!$AF424),"")</f>
        <v/>
      </c>
      <c r="CA60" s="357" t="str">
        <f>IF(AND('MAPA DE RIESGOS'!$AP425="Alta",'MAPA DE RIESGOS'!$AR425="Mayor"),CONCATENATE("R",'MAPA DE RIESGOS'!$H425,"C",'MAPA DE RIESGOS'!$AF425),"")</f>
        <v/>
      </c>
      <c r="CB60" s="357" t="str">
        <f>IF(AND('MAPA DE RIESGOS'!$AP426="Alta",'MAPA DE RIESGOS'!$AR426="Mayor"),CONCATENATE("R",'MAPA DE RIESGOS'!$H426,"C",'MAPA DE RIESGOS'!$AF426),"")</f>
        <v/>
      </c>
      <c r="CC60" s="358" t="str">
        <f>IF(AND('MAPA DE RIESGOS'!$AP427="Alta",'MAPA DE RIESGOS'!$AR427="Mayor"),CONCATENATE("R",'MAPA DE RIESGOS'!$H427,"C",'MAPA DE RIESGOS'!$AF427),"")</f>
        <v/>
      </c>
      <c r="CD60" s="359" t="str">
        <f>IF(AND('MAPA DE RIESGOS'!$AP410="Alta",'MAPA DE RIESGOS'!$AR410="Catastrófico"),CONCATENATE("R",'MAPA DE RIESGOS'!$H410,"C",'MAPA DE RIESGOS'!$AF410),"")</f>
        <v/>
      </c>
      <c r="CE60" s="359" t="str">
        <f>IF(AND('MAPA DE RIESGOS'!$AP411="Alta",'MAPA DE RIESGOS'!$AR411="Catastrófico"),CONCATENATE("R",'MAPA DE RIESGOS'!$H411,"C",'MAPA DE RIESGOS'!$AF411),"")</f>
        <v/>
      </c>
      <c r="CF60" s="359" t="str">
        <f>IF(AND('MAPA DE RIESGOS'!$AP412="Alta",'MAPA DE RIESGOS'!$AR412="Catastrófico"),CONCATENATE("R",'MAPA DE RIESGOS'!$H412,"C",'MAPA DE RIESGOS'!$AF412),"")</f>
        <v/>
      </c>
      <c r="CG60" s="359" t="str">
        <f>IF(AND('MAPA DE RIESGOS'!$AP413="Alta",'MAPA DE RIESGOS'!$AR413="Catastrófico"),CONCATENATE("R",'MAPA DE RIESGOS'!$H413,"C",'MAPA DE RIESGOS'!$AF413),"")</f>
        <v/>
      </c>
      <c r="CH60" s="359" t="str">
        <f>IF(AND('MAPA DE RIESGOS'!$AP414="Alta",'MAPA DE RIESGOS'!$AR414="Catastrófico"),CONCATENATE("R",'MAPA DE RIESGOS'!$H414,"C",'MAPA DE RIESGOS'!$AF414),"")</f>
        <v/>
      </c>
      <c r="CI60" s="359" t="str">
        <f>IF(AND('MAPA DE RIESGOS'!$AP415="Alta",'MAPA DE RIESGOS'!$AR415="Catastrófico"),CONCATENATE("R",'MAPA DE RIESGOS'!$H415,"C",'MAPA DE RIESGOS'!$AF415),"")</f>
        <v/>
      </c>
      <c r="CJ60" s="359" t="str">
        <f>IF(AND('MAPA DE RIESGOS'!$AP416="Alta",'MAPA DE RIESGOS'!$AR416="Catastrófico"),CONCATENATE("R",'MAPA DE RIESGOS'!$H416,"C",'MAPA DE RIESGOS'!$AF416),"")</f>
        <v/>
      </c>
      <c r="CK60" s="359" t="str">
        <f>IF(AND('MAPA DE RIESGOS'!$AP417="Alta",'MAPA DE RIESGOS'!$AR417="Catastrófico"),CONCATENATE("R",'MAPA DE RIESGOS'!$H417,"C",'MAPA DE RIESGOS'!$AF417),"")</f>
        <v/>
      </c>
      <c r="CL60" s="359" t="str">
        <f>IF(AND('MAPA DE RIESGOS'!$AP418="Alta",'MAPA DE RIESGOS'!$AR418="Catastrófico"),CONCATENATE("R",'MAPA DE RIESGOS'!$H418,"C",'MAPA DE RIESGOS'!$AF418),"")</f>
        <v/>
      </c>
      <c r="CM60" s="359" t="str">
        <f>IF(AND('MAPA DE RIESGOS'!$AP419="Alta",'MAPA DE RIESGOS'!$AR419="Catastrófico"),CONCATENATE("R",'MAPA DE RIESGOS'!$H419,"C",'MAPA DE RIESGOS'!$AF419),"")</f>
        <v/>
      </c>
      <c r="CN60" s="359" t="str">
        <f>IF(AND('MAPA DE RIESGOS'!$AP420="Alta",'MAPA DE RIESGOS'!$AR420="Catastrófico"),CONCATENATE("R",'MAPA DE RIESGOS'!$H420,"C",'MAPA DE RIESGOS'!$AF420),"")</f>
        <v/>
      </c>
      <c r="CO60" s="359" t="str">
        <f>IF(AND('MAPA DE RIESGOS'!$AP421="Alta",'MAPA DE RIESGOS'!$AR421="Catastrófico"),CONCATENATE("R",'MAPA DE RIESGOS'!$H421,"C",'MAPA DE RIESGOS'!$AF421),"")</f>
        <v/>
      </c>
      <c r="CP60" s="359" t="str">
        <f>IF(AND('MAPA DE RIESGOS'!$AP422="Alta",'MAPA DE RIESGOS'!$AR422="Catastrófico"),CONCATENATE("R",'MAPA DE RIESGOS'!$H422,"C",'MAPA DE RIESGOS'!$AF422),"")</f>
        <v/>
      </c>
      <c r="CQ60" s="359" t="str">
        <f>IF(AND('MAPA DE RIESGOS'!$AP423="Alta",'MAPA DE RIESGOS'!$AR423="Catastrófico"),CONCATENATE("R",'MAPA DE RIESGOS'!$H423,"C",'MAPA DE RIESGOS'!$AF423),"")</f>
        <v/>
      </c>
      <c r="CR60" s="359" t="str">
        <f>IF(AND('MAPA DE RIESGOS'!$AP424="Alta",'MAPA DE RIESGOS'!$AR424="Catastrófico"),CONCATENATE("R",'MAPA DE RIESGOS'!$H424,"C",'MAPA DE RIESGOS'!$AF424),"")</f>
        <v/>
      </c>
      <c r="CS60" s="359" t="str">
        <f>IF(AND('MAPA DE RIESGOS'!$AP425="Alta",'MAPA DE RIESGOS'!$AR425="Catastrófico"),CONCATENATE("R",'MAPA DE RIESGOS'!$H425,"C",'MAPA DE RIESGOS'!$AF425),"")</f>
        <v/>
      </c>
      <c r="CT60" s="359" t="str">
        <f>IF(AND('MAPA DE RIESGOS'!$AP426="Alta",'MAPA DE RIESGOS'!$AR426="Catastrófico"),CONCATENATE("R",'MAPA DE RIESGOS'!$H426,"C",'MAPA DE RIESGOS'!$AF426),"")</f>
        <v/>
      </c>
      <c r="CU60" s="360" t="str">
        <f>IF(AND('MAPA DE RIESGOS'!$AP427="Alta",'MAPA DE RIESGOS'!$AR427="Catastrófico"),CONCATENATE("R",'MAPA DE RIESGOS'!$H427,"C",'MAPA DE RIESGOS'!$AF427),"")</f>
        <v/>
      </c>
      <c r="CV60" s="67"/>
      <c r="CW60" s="750"/>
      <c r="CX60" s="751"/>
      <c r="CY60" s="751"/>
      <c r="CZ60" s="751"/>
      <c r="DA60" s="751"/>
      <c r="DB60" s="752"/>
    </row>
    <row r="61" spans="2:106" ht="32.5" customHeight="1">
      <c r="B61" s="755"/>
      <c r="C61" s="755"/>
      <c r="D61" s="756"/>
      <c r="E61" s="726"/>
      <c r="F61" s="727"/>
      <c r="G61" s="727"/>
      <c r="H61" s="727"/>
      <c r="I61" s="727"/>
      <c r="J61" s="369" t="str">
        <f>IF(AND('MAPA DE RIESGOS'!$AP428="Alta",'MAPA DE RIESGOS'!$AR428="Leve"),CONCATENATE("R",'MAPA DE RIESGOS'!$H428,"C",'MAPA DE RIESGOS'!$AF428),"")</f>
        <v/>
      </c>
      <c r="K61" s="370" t="str">
        <f>IF(AND('MAPA DE RIESGOS'!$AP429="Alta",'MAPA DE RIESGOS'!$AR429="Leve"),CONCATENATE("R",'MAPA DE RIESGOS'!$H429,"C",'MAPA DE RIESGOS'!$AF429),"")</f>
        <v/>
      </c>
      <c r="L61" s="370" t="str">
        <f>IF(AND('MAPA DE RIESGOS'!$AP430="Alta",'MAPA DE RIESGOS'!$AR430="Leve"),CONCATENATE("R",'MAPA DE RIESGOS'!$H430,"C",'MAPA DE RIESGOS'!$AF430),"")</f>
        <v/>
      </c>
      <c r="M61" s="370" t="str">
        <f>IF(AND('MAPA DE RIESGOS'!$AP431="Alta",'MAPA DE RIESGOS'!$AR431="Leve"),CONCATENATE("R",'MAPA DE RIESGOS'!$H431,"C",'MAPA DE RIESGOS'!$AF431),"")</f>
        <v/>
      </c>
      <c r="N61" s="370" t="str">
        <f>IF(AND('MAPA DE RIESGOS'!$AP432="Alta",'MAPA DE RIESGOS'!$AR432="Leve"),CONCATENATE("R",'MAPA DE RIESGOS'!$H432,"C",'MAPA DE RIESGOS'!$AF432),"")</f>
        <v/>
      </c>
      <c r="O61" s="370" t="str">
        <f>IF(AND('MAPA DE RIESGOS'!$AP433="Alta",'MAPA DE RIESGOS'!$AR433="Leve"),CONCATENATE("R",'MAPA DE RIESGOS'!$H433,"C",'MAPA DE RIESGOS'!$AF433),"")</f>
        <v/>
      </c>
      <c r="P61" s="370" t="str">
        <f>IF(AND('MAPA DE RIESGOS'!$AP434="Alta",'MAPA DE RIESGOS'!$AR434="Leve"),CONCATENATE("R",'MAPA DE RIESGOS'!$H434,"C",'MAPA DE RIESGOS'!$AF434),"")</f>
        <v/>
      </c>
      <c r="Q61" s="370" t="str">
        <f>IF(AND('MAPA DE RIESGOS'!$AP435="Alta",'MAPA DE RIESGOS'!$AR435="Leve"),CONCATENATE("R",'MAPA DE RIESGOS'!$H435,"C",'MAPA DE RIESGOS'!$AF435),"")</f>
        <v/>
      </c>
      <c r="R61" s="370" t="str">
        <f>IF(AND('MAPA DE RIESGOS'!$AP436="Alta",'MAPA DE RIESGOS'!$AR436="Leve"),CONCATENATE("R",'MAPA DE RIESGOS'!$H436,"C",'MAPA DE RIESGOS'!$AF436),"")</f>
        <v/>
      </c>
      <c r="S61" s="370" t="str">
        <f>IF(AND('MAPA DE RIESGOS'!$AP437="Alta",'MAPA DE RIESGOS'!$AR437="Leve"),CONCATENATE("R",'MAPA DE RIESGOS'!$H437,"C",'MAPA DE RIESGOS'!$AF437),"")</f>
        <v/>
      </c>
      <c r="T61" s="370" t="str">
        <f>IF(AND('MAPA DE RIESGOS'!$AP438="Alta",'MAPA DE RIESGOS'!$AR438="Leve"),CONCATENATE("R",'MAPA DE RIESGOS'!$H438,"C",'MAPA DE RIESGOS'!$AF438),"")</f>
        <v/>
      </c>
      <c r="U61" s="370" t="str">
        <f>IF(AND('MAPA DE RIESGOS'!$AP439="Alta",'MAPA DE RIESGOS'!$AR439="Leve"),CONCATENATE("R",'MAPA DE RIESGOS'!$H439,"C",'MAPA DE RIESGOS'!$AF439),"")</f>
        <v/>
      </c>
      <c r="V61" s="370" t="str">
        <f>IF(AND('MAPA DE RIESGOS'!$AP440="Alta",'MAPA DE RIESGOS'!$AR440="Leve"),CONCATENATE("R",'MAPA DE RIESGOS'!$H440,"C",'MAPA DE RIESGOS'!$AF440),"")</f>
        <v/>
      </c>
      <c r="W61" s="370" t="str">
        <f>IF(AND('MAPA DE RIESGOS'!$AP441="Alta",'MAPA DE RIESGOS'!$AR441="Leve"),CONCATENATE("R",'MAPA DE RIESGOS'!$H441,"C",'MAPA DE RIESGOS'!$AF441),"")</f>
        <v/>
      </c>
      <c r="X61" s="370" t="str">
        <f>IF(AND('MAPA DE RIESGOS'!$AP442="Alta",'MAPA DE RIESGOS'!$AR442="Leve"),CONCATENATE("R",'MAPA DE RIESGOS'!$H442,"C",'MAPA DE RIESGOS'!$AF442),"")</f>
        <v/>
      </c>
      <c r="Y61" s="370" t="str">
        <f>IF(AND('MAPA DE RIESGOS'!$AP443="Alta",'MAPA DE RIESGOS'!$AR443="Leve"),CONCATENATE("R",'MAPA DE RIESGOS'!$H443,"C",'MAPA DE RIESGOS'!$AF443),"")</f>
        <v/>
      </c>
      <c r="Z61" s="370" t="str">
        <f>IF(AND('MAPA DE RIESGOS'!$AP444="Alta",'MAPA DE RIESGOS'!$AR444="Leve"),CONCATENATE("R",'MAPA DE RIESGOS'!$H444,"C",'MAPA DE RIESGOS'!$AF444),"")</f>
        <v/>
      </c>
      <c r="AA61" s="370" t="str">
        <f>IF(AND('MAPA DE RIESGOS'!$AP445="Alta",'MAPA DE RIESGOS'!$AR445="Leve"),CONCATENATE("R",'MAPA DE RIESGOS'!$H445,"C",'MAPA DE RIESGOS'!$AF445),"")</f>
        <v/>
      </c>
      <c r="AB61" s="369" t="str">
        <f>IF(AND('MAPA DE RIESGOS'!$AP428="Alta",'MAPA DE RIESGOS'!$AR428="Menor"),CONCATENATE("R",'MAPA DE RIESGOS'!$H428,"C",'MAPA DE RIESGOS'!$AF428),"")</f>
        <v/>
      </c>
      <c r="AC61" s="370" t="str">
        <f>IF(AND('MAPA DE RIESGOS'!$AP429="Alta",'MAPA DE RIESGOS'!$AR429="Menor"),CONCATENATE("R",'MAPA DE RIESGOS'!$H429,"C",'MAPA DE RIESGOS'!$AF429),"")</f>
        <v/>
      </c>
      <c r="AD61" s="370" t="str">
        <f>IF(AND('MAPA DE RIESGOS'!$AP430="Alta",'MAPA DE RIESGOS'!$AR430="Menor"),CONCATENATE("R",'MAPA DE RIESGOS'!$H430,"C",'MAPA DE RIESGOS'!$AF430),"")</f>
        <v/>
      </c>
      <c r="AE61" s="370" t="str">
        <f>IF(AND('MAPA DE RIESGOS'!$AP431="Alta",'MAPA DE RIESGOS'!$AR431="Menor"),CONCATENATE("R",'MAPA DE RIESGOS'!$H431,"C",'MAPA DE RIESGOS'!$AF431),"")</f>
        <v/>
      </c>
      <c r="AF61" s="370" t="str">
        <f>IF(AND('MAPA DE RIESGOS'!$AP432="Alta",'MAPA DE RIESGOS'!$AR432="Menor"),CONCATENATE("R",'MAPA DE RIESGOS'!$H432,"C",'MAPA DE RIESGOS'!$AF432),"")</f>
        <v/>
      </c>
      <c r="AG61" s="370" t="str">
        <f>IF(AND('MAPA DE RIESGOS'!$AP433="Alta",'MAPA DE RIESGOS'!$AR433="Menor"),CONCATENATE("R",'MAPA DE RIESGOS'!$H433,"C",'MAPA DE RIESGOS'!$AF433),"")</f>
        <v/>
      </c>
      <c r="AH61" s="370" t="str">
        <f>IF(AND('MAPA DE RIESGOS'!$AP434="Alta",'MAPA DE RIESGOS'!$AR434="Menor"),CONCATENATE("R",'MAPA DE RIESGOS'!$H434,"C",'MAPA DE RIESGOS'!$AF434),"")</f>
        <v/>
      </c>
      <c r="AI61" s="370" t="str">
        <f>IF(AND('MAPA DE RIESGOS'!$AP435="Alta",'MAPA DE RIESGOS'!$AR435="Menor"),CONCATENATE("R",'MAPA DE RIESGOS'!$H435,"C",'MAPA DE RIESGOS'!$AF435),"")</f>
        <v/>
      </c>
      <c r="AJ61" s="370" t="str">
        <f>IF(AND('MAPA DE RIESGOS'!$AP436="Alta",'MAPA DE RIESGOS'!$AR436="Menor"),CONCATENATE("R",'MAPA DE RIESGOS'!$H436,"C",'MAPA DE RIESGOS'!$AF436),"")</f>
        <v/>
      </c>
      <c r="AK61" s="370" t="str">
        <f>IF(AND('MAPA DE RIESGOS'!$AP437="Alta",'MAPA DE RIESGOS'!$AR437="Menor"),CONCATENATE("R",'MAPA DE RIESGOS'!$H437,"C",'MAPA DE RIESGOS'!$AF437),"")</f>
        <v/>
      </c>
      <c r="AL61" s="370" t="str">
        <f>IF(AND('MAPA DE RIESGOS'!$AP438="Alta",'MAPA DE RIESGOS'!$AR438="Menor"),CONCATENATE("R",'MAPA DE RIESGOS'!$H438,"C",'MAPA DE RIESGOS'!$AF438),"")</f>
        <v/>
      </c>
      <c r="AM61" s="370" t="str">
        <f>IF(AND('MAPA DE RIESGOS'!$AP439="Alta",'MAPA DE RIESGOS'!$AR439="Menor"),CONCATENATE("R",'MAPA DE RIESGOS'!$H439,"C",'MAPA DE RIESGOS'!$AF439),"")</f>
        <v/>
      </c>
      <c r="AN61" s="370" t="str">
        <f>IF(AND('MAPA DE RIESGOS'!$AP440="Alta",'MAPA DE RIESGOS'!$AR440="Menor"),CONCATENATE("R",'MAPA DE RIESGOS'!$H440,"C",'MAPA DE RIESGOS'!$AF440),"")</f>
        <v/>
      </c>
      <c r="AO61" s="370" t="str">
        <f>IF(AND('MAPA DE RIESGOS'!$AP441="Alta",'MAPA DE RIESGOS'!$AR441="Menor"),CONCATENATE("R",'MAPA DE RIESGOS'!$H441,"C",'MAPA DE RIESGOS'!$AF441),"")</f>
        <v/>
      </c>
      <c r="AP61" s="370" t="str">
        <f>IF(AND('MAPA DE RIESGOS'!$AP442="Alta",'MAPA DE RIESGOS'!$AR442="Menor"),CONCATENATE("R",'MAPA DE RIESGOS'!$H442,"C",'MAPA DE RIESGOS'!$AF442),"")</f>
        <v/>
      </c>
      <c r="AQ61" s="370" t="str">
        <f>IF(AND('MAPA DE RIESGOS'!$AP443="Alta",'MAPA DE RIESGOS'!$AR443="Menor"),CONCATENATE("R",'MAPA DE RIESGOS'!$H443,"C",'MAPA DE RIESGOS'!$AF443),"")</f>
        <v/>
      </c>
      <c r="AR61" s="370" t="str">
        <f>IF(AND('MAPA DE RIESGOS'!$AP444="Alta",'MAPA DE RIESGOS'!$AR444="Menor"),CONCATENATE("R",'MAPA DE RIESGOS'!$H444,"C",'MAPA DE RIESGOS'!$AF444),"")</f>
        <v/>
      </c>
      <c r="AS61" s="371" t="str">
        <f>IF(AND('MAPA DE RIESGOS'!$AP445="Alta",'MAPA DE RIESGOS'!$AR445="Menor"),CONCATENATE("R",'MAPA DE RIESGOS'!$H445,"C",'MAPA DE RIESGOS'!$AF445),"")</f>
        <v/>
      </c>
      <c r="AT61" s="357" t="str">
        <f>IF(AND('MAPA DE RIESGOS'!$AP428="Alta",'MAPA DE RIESGOS'!$AR428="Moderado"),CONCATENATE("R",'MAPA DE RIESGOS'!$H428,"C",'MAPA DE RIESGOS'!$AF428),"")</f>
        <v/>
      </c>
      <c r="AU61" s="357" t="str">
        <f>IF(AND('MAPA DE RIESGOS'!$AP429="Alta",'MAPA DE RIESGOS'!$AR429="Moderado"),CONCATENATE("R",'MAPA DE RIESGOS'!$H429,"C",'MAPA DE RIESGOS'!$AF429),"")</f>
        <v/>
      </c>
      <c r="AV61" s="357" t="str">
        <f>IF(AND('MAPA DE RIESGOS'!$AP430="Alta",'MAPA DE RIESGOS'!$AR430="Moderado"),CONCATENATE("R",'MAPA DE RIESGOS'!$H430,"C",'MAPA DE RIESGOS'!$AF430),"")</f>
        <v/>
      </c>
      <c r="AW61" s="357" t="str">
        <f>IF(AND('MAPA DE RIESGOS'!$AP431="Alta",'MAPA DE RIESGOS'!$AR431="Moderado"),CONCATENATE("R",'MAPA DE RIESGOS'!$H431,"C",'MAPA DE RIESGOS'!$AF431),"")</f>
        <v/>
      </c>
      <c r="AX61" s="357" t="str">
        <f>IF(AND('MAPA DE RIESGOS'!$AP432="Alta",'MAPA DE RIESGOS'!$AR432="Moderado"),CONCATENATE("R",'MAPA DE RIESGOS'!$H432,"C",'MAPA DE RIESGOS'!$AF432),"")</f>
        <v/>
      </c>
      <c r="AY61" s="357" t="str">
        <f>IF(AND('MAPA DE RIESGOS'!$AP433="Alta",'MAPA DE RIESGOS'!$AR433="Moderado"),CONCATENATE("R",'MAPA DE RIESGOS'!$H433,"C",'MAPA DE RIESGOS'!$AF433),"")</f>
        <v/>
      </c>
      <c r="AZ61" s="357" t="str">
        <f>IF(AND('MAPA DE RIESGOS'!$AP434="Alta",'MAPA DE RIESGOS'!$AR434="Moderado"),CONCATENATE("R",'MAPA DE RIESGOS'!$H434,"C",'MAPA DE RIESGOS'!$AF434),"")</f>
        <v/>
      </c>
      <c r="BA61" s="357" t="str">
        <f>IF(AND('MAPA DE RIESGOS'!$AP435="Alta",'MAPA DE RIESGOS'!$AR435="Moderado"),CONCATENATE("R",'MAPA DE RIESGOS'!$H435,"C",'MAPA DE RIESGOS'!$AF435),"")</f>
        <v/>
      </c>
      <c r="BB61" s="357" t="str">
        <f>IF(AND('MAPA DE RIESGOS'!$AP436="Alta",'MAPA DE RIESGOS'!$AR436="Moderado"),CONCATENATE("R",'MAPA DE RIESGOS'!$H436,"C",'MAPA DE RIESGOS'!$AF436),"")</f>
        <v/>
      </c>
      <c r="BC61" s="357" t="str">
        <f>IF(AND('MAPA DE RIESGOS'!$AP437="Alta",'MAPA DE RIESGOS'!$AR437="Moderado"),CONCATENATE("R",'MAPA DE RIESGOS'!$H437,"C",'MAPA DE RIESGOS'!$AF437),"")</f>
        <v/>
      </c>
      <c r="BD61" s="357" t="str">
        <f>IF(AND('MAPA DE RIESGOS'!$AP438="Alta",'MAPA DE RIESGOS'!$AR438="Moderado"),CONCATENATE("R",'MAPA DE RIESGOS'!$H438,"C",'MAPA DE RIESGOS'!$AF438),"")</f>
        <v/>
      </c>
      <c r="BE61" s="357" t="str">
        <f>IF(AND('MAPA DE RIESGOS'!$AP439="Alta",'MAPA DE RIESGOS'!$AR439="Moderado"),CONCATENATE("R",'MAPA DE RIESGOS'!$H439,"C",'MAPA DE RIESGOS'!$AF439),"")</f>
        <v/>
      </c>
      <c r="BF61" s="357" t="str">
        <f>IF(AND('MAPA DE RIESGOS'!$AP440="Alta",'MAPA DE RIESGOS'!$AR440="Moderado"),CONCATENATE("R",'MAPA DE RIESGOS'!$H440,"C",'MAPA DE RIESGOS'!$AF440),"")</f>
        <v/>
      </c>
      <c r="BG61" s="357" t="str">
        <f>IF(AND('MAPA DE RIESGOS'!$AP441="Alta",'MAPA DE RIESGOS'!$AR441="Moderado"),CONCATENATE("R",'MAPA DE RIESGOS'!$H441,"C",'MAPA DE RIESGOS'!$AF441),"")</f>
        <v/>
      </c>
      <c r="BH61" s="357" t="str">
        <f>IF(AND('MAPA DE RIESGOS'!$AP442="Alta",'MAPA DE RIESGOS'!$AR442="Moderado"),CONCATENATE("R",'MAPA DE RIESGOS'!$H442,"C",'MAPA DE RIESGOS'!$AF442),"")</f>
        <v/>
      </c>
      <c r="BI61" s="357" t="str">
        <f>IF(AND('MAPA DE RIESGOS'!$AP443="Alta",'MAPA DE RIESGOS'!$AR443="Moderado"),CONCATENATE("R",'MAPA DE RIESGOS'!$H443,"C",'MAPA DE RIESGOS'!$AF443),"")</f>
        <v/>
      </c>
      <c r="BJ61" s="357" t="str">
        <f>IF(AND('MAPA DE RIESGOS'!$AP444="Alta",'MAPA DE RIESGOS'!$AR444="Moderado"),CONCATENATE("R",'MAPA DE RIESGOS'!$H444,"C",'MAPA DE RIESGOS'!$AF444),"")</f>
        <v/>
      </c>
      <c r="BK61" s="358" t="str">
        <f>IF(AND('MAPA DE RIESGOS'!$AP445="Alta",'MAPA DE RIESGOS'!$AR445="Moderado"),CONCATENATE("R",'MAPA DE RIESGOS'!$H445,"C",'MAPA DE RIESGOS'!$AF445),"")</f>
        <v/>
      </c>
      <c r="BL61" s="357" t="str">
        <f>IF(AND('MAPA DE RIESGOS'!$AP428="Alta",'MAPA DE RIESGOS'!$AR428="Mayor"),CONCATENATE("R",'MAPA DE RIESGOS'!$H428,"C",'MAPA DE RIESGOS'!$AF428),"")</f>
        <v/>
      </c>
      <c r="BM61" s="357" t="str">
        <f>IF(AND('MAPA DE RIESGOS'!$AP429="Alta",'MAPA DE RIESGOS'!$AR429="Mayor"),CONCATENATE("R",'MAPA DE RIESGOS'!$H429,"C",'MAPA DE RIESGOS'!$AF429),"")</f>
        <v/>
      </c>
      <c r="BN61" s="357" t="str">
        <f>IF(AND('MAPA DE RIESGOS'!$AP430="Alta",'MAPA DE RIESGOS'!$AR430="Mayor"),CONCATENATE("R",'MAPA DE RIESGOS'!$H430,"C",'MAPA DE RIESGOS'!$AF430),"")</f>
        <v/>
      </c>
      <c r="BO61" s="357" t="str">
        <f>IF(AND('MAPA DE RIESGOS'!$AP431="Alta",'MAPA DE RIESGOS'!$AR431="Mayor"),CONCATENATE("R",'MAPA DE RIESGOS'!$H431,"C",'MAPA DE RIESGOS'!$AF431),"")</f>
        <v/>
      </c>
      <c r="BP61" s="357" t="str">
        <f>IF(AND('MAPA DE RIESGOS'!$AP432="Alta",'MAPA DE RIESGOS'!$AR432="Mayor"),CONCATENATE("R",'MAPA DE RIESGOS'!$H432,"C",'MAPA DE RIESGOS'!$AF432),"")</f>
        <v/>
      </c>
      <c r="BQ61" s="357" t="str">
        <f>IF(AND('MAPA DE RIESGOS'!$AP433="Alta",'MAPA DE RIESGOS'!$AR433="Mayor"),CONCATENATE("R",'MAPA DE RIESGOS'!$H433,"C",'MAPA DE RIESGOS'!$AF433),"")</f>
        <v/>
      </c>
      <c r="BR61" s="357" t="str">
        <f>IF(AND('MAPA DE RIESGOS'!$AP434="Alta",'MAPA DE RIESGOS'!$AR434="Mayor"),CONCATENATE("R",'MAPA DE RIESGOS'!$H434,"C",'MAPA DE RIESGOS'!$AF434),"")</f>
        <v/>
      </c>
      <c r="BS61" s="357" t="str">
        <f>IF(AND('MAPA DE RIESGOS'!$AP435="Alta",'MAPA DE RIESGOS'!$AR435="Mayor"),CONCATENATE("R",'MAPA DE RIESGOS'!$H435,"C",'MAPA DE RIESGOS'!$AF435),"")</f>
        <v/>
      </c>
      <c r="BT61" s="357" t="str">
        <f>IF(AND('MAPA DE RIESGOS'!$AP436="Alta",'MAPA DE RIESGOS'!$AR436="Mayor"),CONCATENATE("R",'MAPA DE RIESGOS'!$H436,"C",'MAPA DE RIESGOS'!$AF436),"")</f>
        <v/>
      </c>
      <c r="BU61" s="357" t="str">
        <f>IF(AND('MAPA DE RIESGOS'!$AP437="Alta",'MAPA DE RIESGOS'!$AR437="Mayor"),CONCATENATE("R",'MAPA DE RIESGOS'!$H437,"C",'MAPA DE RIESGOS'!$AF437),"")</f>
        <v/>
      </c>
      <c r="BV61" s="357" t="str">
        <f>IF(AND('MAPA DE RIESGOS'!$AP438="Alta",'MAPA DE RIESGOS'!$AR438="Mayor"),CONCATENATE("R",'MAPA DE RIESGOS'!$H438,"C",'MAPA DE RIESGOS'!$AF438),"")</f>
        <v/>
      </c>
      <c r="BW61" s="357" t="str">
        <f>IF(AND('MAPA DE RIESGOS'!$AP439="Alta",'MAPA DE RIESGOS'!$AR439="Mayor"),CONCATENATE("R",'MAPA DE RIESGOS'!$H439,"C",'MAPA DE RIESGOS'!$AF439),"")</f>
        <v/>
      </c>
      <c r="BX61" s="357" t="str">
        <f>IF(AND('MAPA DE RIESGOS'!$AP440="Alta",'MAPA DE RIESGOS'!$AR440="Mayor"),CONCATENATE("R",'MAPA DE RIESGOS'!$H440,"C",'MAPA DE RIESGOS'!$AF440),"")</f>
        <v/>
      </c>
      <c r="BY61" s="357" t="str">
        <f>IF(AND('MAPA DE RIESGOS'!$AP441="Alta",'MAPA DE RIESGOS'!$AR441="Mayor"),CONCATENATE("R",'MAPA DE RIESGOS'!$H441,"C",'MAPA DE RIESGOS'!$AF441),"")</f>
        <v/>
      </c>
      <c r="BZ61" s="357" t="str">
        <f>IF(AND('MAPA DE RIESGOS'!$AP442="Alta",'MAPA DE RIESGOS'!$AR442="Mayor"),CONCATENATE("R",'MAPA DE RIESGOS'!$H442,"C",'MAPA DE RIESGOS'!$AF442),"")</f>
        <v/>
      </c>
      <c r="CA61" s="357" t="str">
        <f>IF(AND('MAPA DE RIESGOS'!$AP443="Alta",'MAPA DE RIESGOS'!$AR443="Mayor"),CONCATENATE("R",'MAPA DE RIESGOS'!$H443,"C",'MAPA DE RIESGOS'!$AF443),"")</f>
        <v/>
      </c>
      <c r="CB61" s="357" t="str">
        <f>IF(AND('MAPA DE RIESGOS'!$AP444="Alta",'MAPA DE RIESGOS'!$AR444="Mayor"),CONCATENATE("R",'MAPA DE RIESGOS'!$H444,"C",'MAPA DE RIESGOS'!$AF444),"")</f>
        <v/>
      </c>
      <c r="CC61" s="358" t="str">
        <f>IF(AND('MAPA DE RIESGOS'!$AP445="Alta",'MAPA DE RIESGOS'!$AR445="Mayor"),CONCATENATE("R",'MAPA DE RIESGOS'!$H445,"C",'MAPA DE RIESGOS'!$AF445),"")</f>
        <v/>
      </c>
      <c r="CD61" s="359" t="str">
        <f>IF(AND('MAPA DE RIESGOS'!$AP428="Alta",'MAPA DE RIESGOS'!$AR428="Catastrófico"),CONCATENATE("R",'MAPA DE RIESGOS'!$H428,"C",'MAPA DE RIESGOS'!$AF428),"")</f>
        <v/>
      </c>
      <c r="CE61" s="359" t="str">
        <f>IF(AND('MAPA DE RIESGOS'!$AP429="Alta",'MAPA DE RIESGOS'!$AR429="Catastrófico"),CONCATENATE("R",'MAPA DE RIESGOS'!$H429,"C",'MAPA DE RIESGOS'!$AF429),"")</f>
        <v/>
      </c>
      <c r="CF61" s="359" t="str">
        <f>IF(AND('MAPA DE RIESGOS'!$AP430="Alta",'MAPA DE RIESGOS'!$AR430="Catastrófico"),CONCATENATE("R",'MAPA DE RIESGOS'!$H430,"C",'MAPA DE RIESGOS'!$AF430),"")</f>
        <v/>
      </c>
      <c r="CG61" s="359" t="str">
        <f>IF(AND('MAPA DE RIESGOS'!$AP431="Alta",'MAPA DE RIESGOS'!$AR431="Catastrófico"),CONCATENATE("R",'MAPA DE RIESGOS'!$H431,"C",'MAPA DE RIESGOS'!$AF431),"")</f>
        <v/>
      </c>
      <c r="CH61" s="359" t="str">
        <f>IF(AND('MAPA DE RIESGOS'!$AP432="Alta",'MAPA DE RIESGOS'!$AR432="Catastrófico"),CONCATENATE("R",'MAPA DE RIESGOS'!$H432,"C",'MAPA DE RIESGOS'!$AF432),"")</f>
        <v/>
      </c>
      <c r="CI61" s="359" t="str">
        <f>IF(AND('MAPA DE RIESGOS'!$AP433="Alta",'MAPA DE RIESGOS'!$AR433="Catastrófico"),CONCATENATE("R",'MAPA DE RIESGOS'!$H433,"C",'MAPA DE RIESGOS'!$AF433),"")</f>
        <v/>
      </c>
      <c r="CJ61" s="359" t="str">
        <f>IF(AND('MAPA DE RIESGOS'!$AP434="Alta",'MAPA DE RIESGOS'!$AR434="Catastrófico"),CONCATENATE("R",'MAPA DE RIESGOS'!$H434,"C",'MAPA DE RIESGOS'!$AF434),"")</f>
        <v/>
      </c>
      <c r="CK61" s="359" t="str">
        <f>IF(AND('MAPA DE RIESGOS'!$AP435="Alta",'MAPA DE RIESGOS'!$AR435="Catastrófico"),CONCATENATE("R",'MAPA DE RIESGOS'!$H435,"C",'MAPA DE RIESGOS'!$AF435),"")</f>
        <v/>
      </c>
      <c r="CL61" s="359" t="str">
        <f>IF(AND('MAPA DE RIESGOS'!$AP436="Alta",'MAPA DE RIESGOS'!$AR436="Catastrófico"),CONCATENATE("R",'MAPA DE RIESGOS'!$H436,"C",'MAPA DE RIESGOS'!$AF436),"")</f>
        <v/>
      </c>
      <c r="CM61" s="359" t="str">
        <f>IF(AND('MAPA DE RIESGOS'!$AP437="Alta",'MAPA DE RIESGOS'!$AR437="Catastrófico"),CONCATENATE("R",'MAPA DE RIESGOS'!$H437,"C",'MAPA DE RIESGOS'!$AF437),"")</f>
        <v/>
      </c>
      <c r="CN61" s="359" t="str">
        <f>IF(AND('MAPA DE RIESGOS'!$AP438="Alta",'MAPA DE RIESGOS'!$AR438="Catastrófico"),CONCATENATE("R",'MAPA DE RIESGOS'!$H438,"C",'MAPA DE RIESGOS'!$AF438),"")</f>
        <v/>
      </c>
      <c r="CO61" s="359" t="str">
        <f>IF(AND('MAPA DE RIESGOS'!$AP439="Alta",'MAPA DE RIESGOS'!$AR439="Catastrófico"),CONCATENATE("R",'MAPA DE RIESGOS'!$H439,"C",'MAPA DE RIESGOS'!$AF439),"")</f>
        <v/>
      </c>
      <c r="CP61" s="359" t="str">
        <f>IF(AND('MAPA DE RIESGOS'!$AP440="Alta",'MAPA DE RIESGOS'!$AR440="Catastrófico"),CONCATENATE("R",'MAPA DE RIESGOS'!$H440,"C",'MAPA DE RIESGOS'!$AF440),"")</f>
        <v/>
      </c>
      <c r="CQ61" s="359" t="str">
        <f>IF(AND('MAPA DE RIESGOS'!$AP441="Alta",'MAPA DE RIESGOS'!$AR441="Catastrófico"),CONCATENATE("R",'MAPA DE RIESGOS'!$H441,"C",'MAPA DE RIESGOS'!$AF441),"")</f>
        <v/>
      </c>
      <c r="CR61" s="359" t="str">
        <f>IF(AND('MAPA DE RIESGOS'!$AP442="Alta",'MAPA DE RIESGOS'!$AR442="Catastrófico"),CONCATENATE("R",'MAPA DE RIESGOS'!$H442,"C",'MAPA DE RIESGOS'!$AF442),"")</f>
        <v/>
      </c>
      <c r="CS61" s="359" t="str">
        <f>IF(AND('MAPA DE RIESGOS'!$AP443="Alta",'MAPA DE RIESGOS'!$AR443="Catastrófico"),CONCATENATE("R",'MAPA DE RIESGOS'!$H443,"C",'MAPA DE RIESGOS'!$AF443),"")</f>
        <v/>
      </c>
      <c r="CT61" s="359" t="str">
        <f>IF(AND('MAPA DE RIESGOS'!$AP444="Alta",'MAPA DE RIESGOS'!$AR444="Catastrófico"),CONCATENATE("R",'MAPA DE RIESGOS'!$H444,"C",'MAPA DE RIESGOS'!$AF444),"")</f>
        <v/>
      </c>
      <c r="CU61" s="360" t="str">
        <f>IF(AND('MAPA DE RIESGOS'!$AP445="Alta",'MAPA DE RIESGOS'!$AR445="Catastrófico"),CONCATENATE("R",'MAPA DE RIESGOS'!$H445,"C",'MAPA DE RIESGOS'!$AF445),"")</f>
        <v/>
      </c>
      <c r="CV61" s="67"/>
      <c r="CW61" s="750"/>
      <c r="CX61" s="751"/>
      <c r="CY61" s="751"/>
      <c r="CZ61" s="751"/>
      <c r="DA61" s="751"/>
      <c r="DB61" s="752"/>
    </row>
    <row r="62" spans="2:106" ht="32.5" customHeight="1">
      <c r="B62" s="755"/>
      <c r="C62" s="755"/>
      <c r="D62" s="756"/>
      <c r="E62" s="726"/>
      <c r="F62" s="727"/>
      <c r="G62" s="727"/>
      <c r="H62" s="727"/>
      <c r="I62" s="727"/>
      <c r="J62" s="369" t="str">
        <f>IF(AND('MAPA DE RIESGOS'!$AP446="Alta",'MAPA DE RIESGOS'!$AR446="Leve"),CONCATENATE("R",'MAPA DE RIESGOS'!$H446,"C",'MAPA DE RIESGOS'!$AF446),"")</f>
        <v/>
      </c>
      <c r="K62" s="370" t="str">
        <f>IF(AND('MAPA DE RIESGOS'!$AP447="Alta",'MAPA DE RIESGOS'!$AR447="Leve"),CONCATENATE("R",'MAPA DE RIESGOS'!$H447,"C",'MAPA DE RIESGOS'!$AF447),"")</f>
        <v/>
      </c>
      <c r="L62" s="370" t="str">
        <f>IF(AND('MAPA DE RIESGOS'!$AP448="Alta",'MAPA DE RIESGOS'!$AR448="Leve"),CONCATENATE("R",'MAPA DE RIESGOS'!$H448,"C",'MAPA DE RIESGOS'!$AF448),"")</f>
        <v/>
      </c>
      <c r="M62" s="370" t="str">
        <f>IF(AND('MAPA DE RIESGOS'!$AP449="Alta",'MAPA DE RIESGOS'!$AR449="Leve"),CONCATENATE("R",'MAPA DE RIESGOS'!$H449,"C",'MAPA DE RIESGOS'!$AF449),"")</f>
        <v/>
      </c>
      <c r="N62" s="370" t="str">
        <f>IF(AND('MAPA DE RIESGOS'!$AP450="Alta",'MAPA DE RIESGOS'!$AR450="Leve"),CONCATENATE("R",'MAPA DE RIESGOS'!$H450,"C",'MAPA DE RIESGOS'!$AF450),"")</f>
        <v/>
      </c>
      <c r="O62" s="370" t="str">
        <f>IF(AND('MAPA DE RIESGOS'!$AP451="Alta",'MAPA DE RIESGOS'!$AR451="Leve"),CONCATENATE("R",'MAPA DE RIESGOS'!$H451,"C",'MAPA DE RIESGOS'!$AF451),"")</f>
        <v/>
      </c>
      <c r="P62" s="370" t="str">
        <f>IF(AND('MAPA DE RIESGOS'!$AP452="Alta",'MAPA DE RIESGOS'!$AR452="Leve"),CONCATENATE("R",'MAPA DE RIESGOS'!$H452,"C",'MAPA DE RIESGOS'!$AF452),"")</f>
        <v/>
      </c>
      <c r="Q62" s="370" t="str">
        <f>IF(AND('MAPA DE RIESGOS'!$AP453="Alta",'MAPA DE RIESGOS'!$AR453="Leve"),CONCATENATE("R",'MAPA DE RIESGOS'!$H453,"C",'MAPA DE RIESGOS'!$AF453),"")</f>
        <v/>
      </c>
      <c r="R62" s="370" t="str">
        <f>IF(AND('MAPA DE RIESGOS'!$AP454="Alta",'MAPA DE RIESGOS'!$AR454="Leve"),CONCATENATE("R",'MAPA DE RIESGOS'!$H454,"C",'MAPA DE RIESGOS'!$AF454),"")</f>
        <v/>
      </c>
      <c r="S62" s="370" t="str">
        <f>IF(AND('MAPA DE RIESGOS'!$AP455="Alta",'MAPA DE RIESGOS'!$AR455="Leve"),CONCATENATE("R",'MAPA DE RIESGOS'!$H455,"C",'MAPA DE RIESGOS'!$AF455),"")</f>
        <v/>
      </c>
      <c r="T62" s="370" t="str">
        <f>IF(AND('MAPA DE RIESGOS'!$AP456="Alta",'MAPA DE RIESGOS'!$AR456="Leve"),CONCATENATE("R",'MAPA DE RIESGOS'!$H456,"C",'MAPA DE RIESGOS'!$AF456),"")</f>
        <v/>
      </c>
      <c r="U62" s="370" t="str">
        <f>IF(AND('MAPA DE RIESGOS'!$AP457="Alta",'MAPA DE RIESGOS'!$AR457="Leve"),CONCATENATE("R",'MAPA DE RIESGOS'!$H457,"C",'MAPA DE RIESGOS'!$AF457),"")</f>
        <v/>
      </c>
      <c r="V62" s="370" t="str">
        <f>IF(AND('MAPA DE RIESGOS'!$AP458="Alta",'MAPA DE RIESGOS'!$AR458="Leve"),CONCATENATE("R",'MAPA DE RIESGOS'!$H458,"C",'MAPA DE RIESGOS'!$AF458),"")</f>
        <v/>
      </c>
      <c r="W62" s="370" t="str">
        <f>IF(AND('MAPA DE RIESGOS'!$AP459="Alta",'MAPA DE RIESGOS'!$AR459="Leve"),CONCATENATE("R",'MAPA DE RIESGOS'!$H459,"C",'MAPA DE RIESGOS'!$AF459),"")</f>
        <v/>
      </c>
      <c r="X62" s="370" t="str">
        <f>IF(AND('MAPA DE RIESGOS'!$AP460="Alta",'MAPA DE RIESGOS'!$AR460="Leve"),CONCATENATE("R",'MAPA DE RIESGOS'!$H460,"C",'MAPA DE RIESGOS'!$AF460),"")</f>
        <v/>
      </c>
      <c r="Y62" s="370" t="str">
        <f>IF(AND('MAPA DE RIESGOS'!$AP461="Alta",'MAPA DE RIESGOS'!$AR461="Leve"),CONCATENATE("R",'MAPA DE RIESGOS'!$H461,"C",'MAPA DE RIESGOS'!$AF461),"")</f>
        <v/>
      </c>
      <c r="Z62" s="370" t="str">
        <f>IF(AND('MAPA DE RIESGOS'!$AP462="Alta",'MAPA DE RIESGOS'!$AR462="Leve"),CONCATENATE("R",'MAPA DE RIESGOS'!$H462,"C",'MAPA DE RIESGOS'!$AF462),"")</f>
        <v/>
      </c>
      <c r="AA62" s="370" t="str">
        <f>IF(AND('MAPA DE RIESGOS'!$AP463="Alta",'MAPA DE RIESGOS'!$AR463="Leve"),CONCATENATE("R",'MAPA DE RIESGOS'!$H463,"C",'MAPA DE RIESGOS'!$AF463),"")</f>
        <v/>
      </c>
      <c r="AB62" s="369" t="str">
        <f>IF(AND('MAPA DE RIESGOS'!$AP446="Alta",'MAPA DE RIESGOS'!$AR446="Menor"),CONCATENATE("R",'MAPA DE RIESGOS'!$H446,"C",'MAPA DE RIESGOS'!$AF446),"")</f>
        <v/>
      </c>
      <c r="AC62" s="370" t="str">
        <f>IF(AND('MAPA DE RIESGOS'!$AP447="Alta",'MAPA DE RIESGOS'!$AR447="Menor"),CONCATENATE("R",'MAPA DE RIESGOS'!$H447,"C",'MAPA DE RIESGOS'!$AF447),"")</f>
        <v/>
      </c>
      <c r="AD62" s="370" t="str">
        <f>IF(AND('MAPA DE RIESGOS'!$AP448="Alta",'MAPA DE RIESGOS'!$AR448="Menor"),CONCATENATE("R",'MAPA DE RIESGOS'!$H448,"C",'MAPA DE RIESGOS'!$AF448),"")</f>
        <v/>
      </c>
      <c r="AE62" s="370" t="str">
        <f>IF(AND('MAPA DE RIESGOS'!$AP449="Alta",'MAPA DE RIESGOS'!$AR449="Menor"),CONCATENATE("R",'MAPA DE RIESGOS'!$H449,"C",'MAPA DE RIESGOS'!$AF449),"")</f>
        <v/>
      </c>
      <c r="AF62" s="370" t="str">
        <f>IF(AND('MAPA DE RIESGOS'!$AP450="Alta",'MAPA DE RIESGOS'!$AR450="Menor"),CONCATENATE("R",'MAPA DE RIESGOS'!$H450,"C",'MAPA DE RIESGOS'!$AF450),"")</f>
        <v/>
      </c>
      <c r="AG62" s="370" t="str">
        <f>IF(AND('MAPA DE RIESGOS'!$AP451="Alta",'MAPA DE RIESGOS'!$AR451="Menor"),CONCATENATE("R",'MAPA DE RIESGOS'!$H451,"C",'MAPA DE RIESGOS'!$AF451),"")</f>
        <v/>
      </c>
      <c r="AH62" s="370" t="str">
        <f>IF(AND('MAPA DE RIESGOS'!$AP452="Alta",'MAPA DE RIESGOS'!$AR452="Menor"),CONCATENATE("R",'MAPA DE RIESGOS'!$H452,"C",'MAPA DE RIESGOS'!$AF452),"")</f>
        <v/>
      </c>
      <c r="AI62" s="370" t="str">
        <f>IF(AND('MAPA DE RIESGOS'!$AP453="Alta",'MAPA DE RIESGOS'!$AR453="Menor"),CONCATENATE("R",'MAPA DE RIESGOS'!$H453,"C",'MAPA DE RIESGOS'!$AF453),"")</f>
        <v/>
      </c>
      <c r="AJ62" s="370" t="str">
        <f>IF(AND('MAPA DE RIESGOS'!$AP454="Alta",'MAPA DE RIESGOS'!$AR454="Menor"),CONCATENATE("R",'MAPA DE RIESGOS'!$H454,"C",'MAPA DE RIESGOS'!$AF454),"")</f>
        <v/>
      </c>
      <c r="AK62" s="370" t="str">
        <f>IF(AND('MAPA DE RIESGOS'!$AP455="Alta",'MAPA DE RIESGOS'!$AR455="Menor"),CONCATENATE("R",'MAPA DE RIESGOS'!$H455,"C",'MAPA DE RIESGOS'!$AF455),"")</f>
        <v/>
      </c>
      <c r="AL62" s="370" t="str">
        <f>IF(AND('MAPA DE RIESGOS'!$AP456="Alta",'MAPA DE RIESGOS'!$AR456="Menor"),CONCATENATE("R",'MAPA DE RIESGOS'!$H456,"C",'MAPA DE RIESGOS'!$AF456),"")</f>
        <v/>
      </c>
      <c r="AM62" s="370" t="str">
        <f>IF(AND('MAPA DE RIESGOS'!$AP457="Alta",'MAPA DE RIESGOS'!$AR457="Menor"),CONCATENATE("R",'MAPA DE RIESGOS'!$H457,"C",'MAPA DE RIESGOS'!$AF457),"")</f>
        <v/>
      </c>
      <c r="AN62" s="370" t="str">
        <f>IF(AND('MAPA DE RIESGOS'!$AP458="Alta",'MAPA DE RIESGOS'!$AR458="Menor"),CONCATENATE("R",'MAPA DE RIESGOS'!$H458,"C",'MAPA DE RIESGOS'!$AF458),"")</f>
        <v/>
      </c>
      <c r="AO62" s="370" t="str">
        <f>IF(AND('MAPA DE RIESGOS'!$AP459="Alta",'MAPA DE RIESGOS'!$AR459="Menor"),CONCATENATE("R",'MAPA DE RIESGOS'!$H459,"C",'MAPA DE RIESGOS'!$AF459),"")</f>
        <v/>
      </c>
      <c r="AP62" s="370" t="str">
        <f>IF(AND('MAPA DE RIESGOS'!$AP460="Alta",'MAPA DE RIESGOS'!$AR460="Menor"),CONCATENATE("R",'MAPA DE RIESGOS'!$H460,"C",'MAPA DE RIESGOS'!$AF460),"")</f>
        <v/>
      </c>
      <c r="AQ62" s="370" t="str">
        <f>IF(AND('MAPA DE RIESGOS'!$AP461="Alta",'MAPA DE RIESGOS'!$AR461="Menor"),CONCATENATE("R",'MAPA DE RIESGOS'!$H461,"C",'MAPA DE RIESGOS'!$AF461),"")</f>
        <v/>
      </c>
      <c r="AR62" s="370" t="str">
        <f>IF(AND('MAPA DE RIESGOS'!$AP462="Alta",'MAPA DE RIESGOS'!$AR462="Menor"),CONCATENATE("R",'MAPA DE RIESGOS'!$H462,"C",'MAPA DE RIESGOS'!$AF462),"")</f>
        <v/>
      </c>
      <c r="AS62" s="371" t="str">
        <f>IF(AND('MAPA DE RIESGOS'!$AP463="Alta",'MAPA DE RIESGOS'!$AR463="Menor"),CONCATENATE("R",'MAPA DE RIESGOS'!$H463,"C",'MAPA DE RIESGOS'!$AF463),"")</f>
        <v/>
      </c>
      <c r="AT62" s="357" t="str">
        <f>IF(AND('MAPA DE RIESGOS'!$AP446="Alta",'MAPA DE RIESGOS'!$AR446="Moderado"),CONCATENATE("R",'MAPA DE RIESGOS'!$H446,"C",'MAPA DE RIESGOS'!$AF446),"")</f>
        <v/>
      </c>
      <c r="AU62" s="357" t="str">
        <f>IF(AND('MAPA DE RIESGOS'!$AP447="Alta",'MAPA DE RIESGOS'!$AR447="Moderado"),CONCATENATE("R",'MAPA DE RIESGOS'!$H447,"C",'MAPA DE RIESGOS'!$AF447),"")</f>
        <v/>
      </c>
      <c r="AV62" s="357" t="str">
        <f>IF(AND('MAPA DE RIESGOS'!$AP448="Alta",'MAPA DE RIESGOS'!$AR448="Moderado"),CONCATENATE("R",'MAPA DE RIESGOS'!$H448,"C",'MAPA DE RIESGOS'!$AF448),"")</f>
        <v/>
      </c>
      <c r="AW62" s="357" t="str">
        <f>IF(AND('MAPA DE RIESGOS'!$AP449="Alta",'MAPA DE RIESGOS'!$AR449="Moderado"),CONCATENATE("R",'MAPA DE RIESGOS'!$H449,"C",'MAPA DE RIESGOS'!$AF449),"")</f>
        <v/>
      </c>
      <c r="AX62" s="357" t="str">
        <f>IF(AND('MAPA DE RIESGOS'!$AP450="Alta",'MAPA DE RIESGOS'!$AR450="Moderado"),CONCATENATE("R",'MAPA DE RIESGOS'!$H450,"C",'MAPA DE RIESGOS'!$AF450),"")</f>
        <v/>
      </c>
      <c r="AY62" s="357" t="str">
        <f>IF(AND('MAPA DE RIESGOS'!$AP451="Alta",'MAPA DE RIESGOS'!$AR451="Moderado"),CONCATENATE("R",'MAPA DE RIESGOS'!$H451,"C",'MAPA DE RIESGOS'!$AF451),"")</f>
        <v/>
      </c>
      <c r="AZ62" s="357" t="str">
        <f>IF(AND('MAPA DE RIESGOS'!$AP452="Alta",'MAPA DE RIESGOS'!$AR452="Moderado"),CONCATENATE("R",'MAPA DE RIESGOS'!$H452,"C",'MAPA DE RIESGOS'!$AF452),"")</f>
        <v/>
      </c>
      <c r="BA62" s="357" t="str">
        <f>IF(AND('MAPA DE RIESGOS'!$AP453="Alta",'MAPA DE RIESGOS'!$AR453="Moderado"),CONCATENATE("R",'MAPA DE RIESGOS'!$H453,"C",'MAPA DE RIESGOS'!$AF453),"")</f>
        <v/>
      </c>
      <c r="BB62" s="357" t="str">
        <f>IF(AND('MAPA DE RIESGOS'!$AP454="Alta",'MAPA DE RIESGOS'!$AR454="Moderado"),CONCATENATE("R",'MAPA DE RIESGOS'!$H454,"C",'MAPA DE RIESGOS'!$AF454),"")</f>
        <v/>
      </c>
      <c r="BC62" s="357" t="str">
        <f>IF(AND('MAPA DE RIESGOS'!$AP455="Alta",'MAPA DE RIESGOS'!$AR455="Moderado"),CONCATENATE("R",'MAPA DE RIESGOS'!$H455,"C",'MAPA DE RIESGOS'!$AF455),"")</f>
        <v/>
      </c>
      <c r="BD62" s="357" t="str">
        <f>IF(AND('MAPA DE RIESGOS'!$AP456="Alta",'MAPA DE RIESGOS'!$AR456="Moderado"),CONCATENATE("R",'MAPA DE RIESGOS'!$H456,"C",'MAPA DE RIESGOS'!$AF456),"")</f>
        <v/>
      </c>
      <c r="BE62" s="357" t="str">
        <f>IF(AND('MAPA DE RIESGOS'!$AP457="Alta",'MAPA DE RIESGOS'!$AR457="Moderado"),CONCATENATE("R",'MAPA DE RIESGOS'!$H457,"C",'MAPA DE RIESGOS'!$AF457),"")</f>
        <v/>
      </c>
      <c r="BF62" s="357" t="str">
        <f>IF(AND('MAPA DE RIESGOS'!$AP458="Alta",'MAPA DE RIESGOS'!$AR458="Moderado"),CONCATENATE("R",'MAPA DE RIESGOS'!$H458,"C",'MAPA DE RIESGOS'!$AF458),"")</f>
        <v/>
      </c>
      <c r="BG62" s="357" t="str">
        <f>IF(AND('MAPA DE RIESGOS'!$AP459="Alta",'MAPA DE RIESGOS'!$AR459="Moderado"),CONCATENATE("R",'MAPA DE RIESGOS'!$H459,"C",'MAPA DE RIESGOS'!$AF459),"")</f>
        <v/>
      </c>
      <c r="BH62" s="357" t="str">
        <f>IF(AND('MAPA DE RIESGOS'!$AP460="Alta",'MAPA DE RIESGOS'!$AR460="Moderado"),CONCATENATE("R",'MAPA DE RIESGOS'!$H460,"C",'MAPA DE RIESGOS'!$AF460),"")</f>
        <v/>
      </c>
      <c r="BI62" s="357" t="str">
        <f>IF(AND('MAPA DE RIESGOS'!$AP461="Alta",'MAPA DE RIESGOS'!$AR461="Moderado"),CONCATENATE("R",'MAPA DE RIESGOS'!$H461,"C",'MAPA DE RIESGOS'!$AF461),"")</f>
        <v/>
      </c>
      <c r="BJ62" s="357" t="str">
        <f>IF(AND('MAPA DE RIESGOS'!$AP462="Alta",'MAPA DE RIESGOS'!$AR462="Moderado"),CONCATENATE("R",'MAPA DE RIESGOS'!$H462,"C",'MAPA DE RIESGOS'!$AF462),"")</f>
        <v/>
      </c>
      <c r="BK62" s="358" t="str">
        <f>IF(AND('MAPA DE RIESGOS'!$AP463="Alta",'MAPA DE RIESGOS'!$AR463="Moderado"),CONCATENATE("R",'MAPA DE RIESGOS'!$H463,"C",'MAPA DE RIESGOS'!$AF463),"")</f>
        <v/>
      </c>
      <c r="BL62" s="357" t="str">
        <f>IF(AND('MAPA DE RIESGOS'!$AP446="Alta",'MAPA DE RIESGOS'!$AR446="Mayor"),CONCATENATE("R",'MAPA DE RIESGOS'!$H446,"C",'MAPA DE RIESGOS'!$AF446),"")</f>
        <v/>
      </c>
      <c r="BM62" s="357" t="str">
        <f>IF(AND('MAPA DE RIESGOS'!$AP447="Alta",'MAPA DE RIESGOS'!$AR447="Mayor"),CONCATENATE("R",'MAPA DE RIESGOS'!$H447,"C",'MAPA DE RIESGOS'!$AF447),"")</f>
        <v/>
      </c>
      <c r="BN62" s="357" t="str">
        <f>IF(AND('MAPA DE RIESGOS'!$AP448="Alta",'MAPA DE RIESGOS'!$AR448="Mayor"),CONCATENATE("R",'MAPA DE RIESGOS'!$H448,"C",'MAPA DE RIESGOS'!$AF448),"")</f>
        <v/>
      </c>
      <c r="BO62" s="357" t="str">
        <f>IF(AND('MAPA DE RIESGOS'!$AP449="Alta",'MAPA DE RIESGOS'!$AR449="Mayor"),CONCATENATE("R",'MAPA DE RIESGOS'!$H449,"C",'MAPA DE RIESGOS'!$AF449),"")</f>
        <v/>
      </c>
      <c r="BP62" s="357" t="str">
        <f>IF(AND('MAPA DE RIESGOS'!$AP450="Alta",'MAPA DE RIESGOS'!$AR450="Mayor"),CONCATENATE("R",'MAPA DE RIESGOS'!$H450,"C",'MAPA DE RIESGOS'!$AF450),"")</f>
        <v/>
      </c>
      <c r="BQ62" s="357" t="str">
        <f>IF(AND('MAPA DE RIESGOS'!$AP451="Alta",'MAPA DE RIESGOS'!$AR451="Mayor"),CONCATENATE("R",'MAPA DE RIESGOS'!$H451,"C",'MAPA DE RIESGOS'!$AF451),"")</f>
        <v/>
      </c>
      <c r="BR62" s="357" t="str">
        <f>IF(AND('MAPA DE RIESGOS'!$AP452="Alta",'MAPA DE RIESGOS'!$AR452="Mayor"),CONCATENATE("R",'MAPA DE RIESGOS'!$H452,"C",'MAPA DE RIESGOS'!$AF452),"")</f>
        <v/>
      </c>
      <c r="BS62" s="357" t="str">
        <f>IF(AND('MAPA DE RIESGOS'!$AP453="Alta",'MAPA DE RIESGOS'!$AR453="Mayor"),CONCATENATE("R",'MAPA DE RIESGOS'!$H453,"C",'MAPA DE RIESGOS'!$AF453),"")</f>
        <v/>
      </c>
      <c r="BT62" s="357" t="str">
        <f>IF(AND('MAPA DE RIESGOS'!$AP454="Alta",'MAPA DE RIESGOS'!$AR454="Mayor"),CONCATENATE("R",'MAPA DE RIESGOS'!$H454,"C",'MAPA DE RIESGOS'!$AF454),"")</f>
        <v/>
      </c>
      <c r="BU62" s="357" t="str">
        <f>IF(AND('MAPA DE RIESGOS'!$AP455="Alta",'MAPA DE RIESGOS'!$AR455="Mayor"),CONCATENATE("R",'MAPA DE RIESGOS'!$H455,"C",'MAPA DE RIESGOS'!$AF455),"")</f>
        <v/>
      </c>
      <c r="BV62" s="357" t="str">
        <f>IF(AND('MAPA DE RIESGOS'!$AP456="Alta",'MAPA DE RIESGOS'!$AR456="Mayor"),CONCATENATE("R",'MAPA DE RIESGOS'!$H456,"C",'MAPA DE RIESGOS'!$AF456),"")</f>
        <v/>
      </c>
      <c r="BW62" s="357" t="str">
        <f>IF(AND('MAPA DE RIESGOS'!$AP457="Alta",'MAPA DE RIESGOS'!$AR457="Mayor"),CONCATENATE("R",'MAPA DE RIESGOS'!$H457,"C",'MAPA DE RIESGOS'!$AF457),"")</f>
        <v/>
      </c>
      <c r="BX62" s="357" t="str">
        <f>IF(AND('MAPA DE RIESGOS'!$AP458="Alta",'MAPA DE RIESGOS'!$AR458="Mayor"),CONCATENATE("R",'MAPA DE RIESGOS'!$H458,"C",'MAPA DE RIESGOS'!$AF458),"")</f>
        <v/>
      </c>
      <c r="BY62" s="357" t="str">
        <f>IF(AND('MAPA DE RIESGOS'!$AP459="Alta",'MAPA DE RIESGOS'!$AR459="Mayor"),CONCATENATE("R",'MAPA DE RIESGOS'!$H459,"C",'MAPA DE RIESGOS'!$AF459),"")</f>
        <v/>
      </c>
      <c r="BZ62" s="357" t="str">
        <f>IF(AND('MAPA DE RIESGOS'!$AP460="Alta",'MAPA DE RIESGOS'!$AR460="Mayor"),CONCATENATE("R",'MAPA DE RIESGOS'!$H460,"C",'MAPA DE RIESGOS'!$AF460),"")</f>
        <v/>
      </c>
      <c r="CA62" s="357" t="str">
        <f>IF(AND('MAPA DE RIESGOS'!$AP461="Alta",'MAPA DE RIESGOS'!$AR461="Mayor"),CONCATENATE("R",'MAPA DE RIESGOS'!$H461,"C",'MAPA DE RIESGOS'!$AF461),"")</f>
        <v/>
      </c>
      <c r="CB62" s="357" t="str">
        <f>IF(AND('MAPA DE RIESGOS'!$AP462="Alta",'MAPA DE RIESGOS'!$AR462="Mayor"),CONCATENATE("R",'MAPA DE RIESGOS'!$H462,"C",'MAPA DE RIESGOS'!$AF462),"")</f>
        <v/>
      </c>
      <c r="CC62" s="358" t="str">
        <f>IF(AND('MAPA DE RIESGOS'!$AP463="Alta",'MAPA DE RIESGOS'!$AR463="Mayor"),CONCATENATE("R",'MAPA DE RIESGOS'!$H463,"C",'MAPA DE RIESGOS'!$AF463),"")</f>
        <v/>
      </c>
      <c r="CD62" s="359" t="str">
        <f>IF(AND('MAPA DE RIESGOS'!$AP446="Alta",'MAPA DE RIESGOS'!$AR446="Catastrófico"),CONCATENATE("R",'MAPA DE RIESGOS'!$H446,"C",'MAPA DE RIESGOS'!$AF446),"")</f>
        <v/>
      </c>
      <c r="CE62" s="359" t="str">
        <f>IF(AND('MAPA DE RIESGOS'!$AP447="Alta",'MAPA DE RIESGOS'!$AR447="Catastrófico"),CONCATENATE("R",'MAPA DE RIESGOS'!$H447,"C",'MAPA DE RIESGOS'!$AF447),"")</f>
        <v/>
      </c>
      <c r="CF62" s="359" t="str">
        <f>IF(AND('MAPA DE RIESGOS'!$AP448="Alta",'MAPA DE RIESGOS'!$AR448="Catastrófico"),CONCATENATE("R",'MAPA DE RIESGOS'!$H448,"C",'MAPA DE RIESGOS'!$AF448),"")</f>
        <v/>
      </c>
      <c r="CG62" s="359" t="str">
        <f>IF(AND('MAPA DE RIESGOS'!$AP449="Alta",'MAPA DE RIESGOS'!$AR449="Catastrófico"),CONCATENATE("R",'MAPA DE RIESGOS'!$H449,"C",'MAPA DE RIESGOS'!$AF449),"")</f>
        <v/>
      </c>
      <c r="CH62" s="359" t="str">
        <f>IF(AND('MAPA DE RIESGOS'!$AP450="Alta",'MAPA DE RIESGOS'!$AR450="Catastrófico"),CONCATENATE("R",'MAPA DE RIESGOS'!$H450,"C",'MAPA DE RIESGOS'!$AF450),"")</f>
        <v/>
      </c>
      <c r="CI62" s="359" t="str">
        <f>IF(AND('MAPA DE RIESGOS'!$AP451="Alta",'MAPA DE RIESGOS'!$AR451="Catastrófico"),CONCATENATE("R",'MAPA DE RIESGOS'!$H451,"C",'MAPA DE RIESGOS'!$AF451),"")</f>
        <v/>
      </c>
      <c r="CJ62" s="359" t="str">
        <f>IF(AND('MAPA DE RIESGOS'!$AP452="Alta",'MAPA DE RIESGOS'!$AR452="Catastrófico"),CONCATENATE("R",'MAPA DE RIESGOS'!$H452,"C",'MAPA DE RIESGOS'!$AF452),"")</f>
        <v/>
      </c>
      <c r="CK62" s="359" t="str">
        <f>IF(AND('MAPA DE RIESGOS'!$AP453="Alta",'MAPA DE RIESGOS'!$AR453="Catastrófico"),CONCATENATE("R",'MAPA DE RIESGOS'!$H453,"C",'MAPA DE RIESGOS'!$AF453),"")</f>
        <v/>
      </c>
      <c r="CL62" s="359" t="str">
        <f>IF(AND('MAPA DE RIESGOS'!$AP454="Alta",'MAPA DE RIESGOS'!$AR454="Catastrófico"),CONCATENATE("R",'MAPA DE RIESGOS'!$H454,"C",'MAPA DE RIESGOS'!$AF454),"")</f>
        <v/>
      </c>
      <c r="CM62" s="359" t="str">
        <f>IF(AND('MAPA DE RIESGOS'!$AP455="Alta",'MAPA DE RIESGOS'!$AR455="Catastrófico"),CONCATENATE("R",'MAPA DE RIESGOS'!$H455,"C",'MAPA DE RIESGOS'!$AF455),"")</f>
        <v/>
      </c>
      <c r="CN62" s="359" t="str">
        <f>IF(AND('MAPA DE RIESGOS'!$AP456="Alta",'MAPA DE RIESGOS'!$AR456="Catastrófico"),CONCATENATE("R",'MAPA DE RIESGOS'!$H456,"C",'MAPA DE RIESGOS'!$AF456),"")</f>
        <v/>
      </c>
      <c r="CO62" s="359" t="str">
        <f>IF(AND('MAPA DE RIESGOS'!$AP457="Alta",'MAPA DE RIESGOS'!$AR457="Catastrófico"),CONCATENATE("R",'MAPA DE RIESGOS'!$H457,"C",'MAPA DE RIESGOS'!$AF457),"")</f>
        <v/>
      </c>
      <c r="CP62" s="359" t="str">
        <f>IF(AND('MAPA DE RIESGOS'!$AP458="Alta",'MAPA DE RIESGOS'!$AR458="Catastrófico"),CONCATENATE("R",'MAPA DE RIESGOS'!$H458,"C",'MAPA DE RIESGOS'!$AF458),"")</f>
        <v/>
      </c>
      <c r="CQ62" s="359" t="str">
        <f>IF(AND('MAPA DE RIESGOS'!$AP459="Alta",'MAPA DE RIESGOS'!$AR459="Catastrófico"),CONCATENATE("R",'MAPA DE RIESGOS'!$H459,"C",'MAPA DE RIESGOS'!$AF459),"")</f>
        <v/>
      </c>
      <c r="CR62" s="359" t="str">
        <f>IF(AND('MAPA DE RIESGOS'!$AP460="Alta",'MAPA DE RIESGOS'!$AR460="Catastrófico"),CONCATENATE("R",'MAPA DE RIESGOS'!$H460,"C",'MAPA DE RIESGOS'!$AF460),"")</f>
        <v/>
      </c>
      <c r="CS62" s="359" t="str">
        <f>IF(AND('MAPA DE RIESGOS'!$AP461="Alta",'MAPA DE RIESGOS'!$AR461="Catastrófico"),CONCATENATE("R",'MAPA DE RIESGOS'!$H461,"C",'MAPA DE RIESGOS'!$AF461),"")</f>
        <v/>
      </c>
      <c r="CT62" s="359" t="str">
        <f>IF(AND('MAPA DE RIESGOS'!$AP462="Alta",'MAPA DE RIESGOS'!$AR462="Catastrófico"),CONCATENATE("R",'MAPA DE RIESGOS'!$H462,"C",'MAPA DE RIESGOS'!$AF462),"")</f>
        <v/>
      </c>
      <c r="CU62" s="360" t="str">
        <f>IF(AND('MAPA DE RIESGOS'!$AP463="Alta",'MAPA DE RIESGOS'!$AR463="Catastrófico"),CONCATENATE("R",'MAPA DE RIESGOS'!$H463,"C",'MAPA DE RIESGOS'!$AF463),"")</f>
        <v/>
      </c>
      <c r="CV62" s="67"/>
      <c r="CW62" s="750"/>
      <c r="CX62" s="751"/>
      <c r="CY62" s="751"/>
      <c r="CZ62" s="751"/>
      <c r="DA62" s="751"/>
      <c r="DB62" s="752"/>
    </row>
    <row r="63" spans="2:106" ht="32.5" customHeight="1">
      <c r="B63" s="755"/>
      <c r="C63" s="755"/>
      <c r="D63" s="756"/>
      <c r="E63" s="726"/>
      <c r="F63" s="727"/>
      <c r="G63" s="727"/>
      <c r="H63" s="727"/>
      <c r="I63" s="727"/>
      <c r="J63" s="369" t="str">
        <f>IF(AND('MAPA DE RIESGOS'!$AP464="Alta",'MAPA DE RIESGOS'!$AR464="Leve"),CONCATENATE("R",'MAPA DE RIESGOS'!$H464,"C",'MAPA DE RIESGOS'!$AF464),"")</f>
        <v/>
      </c>
      <c r="K63" s="370" t="str">
        <f>IF(AND('MAPA DE RIESGOS'!$AP465="Alta",'MAPA DE RIESGOS'!$AR465="Leve"),CONCATENATE("R",'MAPA DE RIESGOS'!$H465,"C",'MAPA DE RIESGOS'!$AF465),"")</f>
        <v/>
      </c>
      <c r="L63" s="370" t="str">
        <f>IF(AND('MAPA DE RIESGOS'!$AP466="Alta",'MAPA DE RIESGOS'!$AR466="Leve"),CONCATENATE("R",'MAPA DE RIESGOS'!$H466,"C",'MAPA DE RIESGOS'!$AF466),"")</f>
        <v/>
      </c>
      <c r="M63" s="370" t="str">
        <f>IF(AND('MAPA DE RIESGOS'!$AP467="Alta",'MAPA DE RIESGOS'!$AR467="Leve"),CONCATENATE("R",'MAPA DE RIESGOS'!$H467,"C",'MAPA DE RIESGOS'!$AF467),"")</f>
        <v/>
      </c>
      <c r="N63" s="370" t="str">
        <f>IF(AND('MAPA DE RIESGOS'!$AP468="Alta",'MAPA DE RIESGOS'!$AR468="Leve"),CONCATENATE("R",'MAPA DE RIESGOS'!$H468,"C",'MAPA DE RIESGOS'!$AF468),"")</f>
        <v/>
      </c>
      <c r="O63" s="370" t="str">
        <f>IF(AND('MAPA DE RIESGOS'!$AP469="Alta",'MAPA DE RIESGOS'!$AR469="Leve"),CONCATENATE("R",'MAPA DE RIESGOS'!$H469,"C",'MAPA DE RIESGOS'!$AF469),"")</f>
        <v/>
      </c>
      <c r="P63" s="370" t="str">
        <f>IF(AND('MAPA DE RIESGOS'!$AP470="Alta",'MAPA DE RIESGOS'!$AR470="Leve"),CONCATENATE("R",'MAPA DE RIESGOS'!$H470,"C",'MAPA DE RIESGOS'!$AF470),"")</f>
        <v/>
      </c>
      <c r="Q63" s="370" t="str">
        <f>IF(AND('MAPA DE RIESGOS'!$AP471="Alta",'MAPA DE RIESGOS'!$AR471="Leve"),CONCATENATE("R",'MAPA DE RIESGOS'!$H471,"C",'MAPA DE RIESGOS'!$AF471),"")</f>
        <v/>
      </c>
      <c r="R63" s="370" t="str">
        <f>IF(AND('MAPA DE RIESGOS'!$AP472="Alta",'MAPA DE RIESGOS'!$AR472="Leve"),CONCATENATE("R",'MAPA DE RIESGOS'!$H472,"C",'MAPA DE RIESGOS'!$AF472),"")</f>
        <v/>
      </c>
      <c r="S63" s="370" t="str">
        <f>IF(AND('MAPA DE RIESGOS'!$AP473="Alta",'MAPA DE RIESGOS'!$AR473="Leve"),CONCATENATE("R",'MAPA DE RIESGOS'!$H473,"C",'MAPA DE RIESGOS'!$AF473),"")</f>
        <v/>
      </c>
      <c r="T63" s="370" t="str">
        <f>IF(AND('MAPA DE RIESGOS'!$AP474="Alta",'MAPA DE RIESGOS'!$AR474="Leve"),CONCATENATE("R",'MAPA DE RIESGOS'!$H474,"C",'MAPA DE RIESGOS'!$AF474),"")</f>
        <v/>
      </c>
      <c r="U63" s="370" t="str">
        <f>IF(AND('MAPA DE RIESGOS'!$AP475="Alta",'MAPA DE RIESGOS'!$AR475="Leve"),CONCATENATE("R",'MAPA DE RIESGOS'!$H475,"C",'MAPA DE RIESGOS'!$AF475),"")</f>
        <v/>
      </c>
      <c r="V63" s="370" t="str">
        <f>IF(AND('MAPA DE RIESGOS'!$AP476="Alta",'MAPA DE RIESGOS'!$AR476="Leve"),CONCATENATE("R",'MAPA DE RIESGOS'!$H476,"C",'MAPA DE RIESGOS'!$AF476),"")</f>
        <v/>
      </c>
      <c r="W63" s="370" t="str">
        <f>IF(AND('MAPA DE RIESGOS'!$AP477="Alta",'MAPA DE RIESGOS'!$AR477="Leve"),CONCATENATE("R",'MAPA DE RIESGOS'!$H477,"C",'MAPA DE RIESGOS'!$AF477),"")</f>
        <v/>
      </c>
      <c r="X63" s="370" t="str">
        <f>IF(AND('MAPA DE RIESGOS'!$AP478="Alta",'MAPA DE RIESGOS'!$AR478="Leve"),CONCATENATE("R",'MAPA DE RIESGOS'!$H478,"C",'MAPA DE RIESGOS'!$AF478),"")</f>
        <v/>
      </c>
      <c r="Y63" s="370" t="str">
        <f>IF(AND('MAPA DE RIESGOS'!$AP479="Alta",'MAPA DE RIESGOS'!$AR479="Leve"),CONCATENATE("R",'MAPA DE RIESGOS'!$H479,"C",'MAPA DE RIESGOS'!$AF479),"")</f>
        <v/>
      </c>
      <c r="Z63" s="370" t="str">
        <f>IF(AND('MAPA DE RIESGOS'!$AP480="Alta",'MAPA DE RIESGOS'!$AR480="Leve"),CONCATENATE("R",'MAPA DE RIESGOS'!$H480,"C",'MAPA DE RIESGOS'!$AF480),"")</f>
        <v/>
      </c>
      <c r="AA63" s="370" t="str">
        <f>IF(AND('MAPA DE RIESGOS'!$AP481="Alta",'MAPA DE RIESGOS'!$AR481="Leve"),CONCATENATE("R",'MAPA DE RIESGOS'!$H481,"C",'MAPA DE RIESGOS'!$AF481),"")</f>
        <v/>
      </c>
      <c r="AB63" s="369" t="str">
        <f>IF(AND('MAPA DE RIESGOS'!$AP464="Alta",'MAPA DE RIESGOS'!$AR464="Menor"),CONCATENATE("R",'MAPA DE RIESGOS'!$H464,"C",'MAPA DE RIESGOS'!$AF464),"")</f>
        <v/>
      </c>
      <c r="AC63" s="370" t="str">
        <f>IF(AND('MAPA DE RIESGOS'!$AP465="Alta",'MAPA DE RIESGOS'!$AR465="Menor"),CONCATENATE("R",'MAPA DE RIESGOS'!$H465,"C",'MAPA DE RIESGOS'!$AF465),"")</f>
        <v/>
      </c>
      <c r="AD63" s="370" t="str">
        <f>IF(AND('MAPA DE RIESGOS'!$AP466="Alta",'MAPA DE RIESGOS'!$AR466="Menor"),CONCATENATE("R",'MAPA DE RIESGOS'!$H466,"C",'MAPA DE RIESGOS'!$AF466),"")</f>
        <v/>
      </c>
      <c r="AE63" s="370" t="str">
        <f>IF(AND('MAPA DE RIESGOS'!$AP467="Alta",'MAPA DE RIESGOS'!$AR467="Menor"),CONCATENATE("R",'MAPA DE RIESGOS'!$H467,"C",'MAPA DE RIESGOS'!$AF467),"")</f>
        <v/>
      </c>
      <c r="AF63" s="370" t="str">
        <f>IF(AND('MAPA DE RIESGOS'!$AP468="Alta",'MAPA DE RIESGOS'!$AR468="Menor"),CONCATENATE("R",'MAPA DE RIESGOS'!$H468,"C",'MAPA DE RIESGOS'!$AF468),"")</f>
        <v/>
      </c>
      <c r="AG63" s="370" t="str">
        <f>IF(AND('MAPA DE RIESGOS'!$AP469="Alta",'MAPA DE RIESGOS'!$AR469="Menor"),CONCATENATE("R",'MAPA DE RIESGOS'!$H469,"C",'MAPA DE RIESGOS'!$AF469),"")</f>
        <v/>
      </c>
      <c r="AH63" s="370" t="str">
        <f>IF(AND('MAPA DE RIESGOS'!$AP470="Alta",'MAPA DE RIESGOS'!$AR470="Menor"),CONCATENATE("R",'MAPA DE RIESGOS'!$H470,"C",'MAPA DE RIESGOS'!$AF470),"")</f>
        <v/>
      </c>
      <c r="AI63" s="370" t="str">
        <f>IF(AND('MAPA DE RIESGOS'!$AP471="Alta",'MAPA DE RIESGOS'!$AR471="Menor"),CONCATENATE("R",'MAPA DE RIESGOS'!$H471,"C",'MAPA DE RIESGOS'!$AF471),"")</f>
        <v/>
      </c>
      <c r="AJ63" s="370" t="str">
        <f>IF(AND('MAPA DE RIESGOS'!$AP472="Alta",'MAPA DE RIESGOS'!$AR472="Menor"),CONCATENATE("R",'MAPA DE RIESGOS'!$H472,"C",'MAPA DE RIESGOS'!$AF472),"")</f>
        <v/>
      </c>
      <c r="AK63" s="370" t="str">
        <f>IF(AND('MAPA DE RIESGOS'!$AP473="Alta",'MAPA DE RIESGOS'!$AR473="Menor"),CONCATENATE("R",'MAPA DE RIESGOS'!$H473,"C",'MAPA DE RIESGOS'!$AF473),"")</f>
        <v/>
      </c>
      <c r="AL63" s="370" t="str">
        <f>IF(AND('MAPA DE RIESGOS'!$AP474="Alta",'MAPA DE RIESGOS'!$AR474="Menor"),CONCATENATE("R",'MAPA DE RIESGOS'!$H474,"C",'MAPA DE RIESGOS'!$AF474),"")</f>
        <v/>
      </c>
      <c r="AM63" s="370" t="str">
        <f>IF(AND('MAPA DE RIESGOS'!$AP475="Alta",'MAPA DE RIESGOS'!$AR475="Menor"),CONCATENATE("R",'MAPA DE RIESGOS'!$H475,"C",'MAPA DE RIESGOS'!$AF475),"")</f>
        <v/>
      </c>
      <c r="AN63" s="370" t="str">
        <f>IF(AND('MAPA DE RIESGOS'!$AP476="Alta",'MAPA DE RIESGOS'!$AR476="Menor"),CONCATENATE("R",'MAPA DE RIESGOS'!$H476,"C",'MAPA DE RIESGOS'!$AF476),"")</f>
        <v/>
      </c>
      <c r="AO63" s="370" t="str">
        <f>IF(AND('MAPA DE RIESGOS'!$AP477="Alta",'MAPA DE RIESGOS'!$AR477="Menor"),CONCATENATE("R",'MAPA DE RIESGOS'!$H477,"C",'MAPA DE RIESGOS'!$AF477),"")</f>
        <v/>
      </c>
      <c r="AP63" s="370" t="str">
        <f>IF(AND('MAPA DE RIESGOS'!$AP478="Alta",'MAPA DE RIESGOS'!$AR478="Menor"),CONCATENATE("R",'MAPA DE RIESGOS'!$H478,"C",'MAPA DE RIESGOS'!$AF478),"")</f>
        <v/>
      </c>
      <c r="AQ63" s="370" t="str">
        <f>IF(AND('MAPA DE RIESGOS'!$AP479="Alta",'MAPA DE RIESGOS'!$AR479="Menor"),CONCATENATE("R",'MAPA DE RIESGOS'!$H479,"C",'MAPA DE RIESGOS'!$AF479),"")</f>
        <v/>
      </c>
      <c r="AR63" s="370" t="str">
        <f>IF(AND('MAPA DE RIESGOS'!$AP480="Alta",'MAPA DE RIESGOS'!$AR480="Menor"),CONCATENATE("R",'MAPA DE RIESGOS'!$H480,"C",'MAPA DE RIESGOS'!$AF480),"")</f>
        <v/>
      </c>
      <c r="AS63" s="371" t="str">
        <f>IF(AND('MAPA DE RIESGOS'!$AP481="Alta",'MAPA DE RIESGOS'!$AR481="Menor"),CONCATENATE("R",'MAPA DE RIESGOS'!$H481,"C",'MAPA DE RIESGOS'!$AF481),"")</f>
        <v/>
      </c>
      <c r="AT63" s="357" t="str">
        <f>IF(AND('MAPA DE RIESGOS'!$AP464="Alta",'MAPA DE RIESGOS'!$AR464="Moderado"),CONCATENATE("R",'MAPA DE RIESGOS'!$H464,"C",'MAPA DE RIESGOS'!$AF464),"")</f>
        <v/>
      </c>
      <c r="AU63" s="357" t="str">
        <f>IF(AND('MAPA DE RIESGOS'!$AP465="Alta",'MAPA DE RIESGOS'!$AR465="Moderado"),CONCATENATE("R",'MAPA DE RIESGOS'!$H465,"C",'MAPA DE RIESGOS'!$AF465),"")</f>
        <v/>
      </c>
      <c r="AV63" s="357" t="str">
        <f>IF(AND('MAPA DE RIESGOS'!$AP466="Alta",'MAPA DE RIESGOS'!$AR466="Moderado"),CONCATENATE("R",'MAPA DE RIESGOS'!$H466,"C",'MAPA DE RIESGOS'!$AF466),"")</f>
        <v/>
      </c>
      <c r="AW63" s="357" t="str">
        <f>IF(AND('MAPA DE RIESGOS'!$AP467="Alta",'MAPA DE RIESGOS'!$AR467="Moderado"),CONCATENATE("R",'MAPA DE RIESGOS'!$H467,"C",'MAPA DE RIESGOS'!$AF467),"")</f>
        <v/>
      </c>
      <c r="AX63" s="357" t="str">
        <f>IF(AND('MAPA DE RIESGOS'!$AP468="Alta",'MAPA DE RIESGOS'!$AR468="Moderado"),CONCATENATE("R",'MAPA DE RIESGOS'!$H468,"C",'MAPA DE RIESGOS'!$AF468),"")</f>
        <v/>
      </c>
      <c r="AY63" s="357" t="str">
        <f>IF(AND('MAPA DE RIESGOS'!$AP469="Alta",'MAPA DE RIESGOS'!$AR469="Moderado"),CONCATENATE("R",'MAPA DE RIESGOS'!$H469,"C",'MAPA DE RIESGOS'!$AF469),"")</f>
        <v/>
      </c>
      <c r="AZ63" s="357" t="str">
        <f>IF(AND('MAPA DE RIESGOS'!$AP470="Alta",'MAPA DE RIESGOS'!$AR470="Moderado"),CONCATENATE("R",'MAPA DE RIESGOS'!$H470,"C",'MAPA DE RIESGOS'!$AF470),"")</f>
        <v/>
      </c>
      <c r="BA63" s="357" t="str">
        <f>IF(AND('MAPA DE RIESGOS'!$AP471="Alta",'MAPA DE RIESGOS'!$AR471="Moderado"),CONCATENATE("R",'MAPA DE RIESGOS'!$H471,"C",'MAPA DE RIESGOS'!$AF471),"")</f>
        <v/>
      </c>
      <c r="BB63" s="357" t="str">
        <f>IF(AND('MAPA DE RIESGOS'!$AP472="Alta",'MAPA DE RIESGOS'!$AR472="Moderado"),CONCATENATE("R",'MAPA DE RIESGOS'!$H472,"C",'MAPA DE RIESGOS'!$AF472),"")</f>
        <v/>
      </c>
      <c r="BC63" s="357" t="str">
        <f>IF(AND('MAPA DE RIESGOS'!$AP473="Alta",'MAPA DE RIESGOS'!$AR473="Moderado"),CONCATENATE("R",'MAPA DE RIESGOS'!$H473,"C",'MAPA DE RIESGOS'!$AF473),"")</f>
        <v/>
      </c>
      <c r="BD63" s="357" t="str">
        <f>IF(AND('MAPA DE RIESGOS'!$AP474="Alta",'MAPA DE RIESGOS'!$AR474="Moderado"),CONCATENATE("R",'MAPA DE RIESGOS'!$H474,"C",'MAPA DE RIESGOS'!$AF474),"")</f>
        <v/>
      </c>
      <c r="BE63" s="357" t="str">
        <f>IF(AND('MAPA DE RIESGOS'!$AP475="Alta",'MAPA DE RIESGOS'!$AR475="Moderado"),CONCATENATE("R",'MAPA DE RIESGOS'!$H475,"C",'MAPA DE RIESGOS'!$AF475),"")</f>
        <v/>
      </c>
      <c r="BF63" s="357" t="str">
        <f>IF(AND('MAPA DE RIESGOS'!$AP476="Alta",'MAPA DE RIESGOS'!$AR476="Moderado"),CONCATENATE("R",'MAPA DE RIESGOS'!$H476,"C",'MAPA DE RIESGOS'!$AF476),"")</f>
        <v/>
      </c>
      <c r="BG63" s="357" t="str">
        <f>IF(AND('MAPA DE RIESGOS'!$AP477="Alta",'MAPA DE RIESGOS'!$AR477="Moderado"),CONCATENATE("R",'MAPA DE RIESGOS'!$H477,"C",'MAPA DE RIESGOS'!$AF477),"")</f>
        <v/>
      </c>
      <c r="BH63" s="357" t="str">
        <f>IF(AND('MAPA DE RIESGOS'!$AP478="Alta",'MAPA DE RIESGOS'!$AR478="Moderado"),CONCATENATE("R",'MAPA DE RIESGOS'!$H478,"C",'MAPA DE RIESGOS'!$AF478),"")</f>
        <v/>
      </c>
      <c r="BI63" s="357" t="str">
        <f>IF(AND('MAPA DE RIESGOS'!$AP479="Alta",'MAPA DE RIESGOS'!$AR479="Moderado"),CONCATENATE("R",'MAPA DE RIESGOS'!$H479,"C",'MAPA DE RIESGOS'!$AF479),"")</f>
        <v/>
      </c>
      <c r="BJ63" s="357" t="str">
        <f>IF(AND('MAPA DE RIESGOS'!$AP480="Alta",'MAPA DE RIESGOS'!$AR480="Moderado"),CONCATENATE("R",'MAPA DE RIESGOS'!$H480,"C",'MAPA DE RIESGOS'!$AF480),"")</f>
        <v/>
      </c>
      <c r="BK63" s="358" t="str">
        <f>IF(AND('MAPA DE RIESGOS'!$AP481="Alta",'MAPA DE RIESGOS'!$AR481="Moderado"),CONCATENATE("R",'MAPA DE RIESGOS'!$H481,"C",'MAPA DE RIESGOS'!$AF481),"")</f>
        <v/>
      </c>
      <c r="BL63" s="357" t="str">
        <f>IF(AND('MAPA DE RIESGOS'!$AP464="Alta",'MAPA DE RIESGOS'!$AR464="Mayor"),CONCATENATE("R",'MAPA DE RIESGOS'!$H464,"C",'MAPA DE RIESGOS'!$AF464),"")</f>
        <v/>
      </c>
      <c r="BM63" s="357" t="str">
        <f>IF(AND('MAPA DE RIESGOS'!$AP465="Alta",'MAPA DE RIESGOS'!$AR465="Mayor"),CONCATENATE("R",'MAPA DE RIESGOS'!$H465,"C",'MAPA DE RIESGOS'!$AF465),"")</f>
        <v/>
      </c>
      <c r="BN63" s="357" t="str">
        <f>IF(AND('MAPA DE RIESGOS'!$AP466="Alta",'MAPA DE RIESGOS'!$AR466="Mayor"),CONCATENATE("R",'MAPA DE RIESGOS'!$H466,"C",'MAPA DE RIESGOS'!$AF466),"")</f>
        <v/>
      </c>
      <c r="BO63" s="357" t="str">
        <f>IF(AND('MAPA DE RIESGOS'!$AP467="Alta",'MAPA DE RIESGOS'!$AR467="Mayor"),CONCATENATE("R",'MAPA DE RIESGOS'!$H467,"C",'MAPA DE RIESGOS'!$AF467),"")</f>
        <v/>
      </c>
      <c r="BP63" s="357" t="str">
        <f>IF(AND('MAPA DE RIESGOS'!$AP468="Alta",'MAPA DE RIESGOS'!$AR468="Mayor"),CONCATENATE("R",'MAPA DE RIESGOS'!$H468,"C",'MAPA DE RIESGOS'!$AF468),"")</f>
        <v/>
      </c>
      <c r="BQ63" s="357" t="str">
        <f>IF(AND('MAPA DE RIESGOS'!$AP469="Alta",'MAPA DE RIESGOS'!$AR469="Mayor"),CONCATENATE("R",'MAPA DE RIESGOS'!$H469,"C",'MAPA DE RIESGOS'!$AF469),"")</f>
        <v/>
      </c>
      <c r="BR63" s="357" t="str">
        <f>IF(AND('MAPA DE RIESGOS'!$AP470="Alta",'MAPA DE RIESGOS'!$AR470="Mayor"),CONCATENATE("R",'MAPA DE RIESGOS'!$H470,"C",'MAPA DE RIESGOS'!$AF470),"")</f>
        <v/>
      </c>
      <c r="BS63" s="357" t="str">
        <f>IF(AND('MAPA DE RIESGOS'!$AP471="Alta",'MAPA DE RIESGOS'!$AR471="Mayor"),CONCATENATE("R",'MAPA DE RIESGOS'!$H471,"C",'MAPA DE RIESGOS'!$AF471),"")</f>
        <v/>
      </c>
      <c r="BT63" s="357" t="str">
        <f>IF(AND('MAPA DE RIESGOS'!$AP472="Alta",'MAPA DE RIESGOS'!$AR472="Mayor"),CONCATENATE("R",'MAPA DE RIESGOS'!$H472,"C",'MAPA DE RIESGOS'!$AF472),"")</f>
        <v/>
      </c>
      <c r="BU63" s="357" t="str">
        <f>IF(AND('MAPA DE RIESGOS'!$AP473="Alta",'MAPA DE RIESGOS'!$AR473="Mayor"),CONCATENATE("R",'MAPA DE RIESGOS'!$H473,"C",'MAPA DE RIESGOS'!$AF473),"")</f>
        <v/>
      </c>
      <c r="BV63" s="357" t="str">
        <f>IF(AND('MAPA DE RIESGOS'!$AP474="Alta",'MAPA DE RIESGOS'!$AR474="Mayor"),CONCATENATE("R",'MAPA DE RIESGOS'!$H474,"C",'MAPA DE RIESGOS'!$AF474),"")</f>
        <v/>
      </c>
      <c r="BW63" s="357" t="str">
        <f>IF(AND('MAPA DE RIESGOS'!$AP475="Alta",'MAPA DE RIESGOS'!$AR475="Mayor"),CONCATENATE("R",'MAPA DE RIESGOS'!$H475,"C",'MAPA DE RIESGOS'!$AF475),"")</f>
        <v/>
      </c>
      <c r="BX63" s="357" t="str">
        <f>IF(AND('MAPA DE RIESGOS'!$AP476="Alta",'MAPA DE RIESGOS'!$AR476="Mayor"),CONCATENATE("R",'MAPA DE RIESGOS'!$H476,"C",'MAPA DE RIESGOS'!$AF476),"")</f>
        <v/>
      </c>
      <c r="BY63" s="357" t="str">
        <f>IF(AND('MAPA DE RIESGOS'!$AP477="Alta",'MAPA DE RIESGOS'!$AR477="Mayor"),CONCATENATE("R",'MAPA DE RIESGOS'!$H477,"C",'MAPA DE RIESGOS'!$AF477),"")</f>
        <v/>
      </c>
      <c r="BZ63" s="357" t="str">
        <f>IF(AND('MAPA DE RIESGOS'!$AP478="Alta",'MAPA DE RIESGOS'!$AR478="Mayor"),CONCATENATE("R",'MAPA DE RIESGOS'!$H478,"C",'MAPA DE RIESGOS'!$AF478),"")</f>
        <v/>
      </c>
      <c r="CA63" s="357" t="str">
        <f>IF(AND('MAPA DE RIESGOS'!$AP479="Alta",'MAPA DE RIESGOS'!$AR479="Mayor"),CONCATENATE("R",'MAPA DE RIESGOS'!$H479,"C",'MAPA DE RIESGOS'!$AF479),"")</f>
        <v/>
      </c>
      <c r="CB63" s="357" t="str">
        <f>IF(AND('MAPA DE RIESGOS'!$AP480="Alta",'MAPA DE RIESGOS'!$AR480="Mayor"),CONCATENATE("R",'MAPA DE RIESGOS'!$H480,"C",'MAPA DE RIESGOS'!$AF480),"")</f>
        <v/>
      </c>
      <c r="CC63" s="358" t="str">
        <f>IF(AND('MAPA DE RIESGOS'!$AP481="Alta",'MAPA DE RIESGOS'!$AR481="Mayor"),CONCATENATE("R",'MAPA DE RIESGOS'!$H481,"C",'MAPA DE RIESGOS'!$AF481),"")</f>
        <v/>
      </c>
      <c r="CD63" s="359" t="str">
        <f>IF(AND('MAPA DE RIESGOS'!$AP464="Alta",'MAPA DE RIESGOS'!$AR464="Catastrófico"),CONCATENATE("R",'MAPA DE RIESGOS'!$H464,"C",'MAPA DE RIESGOS'!$AF464),"")</f>
        <v/>
      </c>
      <c r="CE63" s="359" t="str">
        <f>IF(AND('MAPA DE RIESGOS'!$AP465="Alta",'MAPA DE RIESGOS'!$AR465="Catastrófico"),CONCATENATE("R",'MAPA DE RIESGOS'!$H465,"C",'MAPA DE RIESGOS'!$AF465),"")</f>
        <v/>
      </c>
      <c r="CF63" s="359" t="str">
        <f>IF(AND('MAPA DE RIESGOS'!$AP466="Alta",'MAPA DE RIESGOS'!$AR466="Catastrófico"),CONCATENATE("R",'MAPA DE RIESGOS'!$H466,"C",'MAPA DE RIESGOS'!$AF466),"")</f>
        <v/>
      </c>
      <c r="CG63" s="359" t="str">
        <f>IF(AND('MAPA DE RIESGOS'!$AP467="Alta",'MAPA DE RIESGOS'!$AR467="Catastrófico"),CONCATENATE("R",'MAPA DE RIESGOS'!$H467,"C",'MAPA DE RIESGOS'!$AF467),"")</f>
        <v/>
      </c>
      <c r="CH63" s="359" t="str">
        <f>IF(AND('MAPA DE RIESGOS'!$AP468="Alta",'MAPA DE RIESGOS'!$AR468="Catastrófico"),CONCATENATE("R",'MAPA DE RIESGOS'!$H468,"C",'MAPA DE RIESGOS'!$AF468),"")</f>
        <v/>
      </c>
      <c r="CI63" s="359" t="str">
        <f>IF(AND('MAPA DE RIESGOS'!$AP469="Alta",'MAPA DE RIESGOS'!$AR469="Catastrófico"),CONCATENATE("R",'MAPA DE RIESGOS'!$H469,"C",'MAPA DE RIESGOS'!$AF469),"")</f>
        <v/>
      </c>
      <c r="CJ63" s="359" t="str">
        <f>IF(AND('MAPA DE RIESGOS'!$AP470="Alta",'MAPA DE RIESGOS'!$AR470="Catastrófico"),CONCATENATE("R",'MAPA DE RIESGOS'!$H470,"C",'MAPA DE RIESGOS'!$AF470),"")</f>
        <v/>
      </c>
      <c r="CK63" s="359" t="str">
        <f>IF(AND('MAPA DE RIESGOS'!$AP471="Alta",'MAPA DE RIESGOS'!$AR471="Catastrófico"),CONCATENATE("R",'MAPA DE RIESGOS'!$H471,"C",'MAPA DE RIESGOS'!$AF471),"")</f>
        <v/>
      </c>
      <c r="CL63" s="359" t="str">
        <f>IF(AND('MAPA DE RIESGOS'!$AP472="Alta",'MAPA DE RIESGOS'!$AR472="Catastrófico"),CONCATENATE("R",'MAPA DE RIESGOS'!$H472,"C",'MAPA DE RIESGOS'!$AF472),"")</f>
        <v/>
      </c>
      <c r="CM63" s="359" t="str">
        <f>IF(AND('MAPA DE RIESGOS'!$AP473="Alta",'MAPA DE RIESGOS'!$AR473="Catastrófico"),CONCATENATE("R",'MAPA DE RIESGOS'!$H473,"C",'MAPA DE RIESGOS'!$AF473),"")</f>
        <v/>
      </c>
      <c r="CN63" s="359" t="str">
        <f>IF(AND('MAPA DE RIESGOS'!$AP474="Alta",'MAPA DE RIESGOS'!$AR474="Catastrófico"),CONCATENATE("R",'MAPA DE RIESGOS'!$H474,"C",'MAPA DE RIESGOS'!$AF474),"")</f>
        <v/>
      </c>
      <c r="CO63" s="359" t="str">
        <f>IF(AND('MAPA DE RIESGOS'!$AP475="Alta",'MAPA DE RIESGOS'!$AR475="Catastrófico"),CONCATENATE("R",'MAPA DE RIESGOS'!$H475,"C",'MAPA DE RIESGOS'!$AF475),"")</f>
        <v/>
      </c>
      <c r="CP63" s="359" t="str">
        <f>IF(AND('MAPA DE RIESGOS'!$AP476="Alta",'MAPA DE RIESGOS'!$AR476="Catastrófico"),CONCATENATE("R",'MAPA DE RIESGOS'!$H476,"C",'MAPA DE RIESGOS'!$AF476),"")</f>
        <v/>
      </c>
      <c r="CQ63" s="359" t="str">
        <f>IF(AND('MAPA DE RIESGOS'!$AP477="Alta",'MAPA DE RIESGOS'!$AR477="Catastrófico"),CONCATENATE("R",'MAPA DE RIESGOS'!$H477,"C",'MAPA DE RIESGOS'!$AF477),"")</f>
        <v/>
      </c>
      <c r="CR63" s="359" t="str">
        <f>IF(AND('MAPA DE RIESGOS'!$AP478="Alta",'MAPA DE RIESGOS'!$AR478="Catastrófico"),CONCATENATE("R",'MAPA DE RIESGOS'!$H478,"C",'MAPA DE RIESGOS'!$AF478),"")</f>
        <v/>
      </c>
      <c r="CS63" s="359" t="str">
        <f>IF(AND('MAPA DE RIESGOS'!$AP479="Alta",'MAPA DE RIESGOS'!$AR479="Catastrófico"),CONCATENATE("R",'MAPA DE RIESGOS'!$H479,"C",'MAPA DE RIESGOS'!$AF479),"")</f>
        <v/>
      </c>
      <c r="CT63" s="359" t="str">
        <f>IF(AND('MAPA DE RIESGOS'!$AP480="Alta",'MAPA DE RIESGOS'!$AR480="Catastrófico"),CONCATENATE("R",'MAPA DE RIESGOS'!$H480,"C",'MAPA DE RIESGOS'!$AF480),"")</f>
        <v/>
      </c>
      <c r="CU63" s="360" t="str">
        <f>IF(AND('MAPA DE RIESGOS'!$AP481="Alta",'MAPA DE RIESGOS'!$AR481="Catastrófico"),CONCATENATE("R",'MAPA DE RIESGOS'!$H481,"C",'MAPA DE RIESGOS'!$AF481),"")</f>
        <v/>
      </c>
      <c r="CV63" s="67"/>
      <c r="CW63" s="750"/>
      <c r="CX63" s="751"/>
      <c r="CY63" s="751"/>
      <c r="CZ63" s="751"/>
      <c r="DA63" s="751"/>
      <c r="DB63" s="752"/>
    </row>
    <row r="64" spans="2:106" ht="32.5" customHeight="1">
      <c r="B64" s="755"/>
      <c r="C64" s="755"/>
      <c r="D64" s="756"/>
      <c r="E64" s="726"/>
      <c r="F64" s="727"/>
      <c r="G64" s="727"/>
      <c r="H64" s="727"/>
      <c r="I64" s="727"/>
      <c r="J64" s="369" t="str">
        <f>IF(AND('MAPA DE RIESGOS'!$AP482="Alta",'MAPA DE RIESGOS'!$AR482="Leve"),CONCATENATE("R",'MAPA DE RIESGOS'!$H482,"C",'MAPA DE RIESGOS'!$AF482),"")</f>
        <v/>
      </c>
      <c r="K64" s="370" t="str">
        <f>IF(AND('MAPA DE RIESGOS'!$AP483="Alta",'MAPA DE RIESGOS'!$AR483="Leve"),CONCATENATE("R",'MAPA DE RIESGOS'!$H483,"C",'MAPA DE RIESGOS'!$AF483),"")</f>
        <v/>
      </c>
      <c r="L64" s="370" t="str">
        <f>IF(AND('MAPA DE RIESGOS'!$AP484="Alta",'MAPA DE RIESGOS'!$AR484="Leve"),CONCATENATE("R",'MAPA DE RIESGOS'!$H484,"C",'MAPA DE RIESGOS'!$AF484),"")</f>
        <v/>
      </c>
      <c r="M64" s="370" t="str">
        <f>IF(AND('MAPA DE RIESGOS'!$AP485="Alta",'MAPA DE RIESGOS'!$AR485="Leve"),CONCATENATE("R",'MAPA DE RIESGOS'!$H485,"C",'MAPA DE RIESGOS'!$AF485),"")</f>
        <v/>
      </c>
      <c r="N64" s="370" t="str">
        <f>IF(AND('MAPA DE RIESGOS'!$AP486="Alta",'MAPA DE RIESGOS'!$AR486="Leve"),CONCATENATE("R",'MAPA DE RIESGOS'!$H486,"C",'MAPA DE RIESGOS'!$AF486),"")</f>
        <v/>
      </c>
      <c r="O64" s="370" t="str">
        <f>IF(AND('MAPA DE RIESGOS'!$AP487="Alta",'MAPA DE RIESGOS'!$AR487="Leve"),CONCATENATE("R",'MAPA DE RIESGOS'!$H487,"C",'MAPA DE RIESGOS'!$AF487),"")</f>
        <v/>
      </c>
      <c r="P64" s="370" t="str">
        <f>IF(AND('MAPA DE RIESGOS'!$AP488="Alta",'MAPA DE RIESGOS'!$AR488="Leve"),CONCATENATE("R",'MAPA DE RIESGOS'!$H488,"C",'MAPA DE RIESGOS'!$AF488),"")</f>
        <v/>
      </c>
      <c r="Q64" s="370" t="str">
        <f>IF(AND('MAPA DE RIESGOS'!$AP489="Alta",'MAPA DE RIESGOS'!$AR489="Leve"),CONCATENATE("R",'MAPA DE RIESGOS'!$H489,"C",'MAPA DE RIESGOS'!$AF489),"")</f>
        <v/>
      </c>
      <c r="R64" s="370" t="str">
        <f>IF(AND('MAPA DE RIESGOS'!$AP490="Alta",'MAPA DE RIESGOS'!$AR490="Leve"),CONCATENATE("R",'MAPA DE RIESGOS'!$H490,"C",'MAPA DE RIESGOS'!$AF490),"")</f>
        <v/>
      </c>
      <c r="S64" s="370" t="str">
        <f>IF(AND('MAPA DE RIESGOS'!$AP491="Alta",'MAPA DE RIESGOS'!$AR491="Leve"),CONCATENATE("R",'MAPA DE RIESGOS'!$H491,"C",'MAPA DE RIESGOS'!$AF491),"")</f>
        <v/>
      </c>
      <c r="T64" s="370" t="str">
        <f>IF(AND('MAPA DE RIESGOS'!$AP492="Alta",'MAPA DE RIESGOS'!$AR492="Leve"),CONCATENATE("R",'MAPA DE RIESGOS'!$H492,"C",'MAPA DE RIESGOS'!$AF492),"")</f>
        <v/>
      </c>
      <c r="U64" s="370" t="str">
        <f>IF(AND('MAPA DE RIESGOS'!$AP493="Alta",'MAPA DE RIESGOS'!$AR493="Leve"),CONCATENATE("R",'MAPA DE RIESGOS'!$H493,"C",'MAPA DE RIESGOS'!$AF493),"")</f>
        <v/>
      </c>
      <c r="V64" s="370" t="str">
        <f>IF(AND('MAPA DE RIESGOS'!$AP494="Alta",'MAPA DE RIESGOS'!$AR494="Leve"),CONCATENATE("R",'MAPA DE RIESGOS'!$H494,"C",'MAPA DE RIESGOS'!$AF494),"")</f>
        <v/>
      </c>
      <c r="W64" s="370" t="str">
        <f>IF(AND('MAPA DE RIESGOS'!$AP495="Alta",'MAPA DE RIESGOS'!$AR495="Leve"),CONCATENATE("R",'MAPA DE RIESGOS'!$H495,"C",'MAPA DE RIESGOS'!$AF495),"")</f>
        <v/>
      </c>
      <c r="X64" s="370" t="str">
        <f>IF(AND('MAPA DE RIESGOS'!$AP496="Alta",'MAPA DE RIESGOS'!$AR496="Leve"),CONCATENATE("R",'MAPA DE RIESGOS'!$H496,"C",'MAPA DE RIESGOS'!$AF496),"")</f>
        <v/>
      </c>
      <c r="Y64" s="370" t="str">
        <f>IF(AND('MAPA DE RIESGOS'!$AP497="Alta",'MAPA DE RIESGOS'!$AR497="Leve"),CONCATENATE("R",'MAPA DE RIESGOS'!$H497,"C",'MAPA DE RIESGOS'!$AF497),"")</f>
        <v/>
      </c>
      <c r="Z64" s="370" t="str">
        <f>IF(AND('MAPA DE RIESGOS'!$AP498="Alta",'MAPA DE RIESGOS'!$AR498="Leve"),CONCATENATE("R",'MAPA DE RIESGOS'!$H498,"C",'MAPA DE RIESGOS'!$AF498),"")</f>
        <v/>
      </c>
      <c r="AA64" s="370" t="str">
        <f>IF(AND('MAPA DE RIESGOS'!$AP499="Alta",'MAPA DE RIESGOS'!$AR499="Leve"),CONCATENATE("R",'MAPA DE RIESGOS'!$H499,"C",'MAPA DE RIESGOS'!$AF499),"")</f>
        <v/>
      </c>
      <c r="AB64" s="369" t="str">
        <f>IF(AND('MAPA DE RIESGOS'!$AP482="Alta",'MAPA DE RIESGOS'!$AR482="Menor"),CONCATENATE("R",'MAPA DE RIESGOS'!$H482,"C",'MAPA DE RIESGOS'!$AF482),"")</f>
        <v/>
      </c>
      <c r="AC64" s="370" t="str">
        <f>IF(AND('MAPA DE RIESGOS'!$AP483="Alta",'MAPA DE RIESGOS'!$AR483="Menor"),CONCATENATE("R",'MAPA DE RIESGOS'!$H483,"C",'MAPA DE RIESGOS'!$AF483),"")</f>
        <v/>
      </c>
      <c r="AD64" s="370" t="str">
        <f>IF(AND('MAPA DE RIESGOS'!$AP484="Alta",'MAPA DE RIESGOS'!$AR484="Menor"),CONCATENATE("R",'MAPA DE RIESGOS'!$H484,"C",'MAPA DE RIESGOS'!$AF484),"")</f>
        <v/>
      </c>
      <c r="AE64" s="370" t="str">
        <f>IF(AND('MAPA DE RIESGOS'!$AP485="Alta",'MAPA DE RIESGOS'!$AR485="Menor"),CONCATENATE("R",'MAPA DE RIESGOS'!$H485,"C",'MAPA DE RIESGOS'!$AF485),"")</f>
        <v/>
      </c>
      <c r="AF64" s="370" t="str">
        <f>IF(AND('MAPA DE RIESGOS'!$AP486="Alta",'MAPA DE RIESGOS'!$AR486="Menor"),CONCATENATE("R",'MAPA DE RIESGOS'!$H486,"C",'MAPA DE RIESGOS'!$AF486),"")</f>
        <v/>
      </c>
      <c r="AG64" s="370" t="str">
        <f>IF(AND('MAPA DE RIESGOS'!$AP487="Alta",'MAPA DE RIESGOS'!$AR487="Menor"),CONCATENATE("R",'MAPA DE RIESGOS'!$H487,"C",'MAPA DE RIESGOS'!$AF487),"")</f>
        <v/>
      </c>
      <c r="AH64" s="370" t="str">
        <f>IF(AND('MAPA DE RIESGOS'!$AP488="Alta",'MAPA DE RIESGOS'!$AR488="Menor"),CONCATENATE("R",'MAPA DE RIESGOS'!$H488,"C",'MAPA DE RIESGOS'!$AF488),"")</f>
        <v/>
      </c>
      <c r="AI64" s="370" t="str">
        <f>IF(AND('MAPA DE RIESGOS'!$AP489="Alta",'MAPA DE RIESGOS'!$AR489="Menor"),CONCATENATE("R",'MAPA DE RIESGOS'!$H489,"C",'MAPA DE RIESGOS'!$AF489),"")</f>
        <v/>
      </c>
      <c r="AJ64" s="370" t="str">
        <f>IF(AND('MAPA DE RIESGOS'!$AP490="Alta",'MAPA DE RIESGOS'!$AR490="Menor"),CONCATENATE("R",'MAPA DE RIESGOS'!$H490,"C",'MAPA DE RIESGOS'!$AF490),"")</f>
        <v/>
      </c>
      <c r="AK64" s="370" t="str">
        <f>IF(AND('MAPA DE RIESGOS'!$AP491="Alta",'MAPA DE RIESGOS'!$AR491="Menor"),CONCATENATE("R",'MAPA DE RIESGOS'!$H491,"C",'MAPA DE RIESGOS'!$AF491),"")</f>
        <v/>
      </c>
      <c r="AL64" s="370" t="str">
        <f>IF(AND('MAPA DE RIESGOS'!$AP492="Alta",'MAPA DE RIESGOS'!$AR492="Menor"),CONCATENATE("R",'MAPA DE RIESGOS'!$H492,"C",'MAPA DE RIESGOS'!$AF492),"")</f>
        <v/>
      </c>
      <c r="AM64" s="370" t="str">
        <f>IF(AND('MAPA DE RIESGOS'!$AP493="Alta",'MAPA DE RIESGOS'!$AR493="Menor"),CONCATENATE("R",'MAPA DE RIESGOS'!$H493,"C",'MAPA DE RIESGOS'!$AF493),"")</f>
        <v/>
      </c>
      <c r="AN64" s="370" t="str">
        <f>IF(AND('MAPA DE RIESGOS'!$AP494="Alta",'MAPA DE RIESGOS'!$AR494="Menor"),CONCATENATE("R",'MAPA DE RIESGOS'!$H494,"C",'MAPA DE RIESGOS'!$AF494),"")</f>
        <v/>
      </c>
      <c r="AO64" s="370" t="str">
        <f>IF(AND('MAPA DE RIESGOS'!$AP495="Alta",'MAPA DE RIESGOS'!$AR495="Menor"),CONCATENATE("R",'MAPA DE RIESGOS'!$H495,"C",'MAPA DE RIESGOS'!$AF495),"")</f>
        <v/>
      </c>
      <c r="AP64" s="370" t="str">
        <f>IF(AND('MAPA DE RIESGOS'!$AP496="Alta",'MAPA DE RIESGOS'!$AR496="Menor"),CONCATENATE("R",'MAPA DE RIESGOS'!$H496,"C",'MAPA DE RIESGOS'!$AF496),"")</f>
        <v/>
      </c>
      <c r="AQ64" s="370" t="str">
        <f>IF(AND('MAPA DE RIESGOS'!$AP497="Alta",'MAPA DE RIESGOS'!$AR497="Menor"),CONCATENATE("R",'MAPA DE RIESGOS'!$H497,"C",'MAPA DE RIESGOS'!$AF497),"")</f>
        <v/>
      </c>
      <c r="AR64" s="370" t="str">
        <f>IF(AND('MAPA DE RIESGOS'!$AP498="Alta",'MAPA DE RIESGOS'!$AR498="Menor"),CONCATENATE("R",'MAPA DE RIESGOS'!$H498,"C",'MAPA DE RIESGOS'!$AF498),"")</f>
        <v/>
      </c>
      <c r="AS64" s="371" t="str">
        <f>IF(AND('MAPA DE RIESGOS'!$AP499="Alta",'MAPA DE RIESGOS'!$AR499="Menor"),CONCATENATE("R",'MAPA DE RIESGOS'!$H499,"C",'MAPA DE RIESGOS'!$AF499),"")</f>
        <v/>
      </c>
      <c r="AT64" s="357" t="str">
        <f>IF(AND('MAPA DE RIESGOS'!$AP482="Alta",'MAPA DE RIESGOS'!$AR482="Moderado"),CONCATENATE("R",'MAPA DE RIESGOS'!$H482,"C",'MAPA DE RIESGOS'!$AF482),"")</f>
        <v/>
      </c>
      <c r="AU64" s="357" t="str">
        <f>IF(AND('MAPA DE RIESGOS'!$AP483="Alta",'MAPA DE RIESGOS'!$AR483="Moderado"),CONCATENATE("R",'MAPA DE RIESGOS'!$H483,"C",'MAPA DE RIESGOS'!$AF483),"")</f>
        <v/>
      </c>
      <c r="AV64" s="357" t="str">
        <f>IF(AND('MAPA DE RIESGOS'!$AP484="Alta",'MAPA DE RIESGOS'!$AR484="Moderado"),CONCATENATE("R",'MAPA DE RIESGOS'!$H484,"C",'MAPA DE RIESGOS'!$AF484),"")</f>
        <v/>
      </c>
      <c r="AW64" s="357" t="str">
        <f>IF(AND('MAPA DE RIESGOS'!$AP485="Alta",'MAPA DE RIESGOS'!$AR485="Moderado"),CONCATENATE("R",'MAPA DE RIESGOS'!$H485,"C",'MAPA DE RIESGOS'!$AF485),"")</f>
        <v/>
      </c>
      <c r="AX64" s="357" t="str">
        <f>IF(AND('MAPA DE RIESGOS'!$AP486="Alta",'MAPA DE RIESGOS'!$AR486="Moderado"),CONCATENATE("R",'MAPA DE RIESGOS'!$H486,"C",'MAPA DE RIESGOS'!$AF486),"")</f>
        <v/>
      </c>
      <c r="AY64" s="357" t="str">
        <f>IF(AND('MAPA DE RIESGOS'!$AP487="Alta",'MAPA DE RIESGOS'!$AR487="Moderado"),CONCATENATE("R",'MAPA DE RIESGOS'!$H487,"C",'MAPA DE RIESGOS'!$AF487),"")</f>
        <v/>
      </c>
      <c r="AZ64" s="357" t="str">
        <f>IF(AND('MAPA DE RIESGOS'!$AP488="Alta",'MAPA DE RIESGOS'!$AR488="Moderado"),CONCATENATE("R",'MAPA DE RIESGOS'!$H488,"C",'MAPA DE RIESGOS'!$AF488),"")</f>
        <v/>
      </c>
      <c r="BA64" s="357" t="str">
        <f>IF(AND('MAPA DE RIESGOS'!$AP489="Alta",'MAPA DE RIESGOS'!$AR489="Moderado"),CONCATENATE("R",'MAPA DE RIESGOS'!$H489,"C",'MAPA DE RIESGOS'!$AF489),"")</f>
        <v/>
      </c>
      <c r="BB64" s="357" t="str">
        <f>IF(AND('MAPA DE RIESGOS'!$AP490="Alta",'MAPA DE RIESGOS'!$AR490="Moderado"),CONCATENATE("R",'MAPA DE RIESGOS'!$H490,"C",'MAPA DE RIESGOS'!$AF490),"")</f>
        <v/>
      </c>
      <c r="BC64" s="357" t="str">
        <f>IF(AND('MAPA DE RIESGOS'!$AP491="Alta",'MAPA DE RIESGOS'!$AR491="Moderado"),CONCATENATE("R",'MAPA DE RIESGOS'!$H491,"C",'MAPA DE RIESGOS'!$AF491),"")</f>
        <v/>
      </c>
      <c r="BD64" s="357" t="str">
        <f>IF(AND('MAPA DE RIESGOS'!$AP492="Alta",'MAPA DE RIESGOS'!$AR492="Moderado"),CONCATENATE("R",'MAPA DE RIESGOS'!$H492,"C",'MAPA DE RIESGOS'!$AF492),"")</f>
        <v/>
      </c>
      <c r="BE64" s="357" t="str">
        <f>IF(AND('MAPA DE RIESGOS'!$AP493="Alta",'MAPA DE RIESGOS'!$AR493="Moderado"),CONCATENATE("R",'MAPA DE RIESGOS'!$H493,"C",'MAPA DE RIESGOS'!$AF493),"")</f>
        <v/>
      </c>
      <c r="BF64" s="357" t="str">
        <f>IF(AND('MAPA DE RIESGOS'!$AP494="Alta",'MAPA DE RIESGOS'!$AR494="Moderado"),CONCATENATE("R",'MAPA DE RIESGOS'!$H494,"C",'MAPA DE RIESGOS'!$AF494),"")</f>
        <v/>
      </c>
      <c r="BG64" s="357" t="str">
        <f>IF(AND('MAPA DE RIESGOS'!$AP495="Alta",'MAPA DE RIESGOS'!$AR495="Moderado"),CONCATENATE("R",'MAPA DE RIESGOS'!$H495,"C",'MAPA DE RIESGOS'!$AF495),"")</f>
        <v/>
      </c>
      <c r="BH64" s="357" t="str">
        <f>IF(AND('MAPA DE RIESGOS'!$AP496="Alta",'MAPA DE RIESGOS'!$AR496="Moderado"),CONCATENATE("R",'MAPA DE RIESGOS'!$H496,"C",'MAPA DE RIESGOS'!$AF496),"")</f>
        <v/>
      </c>
      <c r="BI64" s="357" t="str">
        <f>IF(AND('MAPA DE RIESGOS'!$AP497="Alta",'MAPA DE RIESGOS'!$AR497="Moderado"),CONCATENATE("R",'MAPA DE RIESGOS'!$H497,"C",'MAPA DE RIESGOS'!$AF497),"")</f>
        <v/>
      </c>
      <c r="BJ64" s="357" t="str">
        <f>IF(AND('MAPA DE RIESGOS'!$AP498="Alta",'MAPA DE RIESGOS'!$AR498="Moderado"),CONCATENATE("R",'MAPA DE RIESGOS'!$H498,"C",'MAPA DE RIESGOS'!$AF498),"")</f>
        <v/>
      </c>
      <c r="BK64" s="358" t="str">
        <f>IF(AND('MAPA DE RIESGOS'!$AP499="Alta",'MAPA DE RIESGOS'!$AR499="Moderado"),CONCATENATE("R",'MAPA DE RIESGOS'!$H499,"C",'MAPA DE RIESGOS'!$AF499),"")</f>
        <v/>
      </c>
      <c r="BL64" s="357" t="str">
        <f>IF(AND('MAPA DE RIESGOS'!$AP482="Alta",'MAPA DE RIESGOS'!$AR482="Mayor"),CONCATENATE("R",'MAPA DE RIESGOS'!$H482,"C",'MAPA DE RIESGOS'!$AF482),"")</f>
        <v/>
      </c>
      <c r="BM64" s="357" t="str">
        <f>IF(AND('MAPA DE RIESGOS'!$AP483="Alta",'MAPA DE RIESGOS'!$AR483="Mayor"),CONCATENATE("R",'MAPA DE RIESGOS'!$H483,"C",'MAPA DE RIESGOS'!$AF483),"")</f>
        <v/>
      </c>
      <c r="BN64" s="357" t="str">
        <f>IF(AND('MAPA DE RIESGOS'!$AP484="Alta",'MAPA DE RIESGOS'!$AR484="Mayor"),CONCATENATE("R",'MAPA DE RIESGOS'!$H484,"C",'MAPA DE RIESGOS'!$AF484),"")</f>
        <v/>
      </c>
      <c r="BO64" s="357" t="str">
        <f>IF(AND('MAPA DE RIESGOS'!$AP485="Alta",'MAPA DE RIESGOS'!$AR485="Mayor"),CONCATENATE("R",'MAPA DE RIESGOS'!$H485,"C",'MAPA DE RIESGOS'!$AF485),"")</f>
        <v/>
      </c>
      <c r="BP64" s="357" t="str">
        <f>IF(AND('MAPA DE RIESGOS'!$AP486="Alta",'MAPA DE RIESGOS'!$AR486="Mayor"),CONCATENATE("R",'MAPA DE RIESGOS'!$H486,"C",'MAPA DE RIESGOS'!$AF486),"")</f>
        <v/>
      </c>
      <c r="BQ64" s="357" t="str">
        <f>IF(AND('MAPA DE RIESGOS'!$AP487="Alta",'MAPA DE RIESGOS'!$AR487="Mayor"),CONCATENATE("R",'MAPA DE RIESGOS'!$H487,"C",'MAPA DE RIESGOS'!$AF487),"")</f>
        <v/>
      </c>
      <c r="BR64" s="357" t="str">
        <f>IF(AND('MAPA DE RIESGOS'!$AP488="Alta",'MAPA DE RIESGOS'!$AR488="Mayor"),CONCATENATE("R",'MAPA DE RIESGOS'!$H488,"C",'MAPA DE RIESGOS'!$AF488),"")</f>
        <v/>
      </c>
      <c r="BS64" s="357" t="str">
        <f>IF(AND('MAPA DE RIESGOS'!$AP489="Alta",'MAPA DE RIESGOS'!$AR489="Mayor"),CONCATENATE("R",'MAPA DE RIESGOS'!$H489,"C",'MAPA DE RIESGOS'!$AF489),"")</f>
        <v/>
      </c>
      <c r="BT64" s="357" t="str">
        <f>IF(AND('MAPA DE RIESGOS'!$AP490="Alta",'MAPA DE RIESGOS'!$AR490="Mayor"),CONCATENATE("R",'MAPA DE RIESGOS'!$H490,"C",'MAPA DE RIESGOS'!$AF490),"")</f>
        <v/>
      </c>
      <c r="BU64" s="357" t="str">
        <f>IF(AND('MAPA DE RIESGOS'!$AP491="Alta",'MAPA DE RIESGOS'!$AR491="Mayor"),CONCATENATE("R",'MAPA DE RIESGOS'!$H491,"C",'MAPA DE RIESGOS'!$AF491),"")</f>
        <v/>
      </c>
      <c r="BV64" s="357" t="str">
        <f>IF(AND('MAPA DE RIESGOS'!$AP492="Alta",'MAPA DE RIESGOS'!$AR492="Mayor"),CONCATENATE("R",'MAPA DE RIESGOS'!$H492,"C",'MAPA DE RIESGOS'!$AF492),"")</f>
        <v/>
      </c>
      <c r="BW64" s="357" t="str">
        <f>IF(AND('MAPA DE RIESGOS'!$AP493="Alta",'MAPA DE RIESGOS'!$AR493="Mayor"),CONCATENATE("R",'MAPA DE RIESGOS'!$H493,"C",'MAPA DE RIESGOS'!$AF493),"")</f>
        <v/>
      </c>
      <c r="BX64" s="357" t="str">
        <f>IF(AND('MAPA DE RIESGOS'!$AP494="Alta",'MAPA DE RIESGOS'!$AR494="Mayor"),CONCATENATE("R",'MAPA DE RIESGOS'!$H494,"C",'MAPA DE RIESGOS'!$AF494),"")</f>
        <v/>
      </c>
      <c r="BY64" s="357" t="str">
        <f>IF(AND('MAPA DE RIESGOS'!$AP495="Alta",'MAPA DE RIESGOS'!$AR495="Mayor"),CONCATENATE("R",'MAPA DE RIESGOS'!$H495,"C",'MAPA DE RIESGOS'!$AF495),"")</f>
        <v/>
      </c>
      <c r="BZ64" s="357" t="str">
        <f>IF(AND('MAPA DE RIESGOS'!$AP496="Alta",'MAPA DE RIESGOS'!$AR496="Mayor"),CONCATENATE("R",'MAPA DE RIESGOS'!$H496,"C",'MAPA DE RIESGOS'!$AF496),"")</f>
        <v/>
      </c>
      <c r="CA64" s="357" t="str">
        <f>IF(AND('MAPA DE RIESGOS'!$AP497="Alta",'MAPA DE RIESGOS'!$AR497="Mayor"),CONCATENATE("R",'MAPA DE RIESGOS'!$H497,"C",'MAPA DE RIESGOS'!$AF497),"")</f>
        <v/>
      </c>
      <c r="CB64" s="357" t="str">
        <f>IF(AND('MAPA DE RIESGOS'!$AP498="Alta",'MAPA DE RIESGOS'!$AR498="Mayor"),CONCATENATE("R",'MAPA DE RIESGOS'!$H498,"C",'MAPA DE RIESGOS'!$AF498),"")</f>
        <v/>
      </c>
      <c r="CC64" s="358" t="str">
        <f>IF(AND('MAPA DE RIESGOS'!$AP499="Alta",'MAPA DE RIESGOS'!$AR499="Mayor"),CONCATENATE("R",'MAPA DE RIESGOS'!$H499,"C",'MAPA DE RIESGOS'!$AF499),"")</f>
        <v/>
      </c>
      <c r="CD64" s="359" t="str">
        <f>IF(AND('MAPA DE RIESGOS'!$AP482="Alta",'MAPA DE RIESGOS'!$AR482="Catastrófico"),CONCATENATE("R",'MAPA DE RIESGOS'!$H482,"C",'MAPA DE RIESGOS'!$AF482),"")</f>
        <v/>
      </c>
      <c r="CE64" s="359" t="str">
        <f>IF(AND('MAPA DE RIESGOS'!$AP483="Alta",'MAPA DE RIESGOS'!$AR483="Catastrófico"),CONCATENATE("R",'MAPA DE RIESGOS'!$H483,"C",'MAPA DE RIESGOS'!$AF483),"")</f>
        <v/>
      </c>
      <c r="CF64" s="359" t="str">
        <f>IF(AND('MAPA DE RIESGOS'!$AP484="Alta",'MAPA DE RIESGOS'!$AR484="Catastrófico"),CONCATENATE("R",'MAPA DE RIESGOS'!$H484,"C",'MAPA DE RIESGOS'!$AF484),"")</f>
        <v/>
      </c>
      <c r="CG64" s="359" t="str">
        <f>IF(AND('MAPA DE RIESGOS'!$AP485="Alta",'MAPA DE RIESGOS'!$AR485="Catastrófico"),CONCATENATE("R",'MAPA DE RIESGOS'!$H485,"C",'MAPA DE RIESGOS'!$AF485),"")</f>
        <v/>
      </c>
      <c r="CH64" s="359" t="str">
        <f>IF(AND('MAPA DE RIESGOS'!$AP486="Alta",'MAPA DE RIESGOS'!$AR486="Catastrófico"),CONCATENATE("R",'MAPA DE RIESGOS'!$H486,"C",'MAPA DE RIESGOS'!$AF486),"")</f>
        <v/>
      </c>
      <c r="CI64" s="359" t="str">
        <f>IF(AND('MAPA DE RIESGOS'!$AP487="Alta",'MAPA DE RIESGOS'!$AR487="Catastrófico"),CONCATENATE("R",'MAPA DE RIESGOS'!$H487,"C",'MAPA DE RIESGOS'!$AF487),"")</f>
        <v/>
      </c>
      <c r="CJ64" s="359" t="str">
        <f>IF(AND('MAPA DE RIESGOS'!$AP488="Alta",'MAPA DE RIESGOS'!$AR488="Catastrófico"),CONCATENATE("R",'MAPA DE RIESGOS'!$H488,"C",'MAPA DE RIESGOS'!$AF488),"")</f>
        <v/>
      </c>
      <c r="CK64" s="359" t="str">
        <f>IF(AND('MAPA DE RIESGOS'!$AP489="Alta",'MAPA DE RIESGOS'!$AR489="Catastrófico"),CONCATENATE("R",'MAPA DE RIESGOS'!$H489,"C",'MAPA DE RIESGOS'!$AF489),"")</f>
        <v/>
      </c>
      <c r="CL64" s="359" t="str">
        <f>IF(AND('MAPA DE RIESGOS'!$AP490="Alta",'MAPA DE RIESGOS'!$AR490="Catastrófico"),CONCATENATE("R",'MAPA DE RIESGOS'!$H490,"C",'MAPA DE RIESGOS'!$AF490),"")</f>
        <v/>
      </c>
      <c r="CM64" s="359" t="str">
        <f>IF(AND('MAPA DE RIESGOS'!$AP491="Alta",'MAPA DE RIESGOS'!$AR491="Catastrófico"),CONCATENATE("R",'MAPA DE RIESGOS'!$H491,"C",'MAPA DE RIESGOS'!$AF491),"")</f>
        <v/>
      </c>
      <c r="CN64" s="359" t="str">
        <f>IF(AND('MAPA DE RIESGOS'!$AP492="Alta",'MAPA DE RIESGOS'!$AR492="Catastrófico"),CONCATENATE("R",'MAPA DE RIESGOS'!$H492,"C",'MAPA DE RIESGOS'!$AF492),"")</f>
        <v/>
      </c>
      <c r="CO64" s="359" t="str">
        <f>IF(AND('MAPA DE RIESGOS'!$AP493="Alta",'MAPA DE RIESGOS'!$AR493="Catastrófico"),CONCATENATE("R",'MAPA DE RIESGOS'!$H493,"C",'MAPA DE RIESGOS'!$AF493),"")</f>
        <v/>
      </c>
      <c r="CP64" s="359" t="str">
        <f>IF(AND('MAPA DE RIESGOS'!$AP494="Alta",'MAPA DE RIESGOS'!$AR494="Catastrófico"),CONCATENATE("R",'MAPA DE RIESGOS'!$H494,"C",'MAPA DE RIESGOS'!$AF494),"")</f>
        <v/>
      </c>
      <c r="CQ64" s="359" t="str">
        <f>IF(AND('MAPA DE RIESGOS'!$AP495="Alta",'MAPA DE RIESGOS'!$AR495="Catastrófico"),CONCATENATE("R",'MAPA DE RIESGOS'!$H495,"C",'MAPA DE RIESGOS'!$AF495),"")</f>
        <v/>
      </c>
      <c r="CR64" s="359" t="str">
        <f>IF(AND('MAPA DE RIESGOS'!$AP496="Alta",'MAPA DE RIESGOS'!$AR496="Catastrófico"),CONCATENATE("R",'MAPA DE RIESGOS'!$H496,"C",'MAPA DE RIESGOS'!$AF496),"")</f>
        <v/>
      </c>
      <c r="CS64" s="359" t="str">
        <f>IF(AND('MAPA DE RIESGOS'!$AP497="Alta",'MAPA DE RIESGOS'!$AR497="Catastrófico"),CONCATENATE("R",'MAPA DE RIESGOS'!$H497,"C",'MAPA DE RIESGOS'!$AF497),"")</f>
        <v/>
      </c>
      <c r="CT64" s="359" t="str">
        <f>IF(AND('MAPA DE RIESGOS'!$AP498="Alta",'MAPA DE RIESGOS'!$AR498="Catastrófico"),CONCATENATE("R",'MAPA DE RIESGOS'!$H498,"C",'MAPA DE RIESGOS'!$AF498),"")</f>
        <v/>
      </c>
      <c r="CU64" s="360" t="str">
        <f>IF(AND('MAPA DE RIESGOS'!$AP499="Alta",'MAPA DE RIESGOS'!$AR499="Catastrófico"),CONCATENATE("R",'MAPA DE RIESGOS'!$H499,"C",'MAPA DE RIESGOS'!$AF499),"")</f>
        <v/>
      </c>
      <c r="CV64" s="67"/>
      <c r="CW64" s="750"/>
      <c r="CX64" s="751"/>
      <c r="CY64" s="751"/>
      <c r="CZ64" s="751"/>
      <c r="DA64" s="751"/>
      <c r="DB64" s="752"/>
    </row>
    <row r="65" spans="2:106" ht="32.5" customHeight="1">
      <c r="B65" s="755"/>
      <c r="C65" s="755"/>
      <c r="D65" s="756"/>
      <c r="E65" s="726"/>
      <c r="F65" s="727"/>
      <c r="G65" s="727"/>
      <c r="H65" s="727"/>
      <c r="I65" s="727"/>
      <c r="J65" s="369" t="str">
        <f>IF(AND('MAPA DE RIESGOS'!$AP500="Alta",'MAPA DE RIESGOS'!$AR500="Leve"),CONCATENATE("R",'MAPA DE RIESGOS'!$H500,"C",'MAPA DE RIESGOS'!$AF500),"")</f>
        <v/>
      </c>
      <c r="K65" s="370" t="str">
        <f>IF(AND('MAPA DE RIESGOS'!$AP501="Alta",'MAPA DE RIESGOS'!$AR501="Leve"),CONCATENATE("R",'MAPA DE RIESGOS'!$H501,"C",'MAPA DE RIESGOS'!$AF501),"")</f>
        <v/>
      </c>
      <c r="L65" s="370" t="str">
        <f>IF(AND('MAPA DE RIESGOS'!$AP502="Alta",'MAPA DE RIESGOS'!$AR502="Leve"),CONCATENATE("R",'MAPA DE RIESGOS'!$H502,"C",'MAPA DE RIESGOS'!$AF502),"")</f>
        <v/>
      </c>
      <c r="M65" s="370" t="str">
        <f>IF(AND('MAPA DE RIESGOS'!$AP503="Alta",'MAPA DE RIESGOS'!$AR503="Leve"),CONCATENATE("R",'MAPA DE RIESGOS'!$H503,"C",'MAPA DE RIESGOS'!$AF503),"")</f>
        <v/>
      </c>
      <c r="N65" s="370" t="str">
        <f>IF(AND('MAPA DE RIESGOS'!$AP504="Alta",'MAPA DE RIESGOS'!$AR504="Leve"),CONCATENATE("R",'MAPA DE RIESGOS'!$H504,"C",'MAPA DE RIESGOS'!$AF504),"")</f>
        <v/>
      </c>
      <c r="O65" s="370" t="str">
        <f>IF(AND('MAPA DE RIESGOS'!$AP505="Alta",'MAPA DE RIESGOS'!$AR505="Leve"),CONCATENATE("R",'MAPA DE RIESGOS'!$H505,"C",'MAPA DE RIESGOS'!$AF505),"")</f>
        <v/>
      </c>
      <c r="P65" s="370" t="str">
        <f>IF(AND('MAPA DE RIESGOS'!$AP506="Alta",'MAPA DE RIESGOS'!$AR506="Leve"),CONCATENATE("R",'MAPA DE RIESGOS'!$H506,"C",'MAPA DE RIESGOS'!$AF506),"")</f>
        <v/>
      </c>
      <c r="Q65" s="370" t="str">
        <f>IF(AND('MAPA DE RIESGOS'!$AP507="Alta",'MAPA DE RIESGOS'!$AR507="Leve"),CONCATENATE("R",'MAPA DE RIESGOS'!$H507,"C",'MAPA DE RIESGOS'!$AF507),"")</f>
        <v/>
      </c>
      <c r="R65" s="370" t="str">
        <f>IF(AND('MAPA DE RIESGOS'!$AP508="Alta",'MAPA DE RIESGOS'!$AR508="Leve"),CONCATENATE("R",'MAPA DE RIESGOS'!$H508,"C",'MAPA DE RIESGOS'!$AF508),"")</f>
        <v/>
      </c>
      <c r="S65" s="370" t="str">
        <f>IF(AND('MAPA DE RIESGOS'!$AP509="Alta",'MAPA DE RIESGOS'!$AR509="Leve"),CONCATENATE("R",'MAPA DE RIESGOS'!$H509,"C",'MAPA DE RIESGOS'!$AF509),"")</f>
        <v/>
      </c>
      <c r="T65" s="370" t="str">
        <f>IF(AND('MAPA DE RIESGOS'!$AP510="Alta",'MAPA DE RIESGOS'!$AR510="Leve"),CONCATENATE("R",'MAPA DE RIESGOS'!$H510,"C",'MAPA DE RIESGOS'!$AF510),"")</f>
        <v/>
      </c>
      <c r="U65" s="370" t="str">
        <f>IF(AND('MAPA DE RIESGOS'!$AP511="Alta",'MAPA DE RIESGOS'!$AR511="Leve"),CONCATENATE("R",'MAPA DE RIESGOS'!$H511,"C",'MAPA DE RIESGOS'!$AF511),"")</f>
        <v/>
      </c>
      <c r="V65" s="370" t="str">
        <f>IF(AND('MAPA DE RIESGOS'!$AP512="Alta",'MAPA DE RIESGOS'!$AR512="Leve"),CONCATENATE("R",'MAPA DE RIESGOS'!$H512,"C",'MAPA DE RIESGOS'!$AF512),"")</f>
        <v/>
      </c>
      <c r="W65" s="370" t="str">
        <f>IF(AND('MAPA DE RIESGOS'!$AP513="Alta",'MAPA DE RIESGOS'!$AR513="Leve"),CONCATENATE("R",'MAPA DE RIESGOS'!$H513,"C",'MAPA DE RIESGOS'!$AF513),"")</f>
        <v/>
      </c>
      <c r="X65" s="370" t="str">
        <f>IF(AND('MAPA DE RIESGOS'!$AP514="Alta",'MAPA DE RIESGOS'!$AR514="Leve"),CONCATENATE("R",'MAPA DE RIESGOS'!$H514,"C",'MAPA DE RIESGOS'!$AF514),"")</f>
        <v/>
      </c>
      <c r="Y65" s="370" t="str">
        <f>IF(AND('MAPA DE RIESGOS'!$AP515="Alta",'MAPA DE RIESGOS'!$AR515="Leve"),CONCATENATE("R",'MAPA DE RIESGOS'!$H515,"C",'MAPA DE RIESGOS'!$AF515),"")</f>
        <v/>
      </c>
      <c r="Z65" s="370" t="str">
        <f>IF(AND('MAPA DE RIESGOS'!$AP516="Alta",'MAPA DE RIESGOS'!$AR516="Leve"),CONCATENATE("R",'MAPA DE RIESGOS'!$H516,"C",'MAPA DE RIESGOS'!$AF516),"")</f>
        <v/>
      </c>
      <c r="AA65" s="370" t="str">
        <f>IF(AND('MAPA DE RIESGOS'!$AP517="Alta",'MAPA DE RIESGOS'!$AR517="Leve"),CONCATENATE("R",'MAPA DE RIESGOS'!$H517,"C",'MAPA DE RIESGOS'!$AF517),"")</f>
        <v/>
      </c>
      <c r="AB65" s="369" t="str">
        <f>IF(AND('MAPA DE RIESGOS'!$AP500="Alta",'MAPA DE RIESGOS'!$AR500="Menor"),CONCATENATE("R",'MAPA DE RIESGOS'!$H500,"C",'MAPA DE RIESGOS'!$AF500),"")</f>
        <v/>
      </c>
      <c r="AC65" s="370" t="str">
        <f>IF(AND('MAPA DE RIESGOS'!$AP501="Alta",'MAPA DE RIESGOS'!$AR501="Menor"),CONCATENATE("R",'MAPA DE RIESGOS'!$H501,"C",'MAPA DE RIESGOS'!$AF501),"")</f>
        <v/>
      </c>
      <c r="AD65" s="370" t="str">
        <f>IF(AND('MAPA DE RIESGOS'!$AP502="Alta",'MAPA DE RIESGOS'!$AR502="Menor"),CONCATENATE("R",'MAPA DE RIESGOS'!$H502,"C",'MAPA DE RIESGOS'!$AF502),"")</f>
        <v/>
      </c>
      <c r="AE65" s="370" t="str">
        <f>IF(AND('MAPA DE RIESGOS'!$AP503="Alta",'MAPA DE RIESGOS'!$AR503="Menor"),CONCATENATE("R",'MAPA DE RIESGOS'!$H503,"C",'MAPA DE RIESGOS'!$AF503),"")</f>
        <v/>
      </c>
      <c r="AF65" s="370" t="str">
        <f>IF(AND('MAPA DE RIESGOS'!$AP504="Alta",'MAPA DE RIESGOS'!$AR504="Menor"),CONCATENATE("R",'MAPA DE RIESGOS'!$H504,"C",'MAPA DE RIESGOS'!$AF504),"")</f>
        <v/>
      </c>
      <c r="AG65" s="370" t="str">
        <f>IF(AND('MAPA DE RIESGOS'!$AP505="Alta",'MAPA DE RIESGOS'!$AR505="Menor"),CONCATENATE("R",'MAPA DE RIESGOS'!$H505,"C",'MAPA DE RIESGOS'!$AF505),"")</f>
        <v/>
      </c>
      <c r="AH65" s="370" t="str">
        <f>IF(AND('MAPA DE RIESGOS'!$AP506="Alta",'MAPA DE RIESGOS'!$AR506="Menor"),CONCATENATE("R",'MAPA DE RIESGOS'!$H506,"C",'MAPA DE RIESGOS'!$AF506),"")</f>
        <v/>
      </c>
      <c r="AI65" s="370" t="str">
        <f>IF(AND('MAPA DE RIESGOS'!$AP507="Alta",'MAPA DE RIESGOS'!$AR507="Menor"),CONCATENATE("R",'MAPA DE RIESGOS'!$H507,"C",'MAPA DE RIESGOS'!$AF507),"")</f>
        <v/>
      </c>
      <c r="AJ65" s="370" t="str">
        <f>IF(AND('MAPA DE RIESGOS'!$AP508="Alta",'MAPA DE RIESGOS'!$AR508="Menor"),CONCATENATE("R",'MAPA DE RIESGOS'!$H508,"C",'MAPA DE RIESGOS'!$AF508),"")</f>
        <v/>
      </c>
      <c r="AK65" s="370" t="str">
        <f>IF(AND('MAPA DE RIESGOS'!$AP509="Alta",'MAPA DE RIESGOS'!$AR509="Menor"),CONCATENATE("R",'MAPA DE RIESGOS'!$H509,"C",'MAPA DE RIESGOS'!$AF509),"")</f>
        <v/>
      </c>
      <c r="AL65" s="370" t="str">
        <f>IF(AND('MAPA DE RIESGOS'!$AP510="Alta",'MAPA DE RIESGOS'!$AR510="Menor"),CONCATENATE("R",'MAPA DE RIESGOS'!$H510,"C",'MAPA DE RIESGOS'!$AF510),"")</f>
        <v/>
      </c>
      <c r="AM65" s="370" t="str">
        <f>IF(AND('MAPA DE RIESGOS'!$AP511="Alta",'MAPA DE RIESGOS'!$AR511="Menor"),CONCATENATE("R",'MAPA DE RIESGOS'!$H511,"C",'MAPA DE RIESGOS'!$AF511),"")</f>
        <v/>
      </c>
      <c r="AN65" s="370" t="str">
        <f>IF(AND('MAPA DE RIESGOS'!$AP512="Alta",'MAPA DE RIESGOS'!$AR512="Menor"),CONCATENATE("R",'MAPA DE RIESGOS'!$H512,"C",'MAPA DE RIESGOS'!$AF512),"")</f>
        <v/>
      </c>
      <c r="AO65" s="370" t="str">
        <f>IF(AND('MAPA DE RIESGOS'!$AP513="Alta",'MAPA DE RIESGOS'!$AR513="Menor"),CONCATENATE("R",'MAPA DE RIESGOS'!$H513,"C",'MAPA DE RIESGOS'!$AF513),"")</f>
        <v/>
      </c>
      <c r="AP65" s="370" t="str">
        <f>IF(AND('MAPA DE RIESGOS'!$AP514="Alta",'MAPA DE RIESGOS'!$AR514="Menor"),CONCATENATE("R",'MAPA DE RIESGOS'!$H514,"C",'MAPA DE RIESGOS'!$AF514),"")</f>
        <v/>
      </c>
      <c r="AQ65" s="370" t="str">
        <f>IF(AND('MAPA DE RIESGOS'!$AP515="Alta",'MAPA DE RIESGOS'!$AR515="Menor"),CONCATENATE("R",'MAPA DE RIESGOS'!$H515,"C",'MAPA DE RIESGOS'!$AF515),"")</f>
        <v/>
      </c>
      <c r="AR65" s="370" t="str">
        <f>IF(AND('MAPA DE RIESGOS'!$AP516="Alta",'MAPA DE RIESGOS'!$AR516="Menor"),CONCATENATE("R",'MAPA DE RIESGOS'!$H516,"C",'MAPA DE RIESGOS'!$AF516),"")</f>
        <v/>
      </c>
      <c r="AS65" s="371" t="str">
        <f>IF(AND('MAPA DE RIESGOS'!$AP517="Alta",'MAPA DE RIESGOS'!$AR517="Menor"),CONCATENATE("R",'MAPA DE RIESGOS'!$H517,"C",'MAPA DE RIESGOS'!$AF517),"")</f>
        <v/>
      </c>
      <c r="AT65" s="357" t="str">
        <f>IF(AND('MAPA DE RIESGOS'!$AP500="Alta",'MAPA DE RIESGOS'!$AR500="Moderado"),CONCATENATE("R",'MAPA DE RIESGOS'!$H500,"C",'MAPA DE RIESGOS'!$AF500),"")</f>
        <v/>
      </c>
      <c r="AU65" s="357" t="str">
        <f>IF(AND('MAPA DE RIESGOS'!$AP501="Alta",'MAPA DE RIESGOS'!$AR501="Moderado"),CONCATENATE("R",'MAPA DE RIESGOS'!$H501,"C",'MAPA DE RIESGOS'!$AF501),"")</f>
        <v/>
      </c>
      <c r="AV65" s="357" t="str">
        <f>IF(AND('MAPA DE RIESGOS'!$AP502="Alta",'MAPA DE RIESGOS'!$AR502="Moderado"),CONCATENATE("R",'MAPA DE RIESGOS'!$H502,"C",'MAPA DE RIESGOS'!$AF502),"")</f>
        <v/>
      </c>
      <c r="AW65" s="357" t="str">
        <f>IF(AND('MAPA DE RIESGOS'!$AP503="Alta",'MAPA DE RIESGOS'!$AR503="Moderado"),CONCATENATE("R",'MAPA DE RIESGOS'!$H503,"C",'MAPA DE RIESGOS'!$AF503),"")</f>
        <v/>
      </c>
      <c r="AX65" s="357" t="str">
        <f>IF(AND('MAPA DE RIESGOS'!$AP504="Alta",'MAPA DE RIESGOS'!$AR504="Moderado"),CONCATENATE("R",'MAPA DE RIESGOS'!$H504,"C",'MAPA DE RIESGOS'!$AF504),"")</f>
        <v/>
      </c>
      <c r="AY65" s="357" t="str">
        <f>IF(AND('MAPA DE RIESGOS'!$AP505="Alta",'MAPA DE RIESGOS'!$AR505="Moderado"),CONCATENATE("R",'MAPA DE RIESGOS'!$H505,"C",'MAPA DE RIESGOS'!$AF505),"")</f>
        <v/>
      </c>
      <c r="AZ65" s="357" t="str">
        <f>IF(AND('MAPA DE RIESGOS'!$AP506="Alta",'MAPA DE RIESGOS'!$AR506="Moderado"),CONCATENATE("R",'MAPA DE RIESGOS'!$H506,"C",'MAPA DE RIESGOS'!$AF506),"")</f>
        <v/>
      </c>
      <c r="BA65" s="357" t="str">
        <f>IF(AND('MAPA DE RIESGOS'!$AP507="Alta",'MAPA DE RIESGOS'!$AR507="Moderado"),CONCATENATE("R",'MAPA DE RIESGOS'!$H507,"C",'MAPA DE RIESGOS'!$AF507),"")</f>
        <v/>
      </c>
      <c r="BB65" s="357" t="str">
        <f>IF(AND('MAPA DE RIESGOS'!$AP508="Alta",'MAPA DE RIESGOS'!$AR508="Moderado"),CONCATENATE("R",'MAPA DE RIESGOS'!$H508,"C",'MAPA DE RIESGOS'!$AF508),"")</f>
        <v/>
      </c>
      <c r="BC65" s="357" t="str">
        <f>IF(AND('MAPA DE RIESGOS'!$AP509="Alta",'MAPA DE RIESGOS'!$AR509="Moderado"),CONCATENATE("R",'MAPA DE RIESGOS'!$H509,"C",'MAPA DE RIESGOS'!$AF509),"")</f>
        <v/>
      </c>
      <c r="BD65" s="357" t="str">
        <f>IF(AND('MAPA DE RIESGOS'!$AP510="Alta",'MAPA DE RIESGOS'!$AR510="Moderado"),CONCATENATE("R",'MAPA DE RIESGOS'!$H510,"C",'MAPA DE RIESGOS'!$AF510),"")</f>
        <v/>
      </c>
      <c r="BE65" s="357" t="str">
        <f>IF(AND('MAPA DE RIESGOS'!$AP511="Alta",'MAPA DE RIESGOS'!$AR511="Moderado"),CONCATENATE("R",'MAPA DE RIESGOS'!$H511,"C",'MAPA DE RIESGOS'!$AF511),"")</f>
        <v/>
      </c>
      <c r="BF65" s="357" t="str">
        <f>IF(AND('MAPA DE RIESGOS'!$AP512="Alta",'MAPA DE RIESGOS'!$AR512="Moderado"),CONCATENATE("R",'MAPA DE RIESGOS'!$H512,"C",'MAPA DE RIESGOS'!$AF512),"")</f>
        <v/>
      </c>
      <c r="BG65" s="357" t="str">
        <f>IF(AND('MAPA DE RIESGOS'!$AP513="Alta",'MAPA DE RIESGOS'!$AR513="Moderado"),CONCATENATE("R",'MAPA DE RIESGOS'!$H513,"C",'MAPA DE RIESGOS'!$AF513),"")</f>
        <v/>
      </c>
      <c r="BH65" s="357" t="str">
        <f>IF(AND('MAPA DE RIESGOS'!$AP514="Alta",'MAPA DE RIESGOS'!$AR514="Moderado"),CONCATENATE("R",'MAPA DE RIESGOS'!$H514,"C",'MAPA DE RIESGOS'!$AF514),"")</f>
        <v/>
      </c>
      <c r="BI65" s="357" t="str">
        <f>IF(AND('MAPA DE RIESGOS'!$AP515="Alta",'MAPA DE RIESGOS'!$AR515="Moderado"),CONCATENATE("R",'MAPA DE RIESGOS'!$H515,"C",'MAPA DE RIESGOS'!$AF515),"")</f>
        <v/>
      </c>
      <c r="BJ65" s="357" t="str">
        <f>IF(AND('MAPA DE RIESGOS'!$AP516="Alta",'MAPA DE RIESGOS'!$AR516="Moderado"),CONCATENATE("R",'MAPA DE RIESGOS'!$H516,"C",'MAPA DE RIESGOS'!$AF516),"")</f>
        <v/>
      </c>
      <c r="BK65" s="358" t="str">
        <f>IF(AND('MAPA DE RIESGOS'!$AP517="Alta",'MAPA DE RIESGOS'!$AR517="Moderado"),CONCATENATE("R",'MAPA DE RIESGOS'!$H517,"C",'MAPA DE RIESGOS'!$AF517),"")</f>
        <v/>
      </c>
      <c r="BL65" s="357" t="str">
        <f>IF(AND('MAPA DE RIESGOS'!$AP500="Alta",'MAPA DE RIESGOS'!$AR500="Mayor"),CONCATENATE("R",'MAPA DE RIESGOS'!$H500,"C",'MAPA DE RIESGOS'!$AF500),"")</f>
        <v/>
      </c>
      <c r="BM65" s="357" t="str">
        <f>IF(AND('MAPA DE RIESGOS'!$AP501="Alta",'MAPA DE RIESGOS'!$AR501="Mayor"),CONCATENATE("R",'MAPA DE RIESGOS'!$H501,"C",'MAPA DE RIESGOS'!$AF501),"")</f>
        <v/>
      </c>
      <c r="BN65" s="357" t="str">
        <f>IF(AND('MAPA DE RIESGOS'!$AP502="Alta",'MAPA DE RIESGOS'!$AR502="Mayor"),CONCATENATE("R",'MAPA DE RIESGOS'!$H502,"C",'MAPA DE RIESGOS'!$AF502),"")</f>
        <v/>
      </c>
      <c r="BO65" s="357" t="str">
        <f>IF(AND('MAPA DE RIESGOS'!$AP503="Alta",'MAPA DE RIESGOS'!$AR503="Mayor"),CONCATENATE("R",'MAPA DE RIESGOS'!$H503,"C",'MAPA DE RIESGOS'!$AF503),"")</f>
        <v/>
      </c>
      <c r="BP65" s="357" t="str">
        <f>IF(AND('MAPA DE RIESGOS'!$AP504="Alta",'MAPA DE RIESGOS'!$AR504="Mayor"),CONCATENATE("R",'MAPA DE RIESGOS'!$H504,"C",'MAPA DE RIESGOS'!$AF504),"")</f>
        <v/>
      </c>
      <c r="BQ65" s="357" t="str">
        <f>IF(AND('MAPA DE RIESGOS'!$AP505="Alta",'MAPA DE RIESGOS'!$AR505="Mayor"),CONCATENATE("R",'MAPA DE RIESGOS'!$H505,"C",'MAPA DE RIESGOS'!$AF505),"")</f>
        <v/>
      </c>
      <c r="BR65" s="357" t="str">
        <f>IF(AND('MAPA DE RIESGOS'!$AP506="Alta",'MAPA DE RIESGOS'!$AR506="Mayor"),CONCATENATE("R",'MAPA DE RIESGOS'!$H506,"C",'MAPA DE RIESGOS'!$AF506),"")</f>
        <v/>
      </c>
      <c r="BS65" s="357" t="str">
        <f>IF(AND('MAPA DE RIESGOS'!$AP507="Alta",'MAPA DE RIESGOS'!$AR507="Mayor"),CONCATENATE("R",'MAPA DE RIESGOS'!$H507,"C",'MAPA DE RIESGOS'!$AF507),"")</f>
        <v/>
      </c>
      <c r="BT65" s="357" t="str">
        <f>IF(AND('MAPA DE RIESGOS'!$AP508="Alta",'MAPA DE RIESGOS'!$AR508="Mayor"),CONCATENATE("R",'MAPA DE RIESGOS'!$H508,"C",'MAPA DE RIESGOS'!$AF508),"")</f>
        <v/>
      </c>
      <c r="BU65" s="357" t="str">
        <f>IF(AND('MAPA DE RIESGOS'!$AP509="Alta",'MAPA DE RIESGOS'!$AR509="Mayor"),CONCATENATE("R",'MAPA DE RIESGOS'!$H509,"C",'MAPA DE RIESGOS'!$AF509),"")</f>
        <v/>
      </c>
      <c r="BV65" s="357" t="str">
        <f>IF(AND('MAPA DE RIESGOS'!$AP510="Alta",'MAPA DE RIESGOS'!$AR510="Mayor"),CONCATENATE("R",'MAPA DE RIESGOS'!$H510,"C",'MAPA DE RIESGOS'!$AF510),"")</f>
        <v/>
      </c>
      <c r="BW65" s="357" t="str">
        <f>IF(AND('MAPA DE RIESGOS'!$AP511="Alta",'MAPA DE RIESGOS'!$AR511="Mayor"),CONCATENATE("R",'MAPA DE RIESGOS'!$H511,"C",'MAPA DE RIESGOS'!$AF511),"")</f>
        <v/>
      </c>
      <c r="BX65" s="357" t="str">
        <f>IF(AND('MAPA DE RIESGOS'!$AP512="Alta",'MAPA DE RIESGOS'!$AR512="Mayor"),CONCATENATE("R",'MAPA DE RIESGOS'!$H512,"C",'MAPA DE RIESGOS'!$AF512),"")</f>
        <v/>
      </c>
      <c r="BY65" s="357" t="str">
        <f>IF(AND('MAPA DE RIESGOS'!$AP513="Alta",'MAPA DE RIESGOS'!$AR513="Mayor"),CONCATENATE("R",'MAPA DE RIESGOS'!$H513,"C",'MAPA DE RIESGOS'!$AF513),"")</f>
        <v/>
      </c>
      <c r="BZ65" s="357" t="str">
        <f>IF(AND('MAPA DE RIESGOS'!$AP514="Alta",'MAPA DE RIESGOS'!$AR514="Mayor"),CONCATENATE("R",'MAPA DE RIESGOS'!$H514,"C",'MAPA DE RIESGOS'!$AF514),"")</f>
        <v/>
      </c>
      <c r="CA65" s="357" t="str">
        <f>IF(AND('MAPA DE RIESGOS'!$AP515="Alta",'MAPA DE RIESGOS'!$AR515="Mayor"),CONCATENATE("R",'MAPA DE RIESGOS'!$H515,"C",'MAPA DE RIESGOS'!$AF515),"")</f>
        <v/>
      </c>
      <c r="CB65" s="357" t="str">
        <f>IF(AND('MAPA DE RIESGOS'!$AP516="Alta",'MAPA DE RIESGOS'!$AR516="Mayor"),CONCATENATE("R",'MAPA DE RIESGOS'!$H516,"C",'MAPA DE RIESGOS'!$AF516),"")</f>
        <v/>
      </c>
      <c r="CC65" s="358" t="str">
        <f>IF(AND('MAPA DE RIESGOS'!$AP517="Alta",'MAPA DE RIESGOS'!$AR517="Mayor"),CONCATENATE("R",'MAPA DE RIESGOS'!$H517,"C",'MAPA DE RIESGOS'!$AF517),"")</f>
        <v/>
      </c>
      <c r="CD65" s="359" t="str">
        <f>IF(AND('MAPA DE RIESGOS'!$AP500="Alta",'MAPA DE RIESGOS'!$AR500="Catastrófico"),CONCATENATE("R",'MAPA DE RIESGOS'!$H500,"C",'MAPA DE RIESGOS'!$AF500),"")</f>
        <v/>
      </c>
      <c r="CE65" s="359" t="str">
        <f>IF(AND('MAPA DE RIESGOS'!$AP501="Alta",'MAPA DE RIESGOS'!$AR501="Catastrófico"),CONCATENATE("R",'MAPA DE RIESGOS'!$H501,"C",'MAPA DE RIESGOS'!$AF501),"")</f>
        <v/>
      </c>
      <c r="CF65" s="359" t="str">
        <f>IF(AND('MAPA DE RIESGOS'!$AP502="Alta",'MAPA DE RIESGOS'!$AR502="Catastrófico"),CONCATENATE("R",'MAPA DE RIESGOS'!$H502,"C",'MAPA DE RIESGOS'!$AF502),"")</f>
        <v/>
      </c>
      <c r="CG65" s="359" t="str">
        <f>IF(AND('MAPA DE RIESGOS'!$AP503="Alta",'MAPA DE RIESGOS'!$AR503="Catastrófico"),CONCATENATE("R",'MAPA DE RIESGOS'!$H503,"C",'MAPA DE RIESGOS'!$AF503),"")</f>
        <v/>
      </c>
      <c r="CH65" s="359" t="str">
        <f>IF(AND('MAPA DE RIESGOS'!$AP504="Alta",'MAPA DE RIESGOS'!$AR504="Catastrófico"),CONCATENATE("R",'MAPA DE RIESGOS'!$H504,"C",'MAPA DE RIESGOS'!$AF504),"")</f>
        <v/>
      </c>
      <c r="CI65" s="359" t="str">
        <f>IF(AND('MAPA DE RIESGOS'!$AP505="Alta",'MAPA DE RIESGOS'!$AR505="Catastrófico"),CONCATENATE("R",'MAPA DE RIESGOS'!$H505,"C",'MAPA DE RIESGOS'!$AF505),"")</f>
        <v/>
      </c>
      <c r="CJ65" s="359" t="str">
        <f>IF(AND('MAPA DE RIESGOS'!$AP506="Alta",'MAPA DE RIESGOS'!$AR506="Catastrófico"),CONCATENATE("R",'MAPA DE RIESGOS'!$H506,"C",'MAPA DE RIESGOS'!$AF506),"")</f>
        <v/>
      </c>
      <c r="CK65" s="359" t="str">
        <f>IF(AND('MAPA DE RIESGOS'!$AP507="Alta",'MAPA DE RIESGOS'!$AR507="Catastrófico"),CONCATENATE("R",'MAPA DE RIESGOS'!$H507,"C",'MAPA DE RIESGOS'!$AF507),"")</f>
        <v/>
      </c>
      <c r="CL65" s="359" t="str">
        <f>IF(AND('MAPA DE RIESGOS'!$AP508="Alta",'MAPA DE RIESGOS'!$AR508="Catastrófico"),CONCATENATE("R",'MAPA DE RIESGOS'!$H508,"C",'MAPA DE RIESGOS'!$AF508),"")</f>
        <v/>
      </c>
      <c r="CM65" s="359" t="str">
        <f>IF(AND('MAPA DE RIESGOS'!$AP509="Alta",'MAPA DE RIESGOS'!$AR509="Catastrófico"),CONCATENATE("R",'MAPA DE RIESGOS'!$H509,"C",'MAPA DE RIESGOS'!$AF509),"")</f>
        <v/>
      </c>
      <c r="CN65" s="359" t="str">
        <f>IF(AND('MAPA DE RIESGOS'!$AP510="Alta",'MAPA DE RIESGOS'!$AR510="Catastrófico"),CONCATENATE("R",'MAPA DE RIESGOS'!$H510,"C",'MAPA DE RIESGOS'!$AF510),"")</f>
        <v/>
      </c>
      <c r="CO65" s="359" t="str">
        <f>IF(AND('MAPA DE RIESGOS'!$AP511="Alta",'MAPA DE RIESGOS'!$AR511="Catastrófico"),CONCATENATE("R",'MAPA DE RIESGOS'!$H511,"C",'MAPA DE RIESGOS'!$AF511),"")</f>
        <v/>
      </c>
      <c r="CP65" s="359" t="str">
        <f>IF(AND('MAPA DE RIESGOS'!$AP512="Alta",'MAPA DE RIESGOS'!$AR512="Catastrófico"),CONCATENATE("R",'MAPA DE RIESGOS'!$H512,"C",'MAPA DE RIESGOS'!$AF512),"")</f>
        <v/>
      </c>
      <c r="CQ65" s="359" t="str">
        <f>IF(AND('MAPA DE RIESGOS'!$AP513="Alta",'MAPA DE RIESGOS'!$AR513="Catastrófico"),CONCATENATE("R",'MAPA DE RIESGOS'!$H513,"C",'MAPA DE RIESGOS'!$AF513),"")</f>
        <v/>
      </c>
      <c r="CR65" s="359" t="str">
        <f>IF(AND('MAPA DE RIESGOS'!$AP514="Alta",'MAPA DE RIESGOS'!$AR514="Catastrófico"),CONCATENATE("R",'MAPA DE RIESGOS'!$H514,"C",'MAPA DE RIESGOS'!$AF514),"")</f>
        <v/>
      </c>
      <c r="CS65" s="359" t="str">
        <f>IF(AND('MAPA DE RIESGOS'!$AP515="Alta",'MAPA DE RIESGOS'!$AR515="Catastrófico"),CONCATENATE("R",'MAPA DE RIESGOS'!$H515,"C",'MAPA DE RIESGOS'!$AF515),"")</f>
        <v/>
      </c>
      <c r="CT65" s="359" t="str">
        <f>IF(AND('MAPA DE RIESGOS'!$AP516="Alta",'MAPA DE RIESGOS'!$AR516="Catastrófico"),CONCATENATE("R",'MAPA DE RIESGOS'!$H516,"C",'MAPA DE RIESGOS'!$AF516),"")</f>
        <v/>
      </c>
      <c r="CU65" s="360" t="str">
        <f>IF(AND('MAPA DE RIESGOS'!$AP517="Alta",'MAPA DE RIESGOS'!$AR517="Catastrófico"),CONCATENATE("R",'MAPA DE RIESGOS'!$H517,"C",'MAPA DE RIESGOS'!$AF517),"")</f>
        <v/>
      </c>
      <c r="CV65" s="67"/>
      <c r="CW65" s="750"/>
      <c r="CX65" s="751"/>
      <c r="CY65" s="751"/>
      <c r="CZ65" s="751"/>
      <c r="DA65" s="751"/>
      <c r="DB65" s="752"/>
    </row>
    <row r="66" spans="2:106" ht="32.5" customHeight="1">
      <c r="B66" s="755"/>
      <c r="C66" s="755"/>
      <c r="D66" s="756"/>
      <c r="E66" s="726"/>
      <c r="F66" s="727"/>
      <c r="G66" s="727"/>
      <c r="H66" s="727"/>
      <c r="I66" s="727"/>
      <c r="J66" s="369" t="str">
        <f>IF(AND('MAPA DE RIESGOS'!$AP518="Alta",'MAPA DE RIESGOS'!$AR518="Leve"),CONCATENATE("R",'MAPA DE RIESGOS'!$H518,"C",'MAPA DE RIESGOS'!$AF518),"")</f>
        <v/>
      </c>
      <c r="K66" s="370" t="str">
        <f>IF(AND('MAPA DE RIESGOS'!$AP519="Alta",'MAPA DE RIESGOS'!$AR519="Leve"),CONCATENATE("R",'MAPA DE RIESGOS'!$H519,"C",'MAPA DE RIESGOS'!$AF519),"")</f>
        <v/>
      </c>
      <c r="L66" s="370" t="str">
        <f>IF(AND('MAPA DE RIESGOS'!$AP520="Alta",'MAPA DE RIESGOS'!$AR520="Leve"),CONCATENATE("R",'MAPA DE RIESGOS'!$H520,"C",'MAPA DE RIESGOS'!$AF520),"")</f>
        <v/>
      </c>
      <c r="M66" s="370" t="str">
        <f>IF(AND('MAPA DE RIESGOS'!$AP521="Alta",'MAPA DE RIESGOS'!$AR521="Leve"),CONCATENATE("R",'MAPA DE RIESGOS'!$H521,"C",'MAPA DE RIESGOS'!$AF521),"")</f>
        <v/>
      </c>
      <c r="N66" s="370" t="str">
        <f>IF(AND('MAPA DE RIESGOS'!$AP522="Alta",'MAPA DE RIESGOS'!$AR522="Leve"),CONCATENATE("R",'MAPA DE RIESGOS'!$H522,"C",'MAPA DE RIESGOS'!$AF522),"")</f>
        <v/>
      </c>
      <c r="O66" s="370" t="str">
        <f>IF(AND('MAPA DE RIESGOS'!$AP523="Alta",'MAPA DE RIESGOS'!$AR523="Leve"),CONCATENATE("R",'MAPA DE RIESGOS'!$H523,"C",'MAPA DE RIESGOS'!$AF523),"")</f>
        <v/>
      </c>
      <c r="P66" s="370" t="str">
        <f>IF(AND('MAPA DE RIESGOS'!$AP524="Alta",'MAPA DE RIESGOS'!$AR524="Leve"),CONCATENATE("R",'MAPA DE RIESGOS'!$H524,"C",'MAPA DE RIESGOS'!$AF524),"")</f>
        <v/>
      </c>
      <c r="Q66" s="370" t="str">
        <f>IF(AND('MAPA DE RIESGOS'!$AP525="Alta",'MAPA DE RIESGOS'!$AR525="Leve"),CONCATENATE("R",'MAPA DE RIESGOS'!$H525,"C",'MAPA DE RIESGOS'!$AF525),"")</f>
        <v/>
      </c>
      <c r="R66" s="370" t="str">
        <f>IF(AND('MAPA DE RIESGOS'!$AP526="Alta",'MAPA DE RIESGOS'!$AR526="Leve"),CONCATENATE("R",'MAPA DE RIESGOS'!$H526,"C",'MAPA DE RIESGOS'!$AF526),"")</f>
        <v/>
      </c>
      <c r="S66" s="370" t="str">
        <f>IF(AND('MAPA DE RIESGOS'!$AP527="Alta",'MAPA DE RIESGOS'!$AR527="Leve"),CONCATENATE("R",'MAPA DE RIESGOS'!$H527,"C",'MAPA DE RIESGOS'!$AF527),"")</f>
        <v/>
      </c>
      <c r="T66" s="370" t="str">
        <f>IF(AND('MAPA DE RIESGOS'!$AP528="Alta",'MAPA DE RIESGOS'!$AR528="Leve"),CONCATENATE("R",'MAPA DE RIESGOS'!$H528,"C",'MAPA DE RIESGOS'!$AF528),"")</f>
        <v/>
      </c>
      <c r="U66" s="370" t="str">
        <f>IF(AND('MAPA DE RIESGOS'!$AP529="Alta",'MAPA DE RIESGOS'!$AR529="Leve"),CONCATENATE("R",'MAPA DE RIESGOS'!$H529,"C",'MAPA DE RIESGOS'!$AF529),"")</f>
        <v/>
      </c>
      <c r="V66" s="370" t="str">
        <f>IF(AND('MAPA DE RIESGOS'!$AP530="Alta",'MAPA DE RIESGOS'!$AR530="Leve"),CONCATENATE("R",'MAPA DE RIESGOS'!$H530,"C",'MAPA DE RIESGOS'!$AF530),"")</f>
        <v/>
      </c>
      <c r="W66" s="370" t="str">
        <f>IF(AND('MAPA DE RIESGOS'!$AP531="Alta",'MAPA DE RIESGOS'!$AR531="Leve"),CONCATENATE("R",'MAPA DE RIESGOS'!$H531,"C",'MAPA DE RIESGOS'!$AF531),"")</f>
        <v/>
      </c>
      <c r="X66" s="370" t="str">
        <f>IF(AND('MAPA DE RIESGOS'!$AP532="Alta",'MAPA DE RIESGOS'!$AR532="Leve"),CONCATENATE("R",'MAPA DE RIESGOS'!$H532,"C",'MAPA DE RIESGOS'!$AF532),"")</f>
        <v/>
      </c>
      <c r="Y66" s="370" t="str">
        <f>IF(AND('MAPA DE RIESGOS'!$AP533="Alta",'MAPA DE RIESGOS'!$AR533="Leve"),CONCATENATE("R",'MAPA DE RIESGOS'!$H533,"C",'MAPA DE RIESGOS'!$AF533),"")</f>
        <v/>
      </c>
      <c r="Z66" s="370" t="str">
        <f>IF(AND('MAPA DE RIESGOS'!$AP534="Alta",'MAPA DE RIESGOS'!$AR534="Leve"),CONCATENATE("R",'MAPA DE RIESGOS'!$H534,"C",'MAPA DE RIESGOS'!$AF534),"")</f>
        <v/>
      </c>
      <c r="AA66" s="370" t="str">
        <f>IF(AND('MAPA DE RIESGOS'!$AP535="Alta",'MAPA DE RIESGOS'!$AR535="Leve"),CONCATENATE("R",'MAPA DE RIESGOS'!$H535,"C",'MAPA DE RIESGOS'!$AF535),"")</f>
        <v/>
      </c>
      <c r="AB66" s="369" t="str">
        <f>IF(AND('MAPA DE RIESGOS'!$AP518="Alta",'MAPA DE RIESGOS'!$AR518="Menor"),CONCATENATE("R",'MAPA DE RIESGOS'!$H518,"C",'MAPA DE RIESGOS'!$AF518),"")</f>
        <v/>
      </c>
      <c r="AC66" s="370" t="str">
        <f>IF(AND('MAPA DE RIESGOS'!$AP519="Alta",'MAPA DE RIESGOS'!$AR519="Menor"),CONCATENATE("R",'MAPA DE RIESGOS'!$H519,"C",'MAPA DE RIESGOS'!$AF519),"")</f>
        <v/>
      </c>
      <c r="AD66" s="370" t="str">
        <f>IF(AND('MAPA DE RIESGOS'!$AP520="Alta",'MAPA DE RIESGOS'!$AR520="Menor"),CONCATENATE("R",'MAPA DE RIESGOS'!$H520,"C",'MAPA DE RIESGOS'!$AF520),"")</f>
        <v/>
      </c>
      <c r="AE66" s="370" t="str">
        <f>IF(AND('MAPA DE RIESGOS'!$AP521="Alta",'MAPA DE RIESGOS'!$AR521="Menor"),CONCATENATE("R",'MAPA DE RIESGOS'!$H521,"C",'MAPA DE RIESGOS'!$AF521),"")</f>
        <v/>
      </c>
      <c r="AF66" s="370" t="str">
        <f>IF(AND('MAPA DE RIESGOS'!$AP522="Alta",'MAPA DE RIESGOS'!$AR522="Menor"),CONCATENATE("R",'MAPA DE RIESGOS'!$H522,"C",'MAPA DE RIESGOS'!$AF522),"")</f>
        <v/>
      </c>
      <c r="AG66" s="370" t="str">
        <f>IF(AND('MAPA DE RIESGOS'!$AP523="Alta",'MAPA DE RIESGOS'!$AR523="Menor"),CONCATENATE("R",'MAPA DE RIESGOS'!$H523,"C",'MAPA DE RIESGOS'!$AF523),"")</f>
        <v/>
      </c>
      <c r="AH66" s="370" t="str">
        <f>IF(AND('MAPA DE RIESGOS'!$AP524="Alta",'MAPA DE RIESGOS'!$AR524="Menor"),CONCATENATE("R",'MAPA DE RIESGOS'!$H524,"C",'MAPA DE RIESGOS'!$AF524),"")</f>
        <v/>
      </c>
      <c r="AI66" s="370" t="str">
        <f>IF(AND('MAPA DE RIESGOS'!$AP525="Alta",'MAPA DE RIESGOS'!$AR525="Menor"),CONCATENATE("R",'MAPA DE RIESGOS'!$H525,"C",'MAPA DE RIESGOS'!$AF525),"")</f>
        <v/>
      </c>
      <c r="AJ66" s="370" t="str">
        <f>IF(AND('MAPA DE RIESGOS'!$AP526="Alta",'MAPA DE RIESGOS'!$AR526="Menor"),CONCATENATE("R",'MAPA DE RIESGOS'!$H526,"C",'MAPA DE RIESGOS'!$AF526),"")</f>
        <v/>
      </c>
      <c r="AK66" s="370" t="str">
        <f>IF(AND('MAPA DE RIESGOS'!$AP527="Alta",'MAPA DE RIESGOS'!$AR527="Menor"),CONCATENATE("R",'MAPA DE RIESGOS'!$H527,"C",'MAPA DE RIESGOS'!$AF527),"")</f>
        <v/>
      </c>
      <c r="AL66" s="370" t="str">
        <f>IF(AND('MAPA DE RIESGOS'!$AP528="Alta",'MAPA DE RIESGOS'!$AR528="Menor"),CONCATENATE("R",'MAPA DE RIESGOS'!$H528,"C",'MAPA DE RIESGOS'!$AF528),"")</f>
        <v/>
      </c>
      <c r="AM66" s="370" t="str">
        <f>IF(AND('MAPA DE RIESGOS'!$AP529="Alta",'MAPA DE RIESGOS'!$AR529="Menor"),CONCATENATE("R",'MAPA DE RIESGOS'!$H529,"C",'MAPA DE RIESGOS'!$AF529),"")</f>
        <v/>
      </c>
      <c r="AN66" s="370" t="str">
        <f>IF(AND('MAPA DE RIESGOS'!$AP530="Alta",'MAPA DE RIESGOS'!$AR530="Menor"),CONCATENATE("R",'MAPA DE RIESGOS'!$H530,"C",'MAPA DE RIESGOS'!$AF530),"")</f>
        <v/>
      </c>
      <c r="AO66" s="370" t="str">
        <f>IF(AND('MAPA DE RIESGOS'!$AP531="Alta",'MAPA DE RIESGOS'!$AR531="Menor"),CONCATENATE("R",'MAPA DE RIESGOS'!$H531,"C",'MAPA DE RIESGOS'!$AF531),"")</f>
        <v/>
      </c>
      <c r="AP66" s="370" t="str">
        <f>IF(AND('MAPA DE RIESGOS'!$AP532="Alta",'MAPA DE RIESGOS'!$AR532="Menor"),CONCATENATE("R",'MAPA DE RIESGOS'!$H532,"C",'MAPA DE RIESGOS'!$AF532),"")</f>
        <v/>
      </c>
      <c r="AQ66" s="370" t="str">
        <f>IF(AND('MAPA DE RIESGOS'!$AP533="Alta",'MAPA DE RIESGOS'!$AR533="Menor"),CONCATENATE("R",'MAPA DE RIESGOS'!$H533,"C",'MAPA DE RIESGOS'!$AF533),"")</f>
        <v/>
      </c>
      <c r="AR66" s="370" t="str">
        <f>IF(AND('MAPA DE RIESGOS'!$AP534="Alta",'MAPA DE RIESGOS'!$AR534="Menor"),CONCATENATE("R",'MAPA DE RIESGOS'!$H534,"C",'MAPA DE RIESGOS'!$AF534),"")</f>
        <v/>
      </c>
      <c r="AS66" s="371" t="str">
        <f>IF(AND('MAPA DE RIESGOS'!$AP535="Alta",'MAPA DE RIESGOS'!$AR535="Menor"),CONCATENATE("R",'MAPA DE RIESGOS'!$H535,"C",'MAPA DE RIESGOS'!$AF535),"")</f>
        <v/>
      </c>
      <c r="AT66" s="357" t="str">
        <f>IF(AND('MAPA DE RIESGOS'!$AP518="Alta",'MAPA DE RIESGOS'!$AR518="Moderado"),CONCATENATE("R",'MAPA DE RIESGOS'!$H518,"C",'MAPA DE RIESGOS'!$AF518),"")</f>
        <v/>
      </c>
      <c r="AU66" s="357" t="str">
        <f>IF(AND('MAPA DE RIESGOS'!$AP519="Alta",'MAPA DE RIESGOS'!$AR519="Moderado"),CONCATENATE("R",'MAPA DE RIESGOS'!$H519,"C",'MAPA DE RIESGOS'!$AF519),"")</f>
        <v/>
      </c>
      <c r="AV66" s="357" t="str">
        <f>IF(AND('MAPA DE RIESGOS'!$AP520="Alta",'MAPA DE RIESGOS'!$AR520="Moderado"),CONCATENATE("R",'MAPA DE RIESGOS'!$H520,"C",'MAPA DE RIESGOS'!$AF520),"")</f>
        <v/>
      </c>
      <c r="AW66" s="357" t="str">
        <f>IF(AND('MAPA DE RIESGOS'!$AP521="Alta",'MAPA DE RIESGOS'!$AR521="Moderado"),CONCATENATE("R",'MAPA DE RIESGOS'!$H521,"C",'MAPA DE RIESGOS'!$AF521),"")</f>
        <v/>
      </c>
      <c r="AX66" s="357" t="str">
        <f>IF(AND('MAPA DE RIESGOS'!$AP522="Alta",'MAPA DE RIESGOS'!$AR522="Moderado"),CONCATENATE("R",'MAPA DE RIESGOS'!$H522,"C",'MAPA DE RIESGOS'!$AF522),"")</f>
        <v/>
      </c>
      <c r="AY66" s="357" t="str">
        <f>IF(AND('MAPA DE RIESGOS'!$AP523="Alta",'MAPA DE RIESGOS'!$AR523="Moderado"),CONCATENATE("R",'MAPA DE RIESGOS'!$H523,"C",'MAPA DE RIESGOS'!$AF523),"")</f>
        <v/>
      </c>
      <c r="AZ66" s="357" t="str">
        <f>IF(AND('MAPA DE RIESGOS'!$AP524="Alta",'MAPA DE RIESGOS'!$AR524="Moderado"),CONCATENATE("R",'MAPA DE RIESGOS'!$H524,"C",'MAPA DE RIESGOS'!$AF524),"")</f>
        <v/>
      </c>
      <c r="BA66" s="357" t="str">
        <f>IF(AND('MAPA DE RIESGOS'!$AP525="Alta",'MAPA DE RIESGOS'!$AR525="Moderado"),CONCATENATE("R",'MAPA DE RIESGOS'!$H525,"C",'MAPA DE RIESGOS'!$AF525),"")</f>
        <v/>
      </c>
      <c r="BB66" s="357" t="str">
        <f>IF(AND('MAPA DE RIESGOS'!$AP526="Alta",'MAPA DE RIESGOS'!$AR526="Moderado"),CONCATENATE("R",'MAPA DE RIESGOS'!$H526,"C",'MAPA DE RIESGOS'!$AF526),"")</f>
        <v/>
      </c>
      <c r="BC66" s="357" t="str">
        <f>IF(AND('MAPA DE RIESGOS'!$AP527="Alta",'MAPA DE RIESGOS'!$AR527="Moderado"),CONCATENATE("R",'MAPA DE RIESGOS'!$H527,"C",'MAPA DE RIESGOS'!$AF527),"")</f>
        <v/>
      </c>
      <c r="BD66" s="357" t="str">
        <f>IF(AND('MAPA DE RIESGOS'!$AP528="Alta",'MAPA DE RIESGOS'!$AR528="Moderado"),CONCATENATE("R",'MAPA DE RIESGOS'!$H528,"C",'MAPA DE RIESGOS'!$AF528),"")</f>
        <v/>
      </c>
      <c r="BE66" s="357" t="str">
        <f>IF(AND('MAPA DE RIESGOS'!$AP529="Alta",'MAPA DE RIESGOS'!$AR529="Moderado"),CONCATENATE("R",'MAPA DE RIESGOS'!$H529,"C",'MAPA DE RIESGOS'!$AF529),"")</f>
        <v/>
      </c>
      <c r="BF66" s="357" t="str">
        <f>IF(AND('MAPA DE RIESGOS'!$AP530="Alta",'MAPA DE RIESGOS'!$AR530="Moderado"),CONCATENATE("R",'MAPA DE RIESGOS'!$H530,"C",'MAPA DE RIESGOS'!$AF530),"")</f>
        <v/>
      </c>
      <c r="BG66" s="357" t="str">
        <f>IF(AND('MAPA DE RIESGOS'!$AP531="Alta",'MAPA DE RIESGOS'!$AR531="Moderado"),CONCATENATE("R",'MAPA DE RIESGOS'!$H531,"C",'MAPA DE RIESGOS'!$AF531),"")</f>
        <v/>
      </c>
      <c r="BH66" s="357" t="str">
        <f>IF(AND('MAPA DE RIESGOS'!$AP532="Alta",'MAPA DE RIESGOS'!$AR532="Moderado"),CONCATENATE("R",'MAPA DE RIESGOS'!$H532,"C",'MAPA DE RIESGOS'!$AF532),"")</f>
        <v/>
      </c>
      <c r="BI66" s="357" t="str">
        <f>IF(AND('MAPA DE RIESGOS'!$AP533="Alta",'MAPA DE RIESGOS'!$AR533="Moderado"),CONCATENATE("R",'MAPA DE RIESGOS'!$H533,"C",'MAPA DE RIESGOS'!$AF533),"")</f>
        <v/>
      </c>
      <c r="BJ66" s="357" t="str">
        <f>IF(AND('MAPA DE RIESGOS'!$AP534="Alta",'MAPA DE RIESGOS'!$AR534="Moderado"),CONCATENATE("R",'MAPA DE RIESGOS'!$H534,"C",'MAPA DE RIESGOS'!$AF534),"")</f>
        <v/>
      </c>
      <c r="BK66" s="358" t="str">
        <f>IF(AND('MAPA DE RIESGOS'!$AP535="Alta",'MAPA DE RIESGOS'!$AR535="Moderado"),CONCATENATE("R",'MAPA DE RIESGOS'!$H535,"C",'MAPA DE RIESGOS'!$AF535),"")</f>
        <v/>
      </c>
      <c r="BL66" s="357" t="str">
        <f>IF(AND('MAPA DE RIESGOS'!$AP518="Alta",'MAPA DE RIESGOS'!$AR518="Mayor"),CONCATENATE("R",'MAPA DE RIESGOS'!$H518,"C",'MAPA DE RIESGOS'!$AF518),"")</f>
        <v/>
      </c>
      <c r="BM66" s="357" t="str">
        <f>IF(AND('MAPA DE RIESGOS'!$AP519="Alta",'MAPA DE RIESGOS'!$AR519="Mayor"),CONCATENATE("R",'MAPA DE RIESGOS'!$H519,"C",'MAPA DE RIESGOS'!$AF519),"")</f>
        <v/>
      </c>
      <c r="BN66" s="357" t="str">
        <f>IF(AND('MAPA DE RIESGOS'!$AP520="Alta",'MAPA DE RIESGOS'!$AR520="Mayor"),CONCATENATE("R",'MAPA DE RIESGOS'!$H520,"C",'MAPA DE RIESGOS'!$AF520),"")</f>
        <v/>
      </c>
      <c r="BO66" s="357" t="str">
        <f>IF(AND('MAPA DE RIESGOS'!$AP521="Alta",'MAPA DE RIESGOS'!$AR521="Mayor"),CONCATENATE("R",'MAPA DE RIESGOS'!$H521,"C",'MAPA DE RIESGOS'!$AF521),"")</f>
        <v/>
      </c>
      <c r="BP66" s="357" t="str">
        <f>IF(AND('MAPA DE RIESGOS'!$AP522="Alta",'MAPA DE RIESGOS'!$AR522="Mayor"),CONCATENATE("R",'MAPA DE RIESGOS'!$H522,"C",'MAPA DE RIESGOS'!$AF522),"")</f>
        <v/>
      </c>
      <c r="BQ66" s="357" t="str">
        <f>IF(AND('MAPA DE RIESGOS'!$AP523="Alta",'MAPA DE RIESGOS'!$AR523="Mayor"),CONCATENATE("R",'MAPA DE RIESGOS'!$H523,"C",'MAPA DE RIESGOS'!$AF523),"")</f>
        <v/>
      </c>
      <c r="BR66" s="357" t="str">
        <f>IF(AND('MAPA DE RIESGOS'!$AP524="Alta",'MAPA DE RIESGOS'!$AR524="Mayor"),CONCATENATE("R",'MAPA DE RIESGOS'!$H524,"C",'MAPA DE RIESGOS'!$AF524),"")</f>
        <v/>
      </c>
      <c r="BS66" s="357" t="str">
        <f>IF(AND('MAPA DE RIESGOS'!$AP525="Alta",'MAPA DE RIESGOS'!$AR525="Mayor"),CONCATENATE("R",'MAPA DE RIESGOS'!$H525,"C",'MAPA DE RIESGOS'!$AF525),"")</f>
        <v/>
      </c>
      <c r="BT66" s="357" t="str">
        <f>IF(AND('MAPA DE RIESGOS'!$AP526="Alta",'MAPA DE RIESGOS'!$AR526="Mayor"),CONCATENATE("R",'MAPA DE RIESGOS'!$H526,"C",'MAPA DE RIESGOS'!$AF526),"")</f>
        <v/>
      </c>
      <c r="BU66" s="357" t="str">
        <f>IF(AND('MAPA DE RIESGOS'!$AP527="Alta",'MAPA DE RIESGOS'!$AR527="Mayor"),CONCATENATE("R",'MAPA DE RIESGOS'!$H527,"C",'MAPA DE RIESGOS'!$AF527),"")</f>
        <v/>
      </c>
      <c r="BV66" s="357" t="str">
        <f>IF(AND('MAPA DE RIESGOS'!$AP528="Alta",'MAPA DE RIESGOS'!$AR528="Mayor"),CONCATENATE("R",'MAPA DE RIESGOS'!$H528,"C",'MAPA DE RIESGOS'!$AF528),"")</f>
        <v/>
      </c>
      <c r="BW66" s="357" t="str">
        <f>IF(AND('MAPA DE RIESGOS'!$AP529="Alta",'MAPA DE RIESGOS'!$AR529="Mayor"),CONCATENATE("R",'MAPA DE RIESGOS'!$H529,"C",'MAPA DE RIESGOS'!$AF529),"")</f>
        <v/>
      </c>
      <c r="BX66" s="357" t="str">
        <f>IF(AND('MAPA DE RIESGOS'!$AP530="Alta",'MAPA DE RIESGOS'!$AR530="Mayor"),CONCATENATE("R",'MAPA DE RIESGOS'!$H530,"C",'MAPA DE RIESGOS'!$AF530),"")</f>
        <v/>
      </c>
      <c r="BY66" s="357" t="str">
        <f>IF(AND('MAPA DE RIESGOS'!$AP531="Alta",'MAPA DE RIESGOS'!$AR531="Mayor"),CONCATENATE("R",'MAPA DE RIESGOS'!$H531,"C",'MAPA DE RIESGOS'!$AF531),"")</f>
        <v/>
      </c>
      <c r="BZ66" s="357" t="str">
        <f>IF(AND('MAPA DE RIESGOS'!$AP532="Alta",'MAPA DE RIESGOS'!$AR532="Mayor"),CONCATENATE("R",'MAPA DE RIESGOS'!$H532,"C",'MAPA DE RIESGOS'!$AF532),"")</f>
        <v/>
      </c>
      <c r="CA66" s="357" t="str">
        <f>IF(AND('MAPA DE RIESGOS'!$AP533="Alta",'MAPA DE RIESGOS'!$AR533="Mayor"),CONCATENATE("R",'MAPA DE RIESGOS'!$H533,"C",'MAPA DE RIESGOS'!$AF533),"")</f>
        <v/>
      </c>
      <c r="CB66" s="357" t="str">
        <f>IF(AND('MAPA DE RIESGOS'!$AP534="Alta",'MAPA DE RIESGOS'!$AR534="Mayor"),CONCATENATE("R",'MAPA DE RIESGOS'!$H534,"C",'MAPA DE RIESGOS'!$AF534),"")</f>
        <v/>
      </c>
      <c r="CC66" s="358" t="str">
        <f>IF(AND('MAPA DE RIESGOS'!$AP535="Alta",'MAPA DE RIESGOS'!$AR535="Mayor"),CONCATENATE("R",'MAPA DE RIESGOS'!$H535,"C",'MAPA DE RIESGOS'!$AF535),"")</f>
        <v/>
      </c>
      <c r="CD66" s="359" t="str">
        <f>IF(AND('MAPA DE RIESGOS'!$AP518="Alta",'MAPA DE RIESGOS'!$AR518="Catastrófico"),CONCATENATE("R",'MAPA DE RIESGOS'!$H518,"C",'MAPA DE RIESGOS'!$AF518),"")</f>
        <v/>
      </c>
      <c r="CE66" s="359" t="str">
        <f>IF(AND('MAPA DE RIESGOS'!$AP519="Alta",'MAPA DE RIESGOS'!$AR519="Catastrófico"),CONCATENATE("R",'MAPA DE RIESGOS'!$H519,"C",'MAPA DE RIESGOS'!$AF519),"")</f>
        <v/>
      </c>
      <c r="CF66" s="359" t="str">
        <f>IF(AND('MAPA DE RIESGOS'!$AP520="Alta",'MAPA DE RIESGOS'!$AR520="Catastrófico"),CONCATENATE("R",'MAPA DE RIESGOS'!$H520,"C",'MAPA DE RIESGOS'!$AF520),"")</f>
        <v/>
      </c>
      <c r="CG66" s="359" t="str">
        <f>IF(AND('MAPA DE RIESGOS'!$AP521="Alta",'MAPA DE RIESGOS'!$AR521="Catastrófico"),CONCATENATE("R",'MAPA DE RIESGOS'!$H521,"C",'MAPA DE RIESGOS'!$AF521),"")</f>
        <v/>
      </c>
      <c r="CH66" s="359" t="str">
        <f>IF(AND('MAPA DE RIESGOS'!$AP522="Alta",'MAPA DE RIESGOS'!$AR522="Catastrófico"),CONCATENATE("R",'MAPA DE RIESGOS'!$H522,"C",'MAPA DE RIESGOS'!$AF522),"")</f>
        <v/>
      </c>
      <c r="CI66" s="359" t="str">
        <f>IF(AND('MAPA DE RIESGOS'!$AP523="Alta",'MAPA DE RIESGOS'!$AR523="Catastrófico"),CONCATENATE("R",'MAPA DE RIESGOS'!$H523,"C",'MAPA DE RIESGOS'!$AF523),"")</f>
        <v/>
      </c>
      <c r="CJ66" s="359" t="str">
        <f>IF(AND('MAPA DE RIESGOS'!$AP524="Alta",'MAPA DE RIESGOS'!$AR524="Catastrófico"),CONCATENATE("R",'MAPA DE RIESGOS'!$H524,"C",'MAPA DE RIESGOS'!$AF524),"")</f>
        <v/>
      </c>
      <c r="CK66" s="359" t="str">
        <f>IF(AND('MAPA DE RIESGOS'!$AP525="Alta",'MAPA DE RIESGOS'!$AR525="Catastrófico"),CONCATENATE("R",'MAPA DE RIESGOS'!$H525,"C",'MAPA DE RIESGOS'!$AF525),"")</f>
        <v/>
      </c>
      <c r="CL66" s="359" t="str">
        <f>IF(AND('MAPA DE RIESGOS'!$AP526="Alta",'MAPA DE RIESGOS'!$AR526="Catastrófico"),CONCATENATE("R",'MAPA DE RIESGOS'!$H526,"C",'MAPA DE RIESGOS'!$AF526),"")</f>
        <v/>
      </c>
      <c r="CM66" s="359" t="str">
        <f>IF(AND('MAPA DE RIESGOS'!$AP527="Alta",'MAPA DE RIESGOS'!$AR527="Catastrófico"),CONCATENATE("R",'MAPA DE RIESGOS'!$H527,"C",'MAPA DE RIESGOS'!$AF527),"")</f>
        <v/>
      </c>
      <c r="CN66" s="359" t="str">
        <f>IF(AND('MAPA DE RIESGOS'!$AP528="Alta",'MAPA DE RIESGOS'!$AR528="Catastrófico"),CONCATENATE("R",'MAPA DE RIESGOS'!$H528,"C",'MAPA DE RIESGOS'!$AF528),"")</f>
        <v/>
      </c>
      <c r="CO66" s="359" t="str">
        <f>IF(AND('MAPA DE RIESGOS'!$AP529="Alta",'MAPA DE RIESGOS'!$AR529="Catastrófico"),CONCATENATE("R",'MAPA DE RIESGOS'!$H529,"C",'MAPA DE RIESGOS'!$AF529),"")</f>
        <v/>
      </c>
      <c r="CP66" s="359" t="str">
        <f>IF(AND('MAPA DE RIESGOS'!$AP530="Alta",'MAPA DE RIESGOS'!$AR530="Catastrófico"),CONCATENATE("R",'MAPA DE RIESGOS'!$H530,"C",'MAPA DE RIESGOS'!$AF530),"")</f>
        <v/>
      </c>
      <c r="CQ66" s="359" t="str">
        <f>IF(AND('MAPA DE RIESGOS'!$AP531="Alta",'MAPA DE RIESGOS'!$AR531="Catastrófico"),CONCATENATE("R",'MAPA DE RIESGOS'!$H531,"C",'MAPA DE RIESGOS'!$AF531),"")</f>
        <v/>
      </c>
      <c r="CR66" s="359" t="str">
        <f>IF(AND('MAPA DE RIESGOS'!$AP532="Alta",'MAPA DE RIESGOS'!$AR532="Catastrófico"),CONCATENATE("R",'MAPA DE RIESGOS'!$H532,"C",'MAPA DE RIESGOS'!$AF532),"")</f>
        <v/>
      </c>
      <c r="CS66" s="359" t="str">
        <f>IF(AND('MAPA DE RIESGOS'!$AP533="Alta",'MAPA DE RIESGOS'!$AR533="Catastrófico"),CONCATENATE("R",'MAPA DE RIESGOS'!$H533,"C",'MAPA DE RIESGOS'!$AF533),"")</f>
        <v/>
      </c>
      <c r="CT66" s="359" t="str">
        <f>IF(AND('MAPA DE RIESGOS'!$AP534="Alta",'MAPA DE RIESGOS'!$AR534="Catastrófico"),CONCATENATE("R",'MAPA DE RIESGOS'!$H534,"C",'MAPA DE RIESGOS'!$AF534),"")</f>
        <v/>
      </c>
      <c r="CU66" s="360" t="str">
        <f>IF(AND('MAPA DE RIESGOS'!$AP535="Alta",'MAPA DE RIESGOS'!$AR535="Catastrófico"),CONCATENATE("R",'MAPA DE RIESGOS'!$H535,"C",'MAPA DE RIESGOS'!$AF535),"")</f>
        <v/>
      </c>
      <c r="CV66" s="67"/>
      <c r="CW66" s="750"/>
      <c r="CX66" s="751"/>
      <c r="CY66" s="751"/>
      <c r="CZ66" s="751"/>
      <c r="DA66" s="751"/>
      <c r="DB66" s="752"/>
    </row>
    <row r="67" spans="2:106" ht="32.5" customHeight="1">
      <c r="B67" s="755"/>
      <c r="C67" s="755"/>
      <c r="D67" s="756"/>
      <c r="E67" s="726"/>
      <c r="F67" s="727"/>
      <c r="G67" s="727"/>
      <c r="H67" s="727"/>
      <c r="I67" s="727"/>
      <c r="J67" s="369" t="str">
        <f>IF(AND('MAPA DE RIESGOS'!$AP536="Alta",'MAPA DE RIESGOS'!$AR536="Leve"),CONCATENATE("R",'MAPA DE RIESGOS'!$H536,"C",'MAPA DE RIESGOS'!$AF536),"")</f>
        <v/>
      </c>
      <c r="K67" s="370" t="str">
        <f>IF(AND('MAPA DE RIESGOS'!$AP537="Alta",'MAPA DE RIESGOS'!$AR537="Leve"),CONCATENATE("R",'MAPA DE RIESGOS'!$H537,"C",'MAPA DE RIESGOS'!$AF537),"")</f>
        <v/>
      </c>
      <c r="L67" s="370" t="str">
        <f>IF(AND('MAPA DE RIESGOS'!$AP538="Alta",'MAPA DE RIESGOS'!$AR538="Leve"),CONCATENATE("R",'MAPA DE RIESGOS'!$H538,"C",'MAPA DE RIESGOS'!$AF538),"")</f>
        <v/>
      </c>
      <c r="M67" s="370" t="str">
        <f>IF(AND('MAPA DE RIESGOS'!$AP539="Alta",'MAPA DE RIESGOS'!$AR539="Leve"),CONCATENATE("R",'MAPA DE RIESGOS'!$H539,"C",'MAPA DE RIESGOS'!$AF539),"")</f>
        <v/>
      </c>
      <c r="N67" s="370" t="str">
        <f>IF(AND('MAPA DE RIESGOS'!$AP540="Alta",'MAPA DE RIESGOS'!$AR540="Leve"),CONCATENATE("R",'MAPA DE RIESGOS'!$H540,"C",'MAPA DE RIESGOS'!$AF540),"")</f>
        <v/>
      </c>
      <c r="O67" s="370" t="str">
        <f>IF(AND('MAPA DE RIESGOS'!$AP541="Alta",'MAPA DE RIESGOS'!$AR541="Leve"),CONCATENATE("R",'MAPA DE RIESGOS'!$H541,"C",'MAPA DE RIESGOS'!$AF541),"")</f>
        <v/>
      </c>
      <c r="P67" s="370" t="str">
        <f>IF(AND('MAPA DE RIESGOS'!$AP542="Alta",'MAPA DE RIESGOS'!$AR542="Leve"),CONCATENATE("R",'MAPA DE RIESGOS'!$H542,"C",'MAPA DE RIESGOS'!$AF542),"")</f>
        <v/>
      </c>
      <c r="Q67" s="370" t="str">
        <f>IF(AND('MAPA DE RIESGOS'!$AP543="Alta",'MAPA DE RIESGOS'!$AR543="Leve"),CONCATENATE("R",'MAPA DE RIESGOS'!$H543,"C",'MAPA DE RIESGOS'!$AF543),"")</f>
        <v/>
      </c>
      <c r="R67" s="370" t="str">
        <f>IF(AND('MAPA DE RIESGOS'!$AP544="Alta",'MAPA DE RIESGOS'!$AR544="Leve"),CONCATENATE("R",'MAPA DE RIESGOS'!$H544,"C",'MAPA DE RIESGOS'!$AF544),"")</f>
        <v/>
      </c>
      <c r="S67" s="370" t="str">
        <f>IF(AND('MAPA DE RIESGOS'!$AP545="Alta",'MAPA DE RIESGOS'!$AR545="Leve"),CONCATENATE("R",'MAPA DE RIESGOS'!$H545,"C",'MAPA DE RIESGOS'!$AF545),"")</f>
        <v/>
      </c>
      <c r="T67" s="370" t="str">
        <f>IF(AND('MAPA DE RIESGOS'!$AP546="Alta",'MAPA DE RIESGOS'!$AR546="Leve"),CONCATENATE("R",'MAPA DE RIESGOS'!$H546,"C",'MAPA DE RIESGOS'!$AF546),"")</f>
        <v/>
      </c>
      <c r="U67" s="370" t="str">
        <f>IF(AND('MAPA DE RIESGOS'!$AP547="Alta",'MAPA DE RIESGOS'!$AR547="Leve"),CONCATENATE("R",'MAPA DE RIESGOS'!$H547,"C",'MAPA DE RIESGOS'!$AF547),"")</f>
        <v/>
      </c>
      <c r="V67" s="370" t="str">
        <f>IF(AND('MAPA DE RIESGOS'!$AP548="Alta",'MAPA DE RIESGOS'!$AR548="Leve"),CONCATENATE("R",'MAPA DE RIESGOS'!$H548,"C",'MAPA DE RIESGOS'!$AF548),"")</f>
        <v/>
      </c>
      <c r="W67" s="370" t="str">
        <f>IF(AND('MAPA DE RIESGOS'!$AP549="Alta",'MAPA DE RIESGOS'!$AR549="Leve"),CONCATENATE("R",'MAPA DE RIESGOS'!$H549,"C",'MAPA DE RIESGOS'!$AF549),"")</f>
        <v/>
      </c>
      <c r="X67" s="370" t="str">
        <f>IF(AND('MAPA DE RIESGOS'!$AP550="Alta",'MAPA DE RIESGOS'!$AR550="Leve"),CONCATENATE("R",'MAPA DE RIESGOS'!$H550,"C",'MAPA DE RIESGOS'!$AF550),"")</f>
        <v/>
      </c>
      <c r="Y67" s="370" t="str">
        <f>IF(AND('MAPA DE RIESGOS'!$AP551="Alta",'MAPA DE RIESGOS'!$AR551="Leve"),CONCATENATE("R",'MAPA DE RIESGOS'!$H551,"C",'MAPA DE RIESGOS'!$AF551),"")</f>
        <v/>
      </c>
      <c r="Z67" s="370" t="str">
        <f>IF(AND('MAPA DE RIESGOS'!$AP552="Alta",'MAPA DE RIESGOS'!$AR552="Leve"),CONCATENATE("R",'MAPA DE RIESGOS'!$H552,"C",'MAPA DE RIESGOS'!$AF552),"")</f>
        <v/>
      </c>
      <c r="AA67" s="370" t="str">
        <f>IF(AND('MAPA DE RIESGOS'!$AP553="Alta",'MAPA DE RIESGOS'!$AR553="Leve"),CONCATENATE("R",'MAPA DE RIESGOS'!$H553,"C",'MAPA DE RIESGOS'!$AF553),"")</f>
        <v/>
      </c>
      <c r="AB67" s="369" t="str">
        <f>IF(AND('MAPA DE RIESGOS'!$AP536="Alta",'MAPA DE RIESGOS'!$AR536="Menor"),CONCATENATE("R",'MAPA DE RIESGOS'!$H536,"C",'MAPA DE RIESGOS'!$AF536),"")</f>
        <v/>
      </c>
      <c r="AC67" s="370" t="str">
        <f>IF(AND('MAPA DE RIESGOS'!$AP537="Alta",'MAPA DE RIESGOS'!$AR537="Menor"),CONCATENATE("R",'MAPA DE RIESGOS'!$H537,"C",'MAPA DE RIESGOS'!$AF537),"")</f>
        <v/>
      </c>
      <c r="AD67" s="370" t="str">
        <f>IF(AND('MAPA DE RIESGOS'!$AP538="Alta",'MAPA DE RIESGOS'!$AR538="Menor"),CONCATENATE("R",'MAPA DE RIESGOS'!$H538,"C",'MAPA DE RIESGOS'!$AF538),"")</f>
        <v/>
      </c>
      <c r="AE67" s="370" t="str">
        <f>IF(AND('MAPA DE RIESGOS'!$AP539="Alta",'MAPA DE RIESGOS'!$AR539="Menor"),CONCATENATE("R",'MAPA DE RIESGOS'!$H539,"C",'MAPA DE RIESGOS'!$AF539),"")</f>
        <v/>
      </c>
      <c r="AF67" s="370" t="str">
        <f>IF(AND('MAPA DE RIESGOS'!$AP540="Alta",'MAPA DE RIESGOS'!$AR540="Menor"),CONCATENATE("R",'MAPA DE RIESGOS'!$H540,"C",'MAPA DE RIESGOS'!$AF540),"")</f>
        <v/>
      </c>
      <c r="AG67" s="370" t="str">
        <f>IF(AND('MAPA DE RIESGOS'!$AP541="Alta",'MAPA DE RIESGOS'!$AR541="Menor"),CONCATENATE("R",'MAPA DE RIESGOS'!$H541,"C",'MAPA DE RIESGOS'!$AF541),"")</f>
        <v/>
      </c>
      <c r="AH67" s="370" t="str">
        <f>IF(AND('MAPA DE RIESGOS'!$AP542="Alta",'MAPA DE RIESGOS'!$AR542="Menor"),CONCATENATE("R",'MAPA DE RIESGOS'!$H542,"C",'MAPA DE RIESGOS'!$AF542),"")</f>
        <v/>
      </c>
      <c r="AI67" s="370" t="str">
        <f>IF(AND('MAPA DE RIESGOS'!$AP543="Alta",'MAPA DE RIESGOS'!$AR543="Menor"),CONCATENATE("R",'MAPA DE RIESGOS'!$H543,"C",'MAPA DE RIESGOS'!$AF543),"")</f>
        <v/>
      </c>
      <c r="AJ67" s="370" t="str">
        <f>IF(AND('MAPA DE RIESGOS'!$AP544="Alta",'MAPA DE RIESGOS'!$AR544="Menor"),CONCATENATE("R",'MAPA DE RIESGOS'!$H544,"C",'MAPA DE RIESGOS'!$AF544),"")</f>
        <v/>
      </c>
      <c r="AK67" s="370" t="str">
        <f>IF(AND('MAPA DE RIESGOS'!$AP545="Alta",'MAPA DE RIESGOS'!$AR545="Menor"),CONCATENATE("R",'MAPA DE RIESGOS'!$H545,"C",'MAPA DE RIESGOS'!$AF545),"")</f>
        <v/>
      </c>
      <c r="AL67" s="370" t="str">
        <f>IF(AND('MAPA DE RIESGOS'!$AP546="Alta",'MAPA DE RIESGOS'!$AR546="Menor"),CONCATENATE("R",'MAPA DE RIESGOS'!$H546,"C",'MAPA DE RIESGOS'!$AF546),"")</f>
        <v/>
      </c>
      <c r="AM67" s="370" t="str">
        <f>IF(AND('MAPA DE RIESGOS'!$AP547="Alta",'MAPA DE RIESGOS'!$AR547="Menor"),CONCATENATE("R",'MAPA DE RIESGOS'!$H547,"C",'MAPA DE RIESGOS'!$AF547),"")</f>
        <v/>
      </c>
      <c r="AN67" s="370" t="str">
        <f>IF(AND('MAPA DE RIESGOS'!$AP548="Alta",'MAPA DE RIESGOS'!$AR548="Menor"),CONCATENATE("R",'MAPA DE RIESGOS'!$H548,"C",'MAPA DE RIESGOS'!$AF548),"")</f>
        <v/>
      </c>
      <c r="AO67" s="370" t="str">
        <f>IF(AND('MAPA DE RIESGOS'!$AP549="Alta",'MAPA DE RIESGOS'!$AR549="Menor"),CONCATENATE("R",'MAPA DE RIESGOS'!$H549,"C",'MAPA DE RIESGOS'!$AF549),"")</f>
        <v/>
      </c>
      <c r="AP67" s="370" t="str">
        <f>IF(AND('MAPA DE RIESGOS'!$AP550="Alta",'MAPA DE RIESGOS'!$AR550="Menor"),CONCATENATE("R",'MAPA DE RIESGOS'!$H550,"C",'MAPA DE RIESGOS'!$AF550),"")</f>
        <v/>
      </c>
      <c r="AQ67" s="370" t="str">
        <f>IF(AND('MAPA DE RIESGOS'!$AP551="Alta",'MAPA DE RIESGOS'!$AR551="Menor"),CONCATENATE("R",'MAPA DE RIESGOS'!$H551,"C",'MAPA DE RIESGOS'!$AF551),"")</f>
        <v/>
      </c>
      <c r="AR67" s="370" t="str">
        <f>IF(AND('MAPA DE RIESGOS'!$AP552="Alta",'MAPA DE RIESGOS'!$AR552="Menor"),CONCATENATE("R",'MAPA DE RIESGOS'!$H552,"C",'MAPA DE RIESGOS'!$AF552),"")</f>
        <v/>
      </c>
      <c r="AS67" s="371" t="str">
        <f>IF(AND('MAPA DE RIESGOS'!$AP553="Alta",'MAPA DE RIESGOS'!$AR553="Menor"),CONCATENATE("R",'MAPA DE RIESGOS'!$H553,"C",'MAPA DE RIESGOS'!$AF553),"")</f>
        <v/>
      </c>
      <c r="AT67" s="357" t="str">
        <f>IF(AND('MAPA DE RIESGOS'!$AP536="Alta",'MAPA DE RIESGOS'!$AR536="Moderado"),CONCATENATE("R",'MAPA DE RIESGOS'!$H536,"C",'MAPA DE RIESGOS'!$AF536),"")</f>
        <v/>
      </c>
      <c r="AU67" s="357" t="str">
        <f>IF(AND('MAPA DE RIESGOS'!$AP537="Alta",'MAPA DE RIESGOS'!$AR537="Moderado"),CONCATENATE("R",'MAPA DE RIESGOS'!$H537,"C",'MAPA DE RIESGOS'!$AF537),"")</f>
        <v/>
      </c>
      <c r="AV67" s="357" t="str">
        <f>IF(AND('MAPA DE RIESGOS'!$AP538="Alta",'MAPA DE RIESGOS'!$AR538="Moderado"),CONCATENATE("R",'MAPA DE RIESGOS'!$H538,"C",'MAPA DE RIESGOS'!$AF538),"")</f>
        <v/>
      </c>
      <c r="AW67" s="357" t="str">
        <f>IF(AND('MAPA DE RIESGOS'!$AP539="Alta",'MAPA DE RIESGOS'!$AR539="Moderado"),CONCATENATE("R",'MAPA DE RIESGOS'!$H539,"C",'MAPA DE RIESGOS'!$AF539),"")</f>
        <v/>
      </c>
      <c r="AX67" s="357" t="str">
        <f>IF(AND('MAPA DE RIESGOS'!$AP540="Alta",'MAPA DE RIESGOS'!$AR540="Moderado"),CONCATENATE("R",'MAPA DE RIESGOS'!$H540,"C",'MAPA DE RIESGOS'!$AF540),"")</f>
        <v/>
      </c>
      <c r="AY67" s="357" t="str">
        <f>IF(AND('MAPA DE RIESGOS'!$AP541="Alta",'MAPA DE RIESGOS'!$AR541="Moderado"),CONCATENATE("R",'MAPA DE RIESGOS'!$H541,"C",'MAPA DE RIESGOS'!$AF541),"")</f>
        <v/>
      </c>
      <c r="AZ67" s="357" t="str">
        <f>IF(AND('MAPA DE RIESGOS'!$AP542="Alta",'MAPA DE RIESGOS'!$AR542="Moderado"),CONCATENATE("R",'MAPA DE RIESGOS'!$H542,"C",'MAPA DE RIESGOS'!$AF542),"")</f>
        <v/>
      </c>
      <c r="BA67" s="357" t="str">
        <f>IF(AND('MAPA DE RIESGOS'!$AP543="Alta",'MAPA DE RIESGOS'!$AR543="Moderado"),CONCATENATE("R",'MAPA DE RIESGOS'!$H543,"C",'MAPA DE RIESGOS'!$AF543),"")</f>
        <v/>
      </c>
      <c r="BB67" s="357" t="str">
        <f>IF(AND('MAPA DE RIESGOS'!$AP544="Alta",'MAPA DE RIESGOS'!$AR544="Moderado"),CONCATENATE("R",'MAPA DE RIESGOS'!$H544,"C",'MAPA DE RIESGOS'!$AF544),"")</f>
        <v/>
      </c>
      <c r="BC67" s="357" t="str">
        <f>IF(AND('MAPA DE RIESGOS'!$AP545="Alta",'MAPA DE RIESGOS'!$AR545="Moderado"),CONCATENATE("R",'MAPA DE RIESGOS'!$H545,"C",'MAPA DE RIESGOS'!$AF545),"")</f>
        <v/>
      </c>
      <c r="BD67" s="357" t="str">
        <f>IF(AND('MAPA DE RIESGOS'!$AP546="Alta",'MAPA DE RIESGOS'!$AR546="Moderado"),CONCATENATE("R",'MAPA DE RIESGOS'!$H546,"C",'MAPA DE RIESGOS'!$AF546),"")</f>
        <v/>
      </c>
      <c r="BE67" s="357" t="str">
        <f>IF(AND('MAPA DE RIESGOS'!$AP547="Alta",'MAPA DE RIESGOS'!$AR547="Moderado"),CONCATENATE("R",'MAPA DE RIESGOS'!$H547,"C",'MAPA DE RIESGOS'!$AF547),"")</f>
        <v/>
      </c>
      <c r="BF67" s="357" t="str">
        <f>IF(AND('MAPA DE RIESGOS'!$AP548="Alta",'MAPA DE RIESGOS'!$AR548="Moderado"),CONCATENATE("R",'MAPA DE RIESGOS'!$H548,"C",'MAPA DE RIESGOS'!$AF548),"")</f>
        <v/>
      </c>
      <c r="BG67" s="357" t="str">
        <f>IF(AND('MAPA DE RIESGOS'!$AP549="Alta",'MAPA DE RIESGOS'!$AR549="Moderado"),CONCATENATE("R",'MAPA DE RIESGOS'!$H549,"C",'MAPA DE RIESGOS'!$AF549),"")</f>
        <v/>
      </c>
      <c r="BH67" s="357" t="str">
        <f>IF(AND('MAPA DE RIESGOS'!$AP550="Alta",'MAPA DE RIESGOS'!$AR550="Moderado"),CONCATENATE("R",'MAPA DE RIESGOS'!$H550,"C",'MAPA DE RIESGOS'!$AF550),"")</f>
        <v/>
      </c>
      <c r="BI67" s="357" t="str">
        <f>IF(AND('MAPA DE RIESGOS'!$AP551="Alta",'MAPA DE RIESGOS'!$AR551="Moderado"),CONCATENATE("R",'MAPA DE RIESGOS'!$H551,"C",'MAPA DE RIESGOS'!$AF551),"")</f>
        <v/>
      </c>
      <c r="BJ67" s="357" t="str">
        <f>IF(AND('MAPA DE RIESGOS'!$AP552="Alta",'MAPA DE RIESGOS'!$AR552="Moderado"),CONCATENATE("R",'MAPA DE RIESGOS'!$H552,"C",'MAPA DE RIESGOS'!$AF552),"")</f>
        <v/>
      </c>
      <c r="BK67" s="358" t="str">
        <f>IF(AND('MAPA DE RIESGOS'!$AP553="Alta",'MAPA DE RIESGOS'!$AR553="Moderado"),CONCATENATE("R",'MAPA DE RIESGOS'!$H553,"C",'MAPA DE RIESGOS'!$AF553),"")</f>
        <v/>
      </c>
      <c r="BL67" s="357" t="str">
        <f>IF(AND('MAPA DE RIESGOS'!$AP536="Alta",'MAPA DE RIESGOS'!$AR536="Mayor"),CONCATENATE("R",'MAPA DE RIESGOS'!$H536,"C",'MAPA DE RIESGOS'!$AF536),"")</f>
        <v/>
      </c>
      <c r="BM67" s="357" t="str">
        <f>IF(AND('MAPA DE RIESGOS'!$AP537="Alta",'MAPA DE RIESGOS'!$AR537="Mayor"),CONCATENATE("R",'MAPA DE RIESGOS'!$H537,"C",'MAPA DE RIESGOS'!$AF537),"")</f>
        <v/>
      </c>
      <c r="BN67" s="357" t="str">
        <f>IF(AND('MAPA DE RIESGOS'!$AP538="Alta",'MAPA DE RIESGOS'!$AR538="Mayor"),CONCATENATE("R",'MAPA DE RIESGOS'!$H538,"C",'MAPA DE RIESGOS'!$AF538),"")</f>
        <v/>
      </c>
      <c r="BO67" s="357" t="str">
        <f>IF(AND('MAPA DE RIESGOS'!$AP539="Alta",'MAPA DE RIESGOS'!$AR539="Mayor"),CONCATENATE("R",'MAPA DE RIESGOS'!$H539,"C",'MAPA DE RIESGOS'!$AF539),"")</f>
        <v/>
      </c>
      <c r="BP67" s="357" t="str">
        <f>IF(AND('MAPA DE RIESGOS'!$AP540="Alta",'MAPA DE RIESGOS'!$AR540="Mayor"),CONCATENATE("R",'MAPA DE RIESGOS'!$H540,"C",'MAPA DE RIESGOS'!$AF540),"")</f>
        <v/>
      </c>
      <c r="BQ67" s="357" t="str">
        <f>IF(AND('MAPA DE RIESGOS'!$AP541="Alta",'MAPA DE RIESGOS'!$AR541="Mayor"),CONCATENATE("R",'MAPA DE RIESGOS'!$H541,"C",'MAPA DE RIESGOS'!$AF541),"")</f>
        <v/>
      </c>
      <c r="BR67" s="357" t="str">
        <f>IF(AND('MAPA DE RIESGOS'!$AP542="Alta",'MAPA DE RIESGOS'!$AR542="Mayor"),CONCATENATE("R",'MAPA DE RIESGOS'!$H542,"C",'MAPA DE RIESGOS'!$AF542),"")</f>
        <v/>
      </c>
      <c r="BS67" s="357" t="str">
        <f>IF(AND('MAPA DE RIESGOS'!$AP543="Alta",'MAPA DE RIESGOS'!$AR543="Mayor"),CONCATENATE("R",'MAPA DE RIESGOS'!$H543,"C",'MAPA DE RIESGOS'!$AF543),"")</f>
        <v/>
      </c>
      <c r="BT67" s="357" t="str">
        <f>IF(AND('MAPA DE RIESGOS'!$AP544="Alta",'MAPA DE RIESGOS'!$AR544="Mayor"),CONCATENATE("R",'MAPA DE RIESGOS'!$H544,"C",'MAPA DE RIESGOS'!$AF544),"")</f>
        <v/>
      </c>
      <c r="BU67" s="357" t="str">
        <f>IF(AND('MAPA DE RIESGOS'!$AP545="Alta",'MAPA DE RIESGOS'!$AR545="Mayor"),CONCATENATE("R",'MAPA DE RIESGOS'!$H545,"C",'MAPA DE RIESGOS'!$AF545),"")</f>
        <v/>
      </c>
      <c r="BV67" s="357" t="str">
        <f>IF(AND('MAPA DE RIESGOS'!$AP546="Alta",'MAPA DE RIESGOS'!$AR546="Mayor"),CONCATENATE("R",'MAPA DE RIESGOS'!$H546,"C",'MAPA DE RIESGOS'!$AF546),"")</f>
        <v/>
      </c>
      <c r="BW67" s="357" t="str">
        <f>IF(AND('MAPA DE RIESGOS'!$AP547="Alta",'MAPA DE RIESGOS'!$AR547="Mayor"),CONCATENATE("R",'MAPA DE RIESGOS'!$H547,"C",'MAPA DE RIESGOS'!$AF547),"")</f>
        <v/>
      </c>
      <c r="BX67" s="357" t="str">
        <f>IF(AND('MAPA DE RIESGOS'!$AP548="Alta",'MAPA DE RIESGOS'!$AR548="Mayor"),CONCATENATE("R",'MAPA DE RIESGOS'!$H548,"C",'MAPA DE RIESGOS'!$AF548),"")</f>
        <v/>
      </c>
      <c r="BY67" s="357" t="str">
        <f>IF(AND('MAPA DE RIESGOS'!$AP549="Alta",'MAPA DE RIESGOS'!$AR549="Mayor"),CONCATENATE("R",'MAPA DE RIESGOS'!$H549,"C",'MAPA DE RIESGOS'!$AF549),"")</f>
        <v/>
      </c>
      <c r="BZ67" s="357" t="str">
        <f>IF(AND('MAPA DE RIESGOS'!$AP550="Alta",'MAPA DE RIESGOS'!$AR550="Mayor"),CONCATENATE("R",'MAPA DE RIESGOS'!$H550,"C",'MAPA DE RIESGOS'!$AF550),"")</f>
        <v/>
      </c>
      <c r="CA67" s="357" t="str">
        <f>IF(AND('MAPA DE RIESGOS'!$AP551="Alta",'MAPA DE RIESGOS'!$AR551="Mayor"),CONCATENATE("R",'MAPA DE RIESGOS'!$H551,"C",'MAPA DE RIESGOS'!$AF551),"")</f>
        <v/>
      </c>
      <c r="CB67" s="357" t="str">
        <f>IF(AND('MAPA DE RIESGOS'!$AP552="Alta",'MAPA DE RIESGOS'!$AR552="Mayor"),CONCATENATE("R",'MAPA DE RIESGOS'!$H552,"C",'MAPA DE RIESGOS'!$AF552),"")</f>
        <v/>
      </c>
      <c r="CC67" s="358" t="str">
        <f>IF(AND('MAPA DE RIESGOS'!$AP553="Alta",'MAPA DE RIESGOS'!$AR553="Mayor"),CONCATENATE("R",'MAPA DE RIESGOS'!$H553,"C",'MAPA DE RIESGOS'!$AF553),"")</f>
        <v/>
      </c>
      <c r="CD67" s="359" t="str">
        <f>IF(AND('MAPA DE RIESGOS'!$AP536="Alta",'MAPA DE RIESGOS'!$AR536="Catastrófico"),CONCATENATE("R",'MAPA DE RIESGOS'!$H536,"C",'MAPA DE RIESGOS'!$AF536),"")</f>
        <v/>
      </c>
      <c r="CE67" s="359" t="str">
        <f>IF(AND('MAPA DE RIESGOS'!$AP537="Alta",'MAPA DE RIESGOS'!$AR537="Catastrófico"),CONCATENATE("R",'MAPA DE RIESGOS'!$H537,"C",'MAPA DE RIESGOS'!$AF537),"")</f>
        <v/>
      </c>
      <c r="CF67" s="359" t="str">
        <f>IF(AND('MAPA DE RIESGOS'!$AP538="Alta",'MAPA DE RIESGOS'!$AR538="Catastrófico"),CONCATENATE("R",'MAPA DE RIESGOS'!$H538,"C",'MAPA DE RIESGOS'!$AF538),"")</f>
        <v/>
      </c>
      <c r="CG67" s="359" t="str">
        <f>IF(AND('MAPA DE RIESGOS'!$AP539="Alta",'MAPA DE RIESGOS'!$AR539="Catastrófico"),CONCATENATE("R",'MAPA DE RIESGOS'!$H539,"C",'MAPA DE RIESGOS'!$AF539),"")</f>
        <v/>
      </c>
      <c r="CH67" s="359" t="str">
        <f>IF(AND('MAPA DE RIESGOS'!$AP540="Alta",'MAPA DE RIESGOS'!$AR540="Catastrófico"),CONCATENATE("R",'MAPA DE RIESGOS'!$H540,"C",'MAPA DE RIESGOS'!$AF540),"")</f>
        <v/>
      </c>
      <c r="CI67" s="359" t="str">
        <f>IF(AND('MAPA DE RIESGOS'!$AP541="Alta",'MAPA DE RIESGOS'!$AR541="Catastrófico"),CONCATENATE("R",'MAPA DE RIESGOS'!$H541,"C",'MAPA DE RIESGOS'!$AF541),"")</f>
        <v/>
      </c>
      <c r="CJ67" s="359" t="str">
        <f>IF(AND('MAPA DE RIESGOS'!$AP542="Alta",'MAPA DE RIESGOS'!$AR542="Catastrófico"),CONCATENATE("R",'MAPA DE RIESGOS'!$H542,"C",'MAPA DE RIESGOS'!$AF542),"")</f>
        <v/>
      </c>
      <c r="CK67" s="359" t="str">
        <f>IF(AND('MAPA DE RIESGOS'!$AP543="Alta",'MAPA DE RIESGOS'!$AR543="Catastrófico"),CONCATENATE("R",'MAPA DE RIESGOS'!$H543,"C",'MAPA DE RIESGOS'!$AF543),"")</f>
        <v/>
      </c>
      <c r="CL67" s="359" t="str">
        <f>IF(AND('MAPA DE RIESGOS'!$AP544="Alta",'MAPA DE RIESGOS'!$AR544="Catastrófico"),CONCATENATE("R",'MAPA DE RIESGOS'!$H544,"C",'MAPA DE RIESGOS'!$AF544),"")</f>
        <v/>
      </c>
      <c r="CM67" s="359" t="str">
        <f>IF(AND('MAPA DE RIESGOS'!$AP545="Alta",'MAPA DE RIESGOS'!$AR545="Catastrófico"),CONCATENATE("R",'MAPA DE RIESGOS'!$H545,"C",'MAPA DE RIESGOS'!$AF545),"")</f>
        <v/>
      </c>
      <c r="CN67" s="359" t="str">
        <f>IF(AND('MAPA DE RIESGOS'!$AP546="Alta",'MAPA DE RIESGOS'!$AR546="Catastrófico"),CONCATENATE("R",'MAPA DE RIESGOS'!$H546,"C",'MAPA DE RIESGOS'!$AF546),"")</f>
        <v/>
      </c>
      <c r="CO67" s="359" t="str">
        <f>IF(AND('MAPA DE RIESGOS'!$AP547="Alta",'MAPA DE RIESGOS'!$AR547="Catastrófico"),CONCATENATE("R",'MAPA DE RIESGOS'!$H547,"C",'MAPA DE RIESGOS'!$AF547),"")</f>
        <v/>
      </c>
      <c r="CP67" s="359" t="str">
        <f>IF(AND('MAPA DE RIESGOS'!$AP548="Alta",'MAPA DE RIESGOS'!$AR548="Catastrófico"),CONCATENATE("R",'MAPA DE RIESGOS'!$H548,"C",'MAPA DE RIESGOS'!$AF548),"")</f>
        <v/>
      </c>
      <c r="CQ67" s="359" t="str">
        <f>IF(AND('MAPA DE RIESGOS'!$AP549="Alta",'MAPA DE RIESGOS'!$AR549="Catastrófico"),CONCATENATE("R",'MAPA DE RIESGOS'!$H549,"C",'MAPA DE RIESGOS'!$AF549),"")</f>
        <v/>
      </c>
      <c r="CR67" s="359" t="str">
        <f>IF(AND('MAPA DE RIESGOS'!$AP550="Alta",'MAPA DE RIESGOS'!$AR550="Catastrófico"),CONCATENATE("R",'MAPA DE RIESGOS'!$H550,"C",'MAPA DE RIESGOS'!$AF550),"")</f>
        <v/>
      </c>
      <c r="CS67" s="359" t="str">
        <f>IF(AND('MAPA DE RIESGOS'!$AP551="Alta",'MAPA DE RIESGOS'!$AR551="Catastrófico"),CONCATENATE("R",'MAPA DE RIESGOS'!$H551,"C",'MAPA DE RIESGOS'!$AF551),"")</f>
        <v/>
      </c>
      <c r="CT67" s="359" t="str">
        <f>IF(AND('MAPA DE RIESGOS'!$AP552="Alta",'MAPA DE RIESGOS'!$AR552="Catastrófico"),CONCATENATE("R",'MAPA DE RIESGOS'!$H552,"C",'MAPA DE RIESGOS'!$AF552),"")</f>
        <v/>
      </c>
      <c r="CU67" s="360" t="str">
        <f>IF(AND('MAPA DE RIESGOS'!$AP553="Alta",'MAPA DE RIESGOS'!$AR553="Catastrófico"),CONCATENATE("R",'MAPA DE RIESGOS'!$H553,"C",'MAPA DE RIESGOS'!$AF553),"")</f>
        <v/>
      </c>
      <c r="CV67" s="67"/>
      <c r="CW67" s="750"/>
      <c r="CX67" s="751"/>
      <c r="CY67" s="751"/>
      <c r="CZ67" s="751"/>
      <c r="DA67" s="751"/>
      <c r="DB67" s="752"/>
    </row>
    <row r="68" spans="2:106" ht="32.5" customHeight="1">
      <c r="B68" s="755"/>
      <c r="C68" s="755"/>
      <c r="D68" s="756"/>
      <c r="E68" s="726"/>
      <c r="F68" s="727"/>
      <c r="G68" s="727"/>
      <c r="H68" s="727"/>
      <c r="I68" s="727"/>
      <c r="J68" s="369" t="str">
        <f>IF(AND('MAPA DE RIESGOS'!$AP554="Alta",'MAPA DE RIESGOS'!$AR554="Leve"),CONCATENATE("R",'MAPA DE RIESGOS'!$H554,"C",'MAPA DE RIESGOS'!$AF554),"")</f>
        <v/>
      </c>
      <c r="K68" s="370" t="str">
        <f>IF(AND('MAPA DE RIESGOS'!$AP555="Alta",'MAPA DE RIESGOS'!$AR555="Leve"),CONCATENATE("R",'MAPA DE RIESGOS'!$H555,"C",'MAPA DE RIESGOS'!$AF555),"")</f>
        <v/>
      </c>
      <c r="L68" s="370" t="str">
        <f>IF(AND('MAPA DE RIESGOS'!$AP556="Alta",'MAPA DE RIESGOS'!$AR556="Leve"),CONCATENATE("R",'MAPA DE RIESGOS'!$H556,"C",'MAPA DE RIESGOS'!$AF556),"")</f>
        <v/>
      </c>
      <c r="M68" s="370" t="str">
        <f>IF(AND('MAPA DE RIESGOS'!$AP557="Alta",'MAPA DE RIESGOS'!$AR557="Leve"),CONCATENATE("R",'MAPA DE RIESGOS'!$H557,"C",'MAPA DE RIESGOS'!$AF557),"")</f>
        <v/>
      </c>
      <c r="N68" s="370" t="str">
        <f>IF(AND('MAPA DE RIESGOS'!$AP558="Alta",'MAPA DE RIESGOS'!$AR558="Leve"),CONCATENATE("R",'MAPA DE RIESGOS'!$H558,"C",'MAPA DE RIESGOS'!$AF558),"")</f>
        <v/>
      </c>
      <c r="O68" s="370" t="str">
        <f>IF(AND('MAPA DE RIESGOS'!$AP559="Alta",'MAPA DE RIESGOS'!$AR559="Leve"),CONCATENATE("R",'MAPA DE RIESGOS'!$H559,"C",'MAPA DE RIESGOS'!$AF559),"")</f>
        <v/>
      </c>
      <c r="P68" s="370" t="str">
        <f>IF(AND('MAPA DE RIESGOS'!$AP560="Alta",'MAPA DE RIESGOS'!$AR560="Leve"),CONCATENATE("R",'MAPA DE RIESGOS'!$H560,"C",'MAPA DE RIESGOS'!$AF560),"")</f>
        <v/>
      </c>
      <c r="Q68" s="370" t="str">
        <f>IF(AND('MAPA DE RIESGOS'!$AP561="Alta",'MAPA DE RIESGOS'!$AR561="Leve"),CONCATENATE("R",'MAPA DE RIESGOS'!$H561,"C",'MAPA DE RIESGOS'!$AF561),"")</f>
        <v/>
      </c>
      <c r="R68" s="370" t="str">
        <f>IF(AND('MAPA DE RIESGOS'!$AP562="Alta",'MAPA DE RIESGOS'!$AR562="Leve"),CONCATENATE("R",'MAPA DE RIESGOS'!$H562,"C",'MAPA DE RIESGOS'!$AF562),"")</f>
        <v/>
      </c>
      <c r="S68" s="370" t="str">
        <f>IF(AND('MAPA DE RIESGOS'!$AP563="Alta",'MAPA DE RIESGOS'!$AR563="Leve"),CONCATENATE("R",'MAPA DE RIESGOS'!$H563,"C",'MAPA DE RIESGOS'!$AF563),"")</f>
        <v/>
      </c>
      <c r="T68" s="370" t="str">
        <f>IF(AND('MAPA DE RIESGOS'!$AP564="Alta",'MAPA DE RIESGOS'!$AR564="Leve"),CONCATENATE("R",'MAPA DE RIESGOS'!$H564,"C",'MAPA DE RIESGOS'!$AF564),"")</f>
        <v/>
      </c>
      <c r="U68" s="370" t="str">
        <f>IF(AND('MAPA DE RIESGOS'!$AP565="Alta",'MAPA DE RIESGOS'!$AR565="Leve"),CONCATENATE("R",'MAPA DE RIESGOS'!$H565,"C",'MAPA DE RIESGOS'!$AF565),"")</f>
        <v/>
      </c>
      <c r="V68" s="370" t="str">
        <f>IF(AND('MAPA DE RIESGOS'!$AP566="Alta",'MAPA DE RIESGOS'!$AR566="Leve"),CONCATENATE("R",'MAPA DE RIESGOS'!$H566,"C",'MAPA DE RIESGOS'!$AF566),"")</f>
        <v/>
      </c>
      <c r="W68" s="370" t="str">
        <f>IF(AND('MAPA DE RIESGOS'!$AP567="Alta",'MAPA DE RIESGOS'!$AR567="Leve"),CONCATENATE("R",'MAPA DE RIESGOS'!$H567,"C",'MAPA DE RIESGOS'!$AF567),"")</f>
        <v/>
      </c>
      <c r="X68" s="370" t="str">
        <f>IF(AND('MAPA DE RIESGOS'!$AP568="Alta",'MAPA DE RIESGOS'!$AR568="Leve"),CONCATENATE("R",'MAPA DE RIESGOS'!$H568,"C",'MAPA DE RIESGOS'!$AF568),"")</f>
        <v/>
      </c>
      <c r="Y68" s="370" t="str">
        <f>IF(AND('MAPA DE RIESGOS'!$AP569="Alta",'MAPA DE RIESGOS'!$AR569="Leve"),CONCATENATE("R",'MAPA DE RIESGOS'!$H569,"C",'MAPA DE RIESGOS'!$AF569),"")</f>
        <v/>
      </c>
      <c r="Z68" s="370" t="str">
        <f>IF(AND('MAPA DE RIESGOS'!$AP570="Alta",'MAPA DE RIESGOS'!$AR570="Leve"),CONCATENATE("R",'MAPA DE RIESGOS'!$H570,"C",'MAPA DE RIESGOS'!$AF570),"")</f>
        <v/>
      </c>
      <c r="AA68" s="370" t="str">
        <f>IF(AND('MAPA DE RIESGOS'!$AP571="Alta",'MAPA DE RIESGOS'!$AR571="Leve"),CONCATENATE("R",'MAPA DE RIESGOS'!$H571,"C",'MAPA DE RIESGOS'!$AF571),"")</f>
        <v/>
      </c>
      <c r="AB68" s="369" t="str">
        <f>IF(AND('MAPA DE RIESGOS'!$AP554="Alta",'MAPA DE RIESGOS'!$AR554="Menor"),CONCATENATE("R",'MAPA DE RIESGOS'!$H554,"C",'MAPA DE RIESGOS'!$AF554),"")</f>
        <v/>
      </c>
      <c r="AC68" s="370" t="str">
        <f>IF(AND('MAPA DE RIESGOS'!$AP555="Alta",'MAPA DE RIESGOS'!$AR555="Menor"),CONCATENATE("R",'MAPA DE RIESGOS'!$H555,"C",'MAPA DE RIESGOS'!$AF555),"")</f>
        <v/>
      </c>
      <c r="AD68" s="370" t="str">
        <f>IF(AND('MAPA DE RIESGOS'!$AP556="Alta",'MAPA DE RIESGOS'!$AR556="Menor"),CONCATENATE("R",'MAPA DE RIESGOS'!$H556,"C",'MAPA DE RIESGOS'!$AF556),"")</f>
        <v/>
      </c>
      <c r="AE68" s="370" t="str">
        <f>IF(AND('MAPA DE RIESGOS'!$AP557="Alta",'MAPA DE RIESGOS'!$AR557="Menor"),CONCATENATE("R",'MAPA DE RIESGOS'!$H557,"C",'MAPA DE RIESGOS'!$AF557),"")</f>
        <v/>
      </c>
      <c r="AF68" s="370" t="str">
        <f>IF(AND('MAPA DE RIESGOS'!$AP558="Alta",'MAPA DE RIESGOS'!$AR558="Menor"),CONCATENATE("R",'MAPA DE RIESGOS'!$H558,"C",'MAPA DE RIESGOS'!$AF558),"")</f>
        <v/>
      </c>
      <c r="AG68" s="370" t="str">
        <f>IF(AND('MAPA DE RIESGOS'!$AP559="Alta",'MAPA DE RIESGOS'!$AR559="Menor"),CONCATENATE("R",'MAPA DE RIESGOS'!$H559,"C",'MAPA DE RIESGOS'!$AF559),"")</f>
        <v/>
      </c>
      <c r="AH68" s="370" t="str">
        <f>IF(AND('MAPA DE RIESGOS'!$AP560="Alta",'MAPA DE RIESGOS'!$AR560="Menor"),CONCATENATE("R",'MAPA DE RIESGOS'!$H560,"C",'MAPA DE RIESGOS'!$AF560),"")</f>
        <v/>
      </c>
      <c r="AI68" s="370" t="str">
        <f>IF(AND('MAPA DE RIESGOS'!$AP561="Alta",'MAPA DE RIESGOS'!$AR561="Menor"),CONCATENATE("R",'MAPA DE RIESGOS'!$H561,"C",'MAPA DE RIESGOS'!$AF561),"")</f>
        <v/>
      </c>
      <c r="AJ68" s="370" t="str">
        <f>IF(AND('MAPA DE RIESGOS'!$AP562="Alta",'MAPA DE RIESGOS'!$AR562="Menor"),CONCATENATE("R",'MAPA DE RIESGOS'!$H562,"C",'MAPA DE RIESGOS'!$AF562),"")</f>
        <v/>
      </c>
      <c r="AK68" s="370" t="str">
        <f>IF(AND('MAPA DE RIESGOS'!$AP563="Alta",'MAPA DE RIESGOS'!$AR563="Menor"),CONCATENATE("R",'MAPA DE RIESGOS'!$H563,"C",'MAPA DE RIESGOS'!$AF563),"")</f>
        <v/>
      </c>
      <c r="AL68" s="370" t="str">
        <f>IF(AND('MAPA DE RIESGOS'!$AP564="Alta",'MAPA DE RIESGOS'!$AR564="Menor"),CONCATENATE("R",'MAPA DE RIESGOS'!$H564,"C",'MAPA DE RIESGOS'!$AF564),"")</f>
        <v/>
      </c>
      <c r="AM68" s="370" t="str">
        <f>IF(AND('MAPA DE RIESGOS'!$AP565="Alta",'MAPA DE RIESGOS'!$AR565="Menor"),CONCATENATE("R",'MAPA DE RIESGOS'!$H565,"C",'MAPA DE RIESGOS'!$AF565),"")</f>
        <v/>
      </c>
      <c r="AN68" s="370" t="str">
        <f>IF(AND('MAPA DE RIESGOS'!$AP566="Alta",'MAPA DE RIESGOS'!$AR566="Menor"),CONCATENATE("R",'MAPA DE RIESGOS'!$H566,"C",'MAPA DE RIESGOS'!$AF566),"")</f>
        <v/>
      </c>
      <c r="AO68" s="370" t="str">
        <f>IF(AND('MAPA DE RIESGOS'!$AP567="Alta",'MAPA DE RIESGOS'!$AR567="Menor"),CONCATENATE("R",'MAPA DE RIESGOS'!$H567,"C",'MAPA DE RIESGOS'!$AF567),"")</f>
        <v/>
      </c>
      <c r="AP68" s="370" t="str">
        <f>IF(AND('MAPA DE RIESGOS'!$AP568="Alta",'MAPA DE RIESGOS'!$AR568="Menor"),CONCATENATE("R",'MAPA DE RIESGOS'!$H568,"C",'MAPA DE RIESGOS'!$AF568),"")</f>
        <v/>
      </c>
      <c r="AQ68" s="370" t="str">
        <f>IF(AND('MAPA DE RIESGOS'!$AP569="Alta",'MAPA DE RIESGOS'!$AR569="Menor"),CONCATENATE("R",'MAPA DE RIESGOS'!$H569,"C",'MAPA DE RIESGOS'!$AF569),"")</f>
        <v/>
      </c>
      <c r="AR68" s="370" t="str">
        <f>IF(AND('MAPA DE RIESGOS'!$AP570="Alta",'MAPA DE RIESGOS'!$AR570="Menor"),CONCATENATE("R",'MAPA DE RIESGOS'!$H570,"C",'MAPA DE RIESGOS'!$AF570),"")</f>
        <v/>
      </c>
      <c r="AS68" s="371" t="str">
        <f>IF(AND('MAPA DE RIESGOS'!$AP571="Alta",'MAPA DE RIESGOS'!$AR571="Menor"),CONCATENATE("R",'MAPA DE RIESGOS'!$H571,"C",'MAPA DE RIESGOS'!$AF571),"")</f>
        <v/>
      </c>
      <c r="AT68" s="357" t="str">
        <f>IF(AND('MAPA DE RIESGOS'!$AP554="Alta",'MAPA DE RIESGOS'!$AR554="Moderado"),CONCATENATE("R",'MAPA DE RIESGOS'!$H554,"C",'MAPA DE RIESGOS'!$AF554),"")</f>
        <v/>
      </c>
      <c r="AU68" s="357" t="str">
        <f>IF(AND('MAPA DE RIESGOS'!$AP555="Alta",'MAPA DE RIESGOS'!$AR555="Moderado"),CONCATENATE("R",'MAPA DE RIESGOS'!$H555,"C",'MAPA DE RIESGOS'!$AF555),"")</f>
        <v/>
      </c>
      <c r="AV68" s="357" t="str">
        <f>IF(AND('MAPA DE RIESGOS'!$AP556="Alta",'MAPA DE RIESGOS'!$AR556="Moderado"),CONCATENATE("R",'MAPA DE RIESGOS'!$H556,"C",'MAPA DE RIESGOS'!$AF556),"")</f>
        <v/>
      </c>
      <c r="AW68" s="357" t="str">
        <f>IF(AND('MAPA DE RIESGOS'!$AP557="Alta",'MAPA DE RIESGOS'!$AR557="Moderado"),CONCATENATE("R",'MAPA DE RIESGOS'!$H557,"C",'MAPA DE RIESGOS'!$AF557),"")</f>
        <v/>
      </c>
      <c r="AX68" s="357" t="str">
        <f>IF(AND('MAPA DE RIESGOS'!$AP558="Alta",'MAPA DE RIESGOS'!$AR558="Moderado"),CONCATENATE("R",'MAPA DE RIESGOS'!$H558,"C",'MAPA DE RIESGOS'!$AF558),"")</f>
        <v/>
      </c>
      <c r="AY68" s="357" t="str">
        <f>IF(AND('MAPA DE RIESGOS'!$AP559="Alta",'MAPA DE RIESGOS'!$AR559="Moderado"),CONCATENATE("R",'MAPA DE RIESGOS'!$H559,"C",'MAPA DE RIESGOS'!$AF559),"")</f>
        <v/>
      </c>
      <c r="AZ68" s="357" t="str">
        <f>IF(AND('MAPA DE RIESGOS'!$AP560="Alta",'MAPA DE RIESGOS'!$AR560="Moderado"),CONCATENATE("R",'MAPA DE RIESGOS'!$H560,"C",'MAPA DE RIESGOS'!$AF560),"")</f>
        <v/>
      </c>
      <c r="BA68" s="357" t="str">
        <f>IF(AND('MAPA DE RIESGOS'!$AP561="Alta",'MAPA DE RIESGOS'!$AR561="Moderado"),CONCATENATE("R",'MAPA DE RIESGOS'!$H561,"C",'MAPA DE RIESGOS'!$AF561),"")</f>
        <v/>
      </c>
      <c r="BB68" s="357" t="str">
        <f>IF(AND('MAPA DE RIESGOS'!$AP562="Alta",'MAPA DE RIESGOS'!$AR562="Moderado"),CONCATENATE("R",'MAPA DE RIESGOS'!$H562,"C",'MAPA DE RIESGOS'!$AF562),"")</f>
        <v/>
      </c>
      <c r="BC68" s="357" t="str">
        <f>IF(AND('MAPA DE RIESGOS'!$AP563="Alta",'MAPA DE RIESGOS'!$AR563="Moderado"),CONCATENATE("R",'MAPA DE RIESGOS'!$H563,"C",'MAPA DE RIESGOS'!$AF563),"")</f>
        <v/>
      </c>
      <c r="BD68" s="357" t="str">
        <f>IF(AND('MAPA DE RIESGOS'!$AP564="Alta",'MAPA DE RIESGOS'!$AR564="Moderado"),CONCATENATE("R",'MAPA DE RIESGOS'!$H564,"C",'MAPA DE RIESGOS'!$AF564),"")</f>
        <v/>
      </c>
      <c r="BE68" s="357" t="str">
        <f>IF(AND('MAPA DE RIESGOS'!$AP565="Alta",'MAPA DE RIESGOS'!$AR565="Moderado"),CONCATENATE("R",'MAPA DE RIESGOS'!$H565,"C",'MAPA DE RIESGOS'!$AF565),"")</f>
        <v/>
      </c>
      <c r="BF68" s="357" t="str">
        <f>IF(AND('MAPA DE RIESGOS'!$AP566="Alta",'MAPA DE RIESGOS'!$AR566="Moderado"),CONCATENATE("R",'MAPA DE RIESGOS'!$H566,"C",'MAPA DE RIESGOS'!$AF566),"")</f>
        <v/>
      </c>
      <c r="BG68" s="357" t="str">
        <f>IF(AND('MAPA DE RIESGOS'!$AP567="Alta",'MAPA DE RIESGOS'!$AR567="Moderado"),CONCATENATE("R",'MAPA DE RIESGOS'!$H567,"C",'MAPA DE RIESGOS'!$AF567),"")</f>
        <v/>
      </c>
      <c r="BH68" s="357" t="str">
        <f>IF(AND('MAPA DE RIESGOS'!$AP568="Alta",'MAPA DE RIESGOS'!$AR568="Moderado"),CONCATENATE("R",'MAPA DE RIESGOS'!$H568,"C",'MAPA DE RIESGOS'!$AF568),"")</f>
        <v/>
      </c>
      <c r="BI68" s="357" t="str">
        <f>IF(AND('MAPA DE RIESGOS'!$AP569="Alta",'MAPA DE RIESGOS'!$AR569="Moderado"),CONCATENATE("R",'MAPA DE RIESGOS'!$H569,"C",'MAPA DE RIESGOS'!$AF569),"")</f>
        <v/>
      </c>
      <c r="BJ68" s="357" t="str">
        <f>IF(AND('MAPA DE RIESGOS'!$AP570="Alta",'MAPA DE RIESGOS'!$AR570="Moderado"),CONCATENATE("R",'MAPA DE RIESGOS'!$H570,"C",'MAPA DE RIESGOS'!$AF570),"")</f>
        <v/>
      </c>
      <c r="BK68" s="358" t="str">
        <f>IF(AND('MAPA DE RIESGOS'!$AP571="Alta",'MAPA DE RIESGOS'!$AR571="Moderado"),CONCATENATE("R",'MAPA DE RIESGOS'!$H571,"C",'MAPA DE RIESGOS'!$AF571),"")</f>
        <v/>
      </c>
      <c r="BL68" s="357" t="str">
        <f>IF(AND('MAPA DE RIESGOS'!$AP554="Alta",'MAPA DE RIESGOS'!$AR554="Mayor"),CONCATENATE("R",'MAPA DE RIESGOS'!$H554,"C",'MAPA DE RIESGOS'!$AF554),"")</f>
        <v/>
      </c>
      <c r="BM68" s="357" t="str">
        <f>IF(AND('MAPA DE RIESGOS'!$AP555="Alta",'MAPA DE RIESGOS'!$AR555="Mayor"),CONCATENATE("R",'MAPA DE RIESGOS'!$H555,"C",'MAPA DE RIESGOS'!$AF555),"")</f>
        <v/>
      </c>
      <c r="BN68" s="357" t="str">
        <f>IF(AND('MAPA DE RIESGOS'!$AP556="Alta",'MAPA DE RIESGOS'!$AR556="Mayor"),CONCATENATE("R",'MAPA DE RIESGOS'!$H556,"C",'MAPA DE RIESGOS'!$AF556),"")</f>
        <v/>
      </c>
      <c r="BO68" s="357" t="str">
        <f>IF(AND('MAPA DE RIESGOS'!$AP557="Alta",'MAPA DE RIESGOS'!$AR557="Mayor"),CONCATENATE("R",'MAPA DE RIESGOS'!$H557,"C",'MAPA DE RIESGOS'!$AF557),"")</f>
        <v/>
      </c>
      <c r="BP68" s="357" t="str">
        <f>IF(AND('MAPA DE RIESGOS'!$AP558="Alta",'MAPA DE RIESGOS'!$AR558="Mayor"),CONCATENATE("R",'MAPA DE RIESGOS'!$H558,"C",'MAPA DE RIESGOS'!$AF558),"")</f>
        <v/>
      </c>
      <c r="BQ68" s="357" t="str">
        <f>IF(AND('MAPA DE RIESGOS'!$AP559="Alta",'MAPA DE RIESGOS'!$AR559="Mayor"),CONCATENATE("R",'MAPA DE RIESGOS'!$H559,"C",'MAPA DE RIESGOS'!$AF559),"")</f>
        <v/>
      </c>
      <c r="BR68" s="357" t="str">
        <f>IF(AND('MAPA DE RIESGOS'!$AP560="Alta",'MAPA DE RIESGOS'!$AR560="Mayor"),CONCATENATE("R",'MAPA DE RIESGOS'!$H560,"C",'MAPA DE RIESGOS'!$AF560),"")</f>
        <v/>
      </c>
      <c r="BS68" s="357" t="str">
        <f>IF(AND('MAPA DE RIESGOS'!$AP561="Alta",'MAPA DE RIESGOS'!$AR561="Mayor"),CONCATENATE("R",'MAPA DE RIESGOS'!$H561,"C",'MAPA DE RIESGOS'!$AF561),"")</f>
        <v/>
      </c>
      <c r="BT68" s="357" t="str">
        <f>IF(AND('MAPA DE RIESGOS'!$AP562="Alta",'MAPA DE RIESGOS'!$AR562="Mayor"),CONCATENATE("R",'MAPA DE RIESGOS'!$H562,"C",'MAPA DE RIESGOS'!$AF562),"")</f>
        <v/>
      </c>
      <c r="BU68" s="357" t="str">
        <f>IF(AND('MAPA DE RIESGOS'!$AP563="Alta",'MAPA DE RIESGOS'!$AR563="Mayor"),CONCATENATE("R",'MAPA DE RIESGOS'!$H563,"C",'MAPA DE RIESGOS'!$AF563),"")</f>
        <v/>
      </c>
      <c r="BV68" s="357" t="str">
        <f>IF(AND('MAPA DE RIESGOS'!$AP564="Alta",'MAPA DE RIESGOS'!$AR564="Mayor"),CONCATENATE("R",'MAPA DE RIESGOS'!$H564,"C",'MAPA DE RIESGOS'!$AF564),"")</f>
        <v/>
      </c>
      <c r="BW68" s="357" t="str">
        <f>IF(AND('MAPA DE RIESGOS'!$AP565="Alta",'MAPA DE RIESGOS'!$AR565="Mayor"),CONCATENATE("R",'MAPA DE RIESGOS'!$H565,"C",'MAPA DE RIESGOS'!$AF565),"")</f>
        <v/>
      </c>
      <c r="BX68" s="357" t="str">
        <f>IF(AND('MAPA DE RIESGOS'!$AP566="Alta",'MAPA DE RIESGOS'!$AR566="Mayor"),CONCATENATE("R",'MAPA DE RIESGOS'!$H566,"C",'MAPA DE RIESGOS'!$AF566),"")</f>
        <v/>
      </c>
      <c r="BY68" s="357" t="str">
        <f>IF(AND('MAPA DE RIESGOS'!$AP567="Alta",'MAPA DE RIESGOS'!$AR567="Mayor"),CONCATENATE("R",'MAPA DE RIESGOS'!$H567,"C",'MAPA DE RIESGOS'!$AF567),"")</f>
        <v/>
      </c>
      <c r="BZ68" s="357" t="str">
        <f>IF(AND('MAPA DE RIESGOS'!$AP568="Alta",'MAPA DE RIESGOS'!$AR568="Mayor"),CONCATENATE("R",'MAPA DE RIESGOS'!$H568,"C",'MAPA DE RIESGOS'!$AF568),"")</f>
        <v/>
      </c>
      <c r="CA68" s="357" t="str">
        <f>IF(AND('MAPA DE RIESGOS'!$AP569="Alta",'MAPA DE RIESGOS'!$AR569="Mayor"),CONCATENATE("R",'MAPA DE RIESGOS'!$H569,"C",'MAPA DE RIESGOS'!$AF569),"")</f>
        <v/>
      </c>
      <c r="CB68" s="357" t="str">
        <f>IF(AND('MAPA DE RIESGOS'!$AP570="Alta",'MAPA DE RIESGOS'!$AR570="Mayor"),CONCATENATE("R",'MAPA DE RIESGOS'!$H570,"C",'MAPA DE RIESGOS'!$AF570),"")</f>
        <v/>
      </c>
      <c r="CC68" s="358" t="str">
        <f>IF(AND('MAPA DE RIESGOS'!$AP571="Alta",'MAPA DE RIESGOS'!$AR571="Mayor"),CONCATENATE("R",'MAPA DE RIESGOS'!$H571,"C",'MAPA DE RIESGOS'!$AF571),"")</f>
        <v/>
      </c>
      <c r="CD68" s="359" t="str">
        <f>IF(AND('MAPA DE RIESGOS'!$AP554="Alta",'MAPA DE RIESGOS'!$AR554="Catastrófico"),CONCATENATE("R",'MAPA DE RIESGOS'!$H554,"C",'MAPA DE RIESGOS'!$AF554),"")</f>
        <v/>
      </c>
      <c r="CE68" s="359" t="str">
        <f>IF(AND('MAPA DE RIESGOS'!$AP555="Alta",'MAPA DE RIESGOS'!$AR555="Catastrófico"),CONCATENATE("R",'MAPA DE RIESGOS'!$H555,"C",'MAPA DE RIESGOS'!$AF555),"")</f>
        <v/>
      </c>
      <c r="CF68" s="359" t="str">
        <f>IF(AND('MAPA DE RIESGOS'!$AP556="Alta",'MAPA DE RIESGOS'!$AR556="Catastrófico"),CONCATENATE("R",'MAPA DE RIESGOS'!$H556,"C",'MAPA DE RIESGOS'!$AF556),"")</f>
        <v/>
      </c>
      <c r="CG68" s="359" t="str">
        <f>IF(AND('MAPA DE RIESGOS'!$AP557="Alta",'MAPA DE RIESGOS'!$AR557="Catastrófico"),CONCATENATE("R",'MAPA DE RIESGOS'!$H557,"C",'MAPA DE RIESGOS'!$AF557),"")</f>
        <v/>
      </c>
      <c r="CH68" s="359" t="str">
        <f>IF(AND('MAPA DE RIESGOS'!$AP558="Alta",'MAPA DE RIESGOS'!$AR558="Catastrófico"),CONCATENATE("R",'MAPA DE RIESGOS'!$H558,"C",'MAPA DE RIESGOS'!$AF558),"")</f>
        <v/>
      </c>
      <c r="CI68" s="359" t="str">
        <f>IF(AND('MAPA DE RIESGOS'!$AP559="Alta",'MAPA DE RIESGOS'!$AR559="Catastrófico"),CONCATENATE("R",'MAPA DE RIESGOS'!$H559,"C",'MAPA DE RIESGOS'!$AF559),"")</f>
        <v/>
      </c>
      <c r="CJ68" s="359" t="str">
        <f>IF(AND('MAPA DE RIESGOS'!$AP560="Alta",'MAPA DE RIESGOS'!$AR560="Catastrófico"),CONCATENATE("R",'MAPA DE RIESGOS'!$H560,"C",'MAPA DE RIESGOS'!$AF560),"")</f>
        <v/>
      </c>
      <c r="CK68" s="359" t="str">
        <f>IF(AND('MAPA DE RIESGOS'!$AP561="Alta",'MAPA DE RIESGOS'!$AR561="Catastrófico"),CONCATENATE("R",'MAPA DE RIESGOS'!$H561,"C",'MAPA DE RIESGOS'!$AF561),"")</f>
        <v/>
      </c>
      <c r="CL68" s="359" t="str">
        <f>IF(AND('MAPA DE RIESGOS'!$AP562="Alta",'MAPA DE RIESGOS'!$AR562="Catastrófico"),CONCATENATE("R",'MAPA DE RIESGOS'!$H562,"C",'MAPA DE RIESGOS'!$AF562),"")</f>
        <v/>
      </c>
      <c r="CM68" s="359" t="str">
        <f>IF(AND('MAPA DE RIESGOS'!$AP563="Alta",'MAPA DE RIESGOS'!$AR563="Catastrófico"),CONCATENATE("R",'MAPA DE RIESGOS'!$H563,"C",'MAPA DE RIESGOS'!$AF563),"")</f>
        <v/>
      </c>
      <c r="CN68" s="359" t="str">
        <f>IF(AND('MAPA DE RIESGOS'!$AP564="Alta",'MAPA DE RIESGOS'!$AR564="Catastrófico"),CONCATENATE("R",'MAPA DE RIESGOS'!$H564,"C",'MAPA DE RIESGOS'!$AF564),"")</f>
        <v/>
      </c>
      <c r="CO68" s="359" t="str">
        <f>IF(AND('MAPA DE RIESGOS'!$AP565="Alta",'MAPA DE RIESGOS'!$AR565="Catastrófico"),CONCATENATE("R",'MAPA DE RIESGOS'!$H565,"C",'MAPA DE RIESGOS'!$AF565),"")</f>
        <v/>
      </c>
      <c r="CP68" s="359" t="str">
        <f>IF(AND('MAPA DE RIESGOS'!$AP566="Alta",'MAPA DE RIESGOS'!$AR566="Catastrófico"),CONCATENATE("R",'MAPA DE RIESGOS'!$H566,"C",'MAPA DE RIESGOS'!$AF566),"")</f>
        <v/>
      </c>
      <c r="CQ68" s="359" t="str">
        <f>IF(AND('MAPA DE RIESGOS'!$AP567="Alta",'MAPA DE RIESGOS'!$AR567="Catastrófico"),CONCATENATE("R",'MAPA DE RIESGOS'!$H567,"C",'MAPA DE RIESGOS'!$AF567),"")</f>
        <v/>
      </c>
      <c r="CR68" s="359" t="str">
        <f>IF(AND('MAPA DE RIESGOS'!$AP568="Alta",'MAPA DE RIESGOS'!$AR568="Catastrófico"),CONCATENATE("R",'MAPA DE RIESGOS'!$H568,"C",'MAPA DE RIESGOS'!$AF568),"")</f>
        <v/>
      </c>
      <c r="CS68" s="359" t="str">
        <f>IF(AND('MAPA DE RIESGOS'!$AP569="Alta",'MAPA DE RIESGOS'!$AR569="Catastrófico"),CONCATENATE("R",'MAPA DE RIESGOS'!$H569,"C",'MAPA DE RIESGOS'!$AF569),"")</f>
        <v/>
      </c>
      <c r="CT68" s="359" t="str">
        <f>IF(AND('MAPA DE RIESGOS'!$AP570="Alta",'MAPA DE RIESGOS'!$AR570="Catastrófico"),CONCATENATE("R",'MAPA DE RIESGOS'!$H570,"C",'MAPA DE RIESGOS'!$AF570),"")</f>
        <v/>
      </c>
      <c r="CU68" s="360" t="str">
        <f>IF(AND('MAPA DE RIESGOS'!$AP571="Alta",'MAPA DE RIESGOS'!$AR571="Catastrófico"),CONCATENATE("R",'MAPA DE RIESGOS'!$H571,"C",'MAPA DE RIESGOS'!$AF571),"")</f>
        <v/>
      </c>
      <c r="CV68" s="67"/>
      <c r="CW68" s="750"/>
      <c r="CX68" s="751"/>
      <c r="CY68" s="751"/>
      <c r="CZ68" s="751"/>
      <c r="DA68" s="751"/>
      <c r="DB68" s="752"/>
    </row>
    <row r="69" spans="2:106" ht="32.5" customHeight="1">
      <c r="B69" s="755"/>
      <c r="C69" s="755"/>
      <c r="D69" s="756"/>
      <c r="E69" s="726"/>
      <c r="F69" s="727"/>
      <c r="G69" s="727"/>
      <c r="H69" s="727"/>
      <c r="I69" s="727"/>
      <c r="J69" s="369" t="str">
        <f>IF(AND('MAPA DE RIESGOS'!$AP572="Alta",'MAPA DE RIESGOS'!$AR572="Leve"),CONCATENATE("R",'MAPA DE RIESGOS'!$H572,"C",'MAPA DE RIESGOS'!$AF572),"")</f>
        <v/>
      </c>
      <c r="K69" s="370" t="str">
        <f>IF(AND('MAPA DE RIESGOS'!$AP573="Alta",'MAPA DE RIESGOS'!$AR573="Leve"),CONCATENATE("R",'MAPA DE RIESGOS'!$H573,"C",'MAPA DE RIESGOS'!$AF573),"")</f>
        <v/>
      </c>
      <c r="L69" s="370" t="str">
        <f>IF(AND('MAPA DE RIESGOS'!$AP574="Alta",'MAPA DE RIESGOS'!$AR574="Leve"),CONCATENATE("R",'MAPA DE RIESGOS'!$H574,"C",'MAPA DE RIESGOS'!$AF574),"")</f>
        <v/>
      </c>
      <c r="M69" s="370" t="str">
        <f>IF(AND('MAPA DE RIESGOS'!$AP575="Alta",'MAPA DE RIESGOS'!$AR575="Leve"),CONCATENATE("R",'MAPA DE RIESGOS'!$H575,"C",'MAPA DE RIESGOS'!$AF575),"")</f>
        <v/>
      </c>
      <c r="N69" s="370" t="str">
        <f>IF(AND('MAPA DE RIESGOS'!$AP576="Alta",'MAPA DE RIESGOS'!$AR576="Leve"),CONCATENATE("R",'MAPA DE RIESGOS'!$H576,"C",'MAPA DE RIESGOS'!$AF576),"")</f>
        <v/>
      </c>
      <c r="O69" s="370" t="str">
        <f>IF(AND('MAPA DE RIESGOS'!$AP577="Alta",'MAPA DE RIESGOS'!$AR577="Leve"),CONCATENATE("R",'MAPA DE RIESGOS'!$H577,"C",'MAPA DE RIESGOS'!$AF577),"")</f>
        <v/>
      </c>
      <c r="P69" s="370" t="str">
        <f>IF(AND('MAPA DE RIESGOS'!$AP578="Alta",'MAPA DE RIESGOS'!$AR578="Leve"),CONCATENATE("R",'MAPA DE RIESGOS'!$H578,"C",'MAPA DE RIESGOS'!$AF578),"")</f>
        <v/>
      </c>
      <c r="Q69" s="370" t="str">
        <f>IF(AND('MAPA DE RIESGOS'!$AP579="Alta",'MAPA DE RIESGOS'!$AR579="Leve"),CONCATENATE("R",'MAPA DE RIESGOS'!$H579,"C",'MAPA DE RIESGOS'!$AF579),"")</f>
        <v/>
      </c>
      <c r="R69" s="370" t="str">
        <f>IF(AND('MAPA DE RIESGOS'!$AP580="Alta",'MAPA DE RIESGOS'!$AR580="Leve"),CONCATENATE("R",'MAPA DE RIESGOS'!$H580,"C",'MAPA DE RIESGOS'!$AF580),"")</f>
        <v/>
      </c>
      <c r="S69" s="370" t="str">
        <f>IF(AND('MAPA DE RIESGOS'!$AP581="Alta",'MAPA DE RIESGOS'!$AR581="Leve"),CONCATENATE("R",'MAPA DE RIESGOS'!$H581,"C",'MAPA DE RIESGOS'!$AF581),"")</f>
        <v/>
      </c>
      <c r="T69" s="370" t="str">
        <f>IF(AND('MAPA DE RIESGOS'!$AP582="Alta",'MAPA DE RIESGOS'!$AR582="Leve"),CONCATENATE("R",'MAPA DE RIESGOS'!$H582,"C",'MAPA DE RIESGOS'!$AF582),"")</f>
        <v/>
      </c>
      <c r="U69" s="370" t="str">
        <f>IF(AND('MAPA DE RIESGOS'!$AP583="Alta",'MAPA DE RIESGOS'!$AR583="Leve"),CONCATENATE("R",'MAPA DE RIESGOS'!$H583,"C",'MAPA DE RIESGOS'!$AF583),"")</f>
        <v/>
      </c>
      <c r="V69" s="370" t="str">
        <f>IF(AND('MAPA DE RIESGOS'!$AP584="Alta",'MAPA DE RIESGOS'!$AR584="Leve"),CONCATENATE("R",'MAPA DE RIESGOS'!$H584,"C",'MAPA DE RIESGOS'!$AF584),"")</f>
        <v/>
      </c>
      <c r="W69" s="370" t="str">
        <f>IF(AND('MAPA DE RIESGOS'!$AP585="Alta",'MAPA DE RIESGOS'!$AR585="Leve"),CONCATENATE("R",'MAPA DE RIESGOS'!$H585,"C",'MAPA DE RIESGOS'!$AF585),"")</f>
        <v/>
      </c>
      <c r="X69" s="370" t="str">
        <f>IF(AND('MAPA DE RIESGOS'!$AP586="Alta",'MAPA DE RIESGOS'!$AR586="Leve"),CONCATENATE("R",'MAPA DE RIESGOS'!$H586,"C",'MAPA DE RIESGOS'!$AF586),"")</f>
        <v/>
      </c>
      <c r="Y69" s="370" t="str">
        <f>IF(AND('MAPA DE RIESGOS'!$AP587="Alta",'MAPA DE RIESGOS'!$AR587="Leve"),CONCATENATE("R",'MAPA DE RIESGOS'!$H587,"C",'MAPA DE RIESGOS'!$AF587),"")</f>
        <v/>
      </c>
      <c r="Z69" s="370" t="str">
        <f>IF(AND('MAPA DE RIESGOS'!$AP588="Alta",'MAPA DE RIESGOS'!$AR588="Leve"),CONCATENATE("R",'MAPA DE RIESGOS'!$H588,"C",'MAPA DE RIESGOS'!$AF588),"")</f>
        <v/>
      </c>
      <c r="AA69" s="370" t="str">
        <f>IF(AND('MAPA DE RIESGOS'!$AP589="Alta",'MAPA DE RIESGOS'!$AR589="Leve"),CONCATENATE("R",'MAPA DE RIESGOS'!$H589,"C",'MAPA DE RIESGOS'!$AF589),"")</f>
        <v/>
      </c>
      <c r="AB69" s="369" t="str">
        <f>IF(AND('MAPA DE RIESGOS'!$AP572="Alta",'MAPA DE RIESGOS'!$AR572="Menor"),CONCATENATE("R",'MAPA DE RIESGOS'!$H572,"C",'MAPA DE RIESGOS'!$AF572),"")</f>
        <v/>
      </c>
      <c r="AC69" s="370" t="str">
        <f>IF(AND('MAPA DE RIESGOS'!$AP573="Alta",'MAPA DE RIESGOS'!$AR573="Menor"),CONCATENATE("R",'MAPA DE RIESGOS'!$H573,"C",'MAPA DE RIESGOS'!$AF573),"")</f>
        <v/>
      </c>
      <c r="AD69" s="370" t="str">
        <f>IF(AND('MAPA DE RIESGOS'!$AP574="Alta",'MAPA DE RIESGOS'!$AR574="Menor"),CONCATENATE("R",'MAPA DE RIESGOS'!$H574,"C",'MAPA DE RIESGOS'!$AF574),"")</f>
        <v/>
      </c>
      <c r="AE69" s="370" t="str">
        <f>IF(AND('MAPA DE RIESGOS'!$AP575="Alta",'MAPA DE RIESGOS'!$AR575="Menor"),CONCATENATE("R",'MAPA DE RIESGOS'!$H575,"C",'MAPA DE RIESGOS'!$AF575),"")</f>
        <v/>
      </c>
      <c r="AF69" s="370" t="str">
        <f>IF(AND('MAPA DE RIESGOS'!$AP576="Alta",'MAPA DE RIESGOS'!$AR576="Menor"),CONCATENATE("R",'MAPA DE RIESGOS'!$H576,"C",'MAPA DE RIESGOS'!$AF576),"")</f>
        <v/>
      </c>
      <c r="AG69" s="370" t="str">
        <f>IF(AND('MAPA DE RIESGOS'!$AP577="Alta",'MAPA DE RIESGOS'!$AR577="Menor"),CONCATENATE("R",'MAPA DE RIESGOS'!$H577,"C",'MAPA DE RIESGOS'!$AF577),"")</f>
        <v/>
      </c>
      <c r="AH69" s="370" t="str">
        <f>IF(AND('MAPA DE RIESGOS'!$AP578="Alta",'MAPA DE RIESGOS'!$AR578="Menor"),CONCATENATE("R",'MAPA DE RIESGOS'!$H578,"C",'MAPA DE RIESGOS'!$AF578),"")</f>
        <v/>
      </c>
      <c r="AI69" s="370" t="str">
        <f>IF(AND('MAPA DE RIESGOS'!$AP579="Alta",'MAPA DE RIESGOS'!$AR579="Menor"),CONCATENATE("R",'MAPA DE RIESGOS'!$H579,"C",'MAPA DE RIESGOS'!$AF579),"")</f>
        <v/>
      </c>
      <c r="AJ69" s="370" t="str">
        <f>IF(AND('MAPA DE RIESGOS'!$AP580="Alta",'MAPA DE RIESGOS'!$AR580="Menor"),CONCATENATE("R",'MAPA DE RIESGOS'!$H580,"C",'MAPA DE RIESGOS'!$AF580),"")</f>
        <v/>
      </c>
      <c r="AK69" s="370" t="str">
        <f>IF(AND('MAPA DE RIESGOS'!$AP581="Alta",'MAPA DE RIESGOS'!$AR581="Menor"),CONCATENATE("R",'MAPA DE RIESGOS'!$H581,"C",'MAPA DE RIESGOS'!$AF581),"")</f>
        <v/>
      </c>
      <c r="AL69" s="370" t="str">
        <f>IF(AND('MAPA DE RIESGOS'!$AP582="Alta",'MAPA DE RIESGOS'!$AR582="Menor"),CONCATENATE("R",'MAPA DE RIESGOS'!$H582,"C",'MAPA DE RIESGOS'!$AF582),"")</f>
        <v/>
      </c>
      <c r="AM69" s="370" t="str">
        <f>IF(AND('MAPA DE RIESGOS'!$AP583="Alta",'MAPA DE RIESGOS'!$AR583="Menor"),CONCATENATE("R",'MAPA DE RIESGOS'!$H583,"C",'MAPA DE RIESGOS'!$AF583),"")</f>
        <v/>
      </c>
      <c r="AN69" s="370" t="str">
        <f>IF(AND('MAPA DE RIESGOS'!$AP584="Alta",'MAPA DE RIESGOS'!$AR584="Menor"),CONCATENATE("R",'MAPA DE RIESGOS'!$H584,"C",'MAPA DE RIESGOS'!$AF584),"")</f>
        <v/>
      </c>
      <c r="AO69" s="370" t="str">
        <f>IF(AND('MAPA DE RIESGOS'!$AP585="Alta",'MAPA DE RIESGOS'!$AR585="Menor"),CONCATENATE("R",'MAPA DE RIESGOS'!$H585,"C",'MAPA DE RIESGOS'!$AF585),"")</f>
        <v/>
      </c>
      <c r="AP69" s="370" t="str">
        <f>IF(AND('MAPA DE RIESGOS'!$AP586="Alta",'MAPA DE RIESGOS'!$AR586="Menor"),CONCATENATE("R",'MAPA DE RIESGOS'!$H586,"C",'MAPA DE RIESGOS'!$AF586),"")</f>
        <v/>
      </c>
      <c r="AQ69" s="370" t="str">
        <f>IF(AND('MAPA DE RIESGOS'!$AP587="Alta",'MAPA DE RIESGOS'!$AR587="Menor"),CONCATENATE("R",'MAPA DE RIESGOS'!$H587,"C",'MAPA DE RIESGOS'!$AF587),"")</f>
        <v/>
      </c>
      <c r="AR69" s="370" t="str">
        <f>IF(AND('MAPA DE RIESGOS'!$AP588="Alta",'MAPA DE RIESGOS'!$AR588="Menor"),CONCATENATE("R",'MAPA DE RIESGOS'!$H588,"C",'MAPA DE RIESGOS'!$AF588),"")</f>
        <v/>
      </c>
      <c r="AS69" s="371" t="str">
        <f>IF(AND('MAPA DE RIESGOS'!$AP589="Alta",'MAPA DE RIESGOS'!$AR589="Menor"),CONCATENATE("R",'MAPA DE RIESGOS'!$H589,"C",'MAPA DE RIESGOS'!$AF589),"")</f>
        <v/>
      </c>
      <c r="AT69" s="357" t="str">
        <f>IF(AND('MAPA DE RIESGOS'!$AP572="Alta",'MAPA DE RIESGOS'!$AR572="Moderado"),CONCATENATE("R",'MAPA DE RIESGOS'!$H572,"C",'MAPA DE RIESGOS'!$AF572),"")</f>
        <v/>
      </c>
      <c r="AU69" s="357" t="str">
        <f>IF(AND('MAPA DE RIESGOS'!$AP573="Alta",'MAPA DE RIESGOS'!$AR573="Moderado"),CONCATENATE("R",'MAPA DE RIESGOS'!$H573,"C",'MAPA DE RIESGOS'!$AF573),"")</f>
        <v/>
      </c>
      <c r="AV69" s="357" t="str">
        <f>IF(AND('MAPA DE RIESGOS'!$AP574="Alta",'MAPA DE RIESGOS'!$AR574="Moderado"),CONCATENATE("R",'MAPA DE RIESGOS'!$H574,"C",'MAPA DE RIESGOS'!$AF574),"")</f>
        <v/>
      </c>
      <c r="AW69" s="357" t="str">
        <f>IF(AND('MAPA DE RIESGOS'!$AP575="Alta",'MAPA DE RIESGOS'!$AR575="Moderado"),CONCATENATE("R",'MAPA DE RIESGOS'!$H575,"C",'MAPA DE RIESGOS'!$AF575),"")</f>
        <v/>
      </c>
      <c r="AX69" s="357" t="str">
        <f>IF(AND('MAPA DE RIESGOS'!$AP576="Alta",'MAPA DE RIESGOS'!$AR576="Moderado"),CONCATENATE("R",'MAPA DE RIESGOS'!$H576,"C",'MAPA DE RIESGOS'!$AF576),"")</f>
        <v/>
      </c>
      <c r="AY69" s="357" t="str">
        <f>IF(AND('MAPA DE RIESGOS'!$AP577="Alta",'MAPA DE RIESGOS'!$AR577="Moderado"),CONCATENATE("R",'MAPA DE RIESGOS'!$H577,"C",'MAPA DE RIESGOS'!$AF577),"")</f>
        <v/>
      </c>
      <c r="AZ69" s="357" t="str">
        <f>IF(AND('MAPA DE RIESGOS'!$AP578="Alta",'MAPA DE RIESGOS'!$AR578="Moderado"),CONCATENATE("R",'MAPA DE RIESGOS'!$H578,"C",'MAPA DE RIESGOS'!$AF578),"")</f>
        <v/>
      </c>
      <c r="BA69" s="357" t="str">
        <f>IF(AND('MAPA DE RIESGOS'!$AP579="Alta",'MAPA DE RIESGOS'!$AR579="Moderado"),CONCATENATE("R",'MAPA DE RIESGOS'!$H579,"C",'MAPA DE RIESGOS'!$AF579),"")</f>
        <v/>
      </c>
      <c r="BB69" s="357" t="str">
        <f>IF(AND('MAPA DE RIESGOS'!$AP580="Alta",'MAPA DE RIESGOS'!$AR580="Moderado"),CONCATENATE("R",'MAPA DE RIESGOS'!$H580,"C",'MAPA DE RIESGOS'!$AF580),"")</f>
        <v/>
      </c>
      <c r="BC69" s="357" t="str">
        <f>IF(AND('MAPA DE RIESGOS'!$AP581="Alta",'MAPA DE RIESGOS'!$AR581="Moderado"),CONCATENATE("R",'MAPA DE RIESGOS'!$H581,"C",'MAPA DE RIESGOS'!$AF581),"")</f>
        <v/>
      </c>
      <c r="BD69" s="357" t="str">
        <f>IF(AND('MAPA DE RIESGOS'!$AP582="Alta",'MAPA DE RIESGOS'!$AR582="Moderado"),CONCATENATE("R",'MAPA DE RIESGOS'!$H582,"C",'MAPA DE RIESGOS'!$AF582),"")</f>
        <v/>
      </c>
      <c r="BE69" s="357" t="str">
        <f>IF(AND('MAPA DE RIESGOS'!$AP583="Alta",'MAPA DE RIESGOS'!$AR583="Moderado"),CONCATENATE("R",'MAPA DE RIESGOS'!$H583,"C",'MAPA DE RIESGOS'!$AF583),"")</f>
        <v/>
      </c>
      <c r="BF69" s="357" t="str">
        <f>IF(AND('MAPA DE RIESGOS'!$AP584="Alta",'MAPA DE RIESGOS'!$AR584="Moderado"),CONCATENATE("R",'MAPA DE RIESGOS'!$H584,"C",'MAPA DE RIESGOS'!$AF584),"")</f>
        <v/>
      </c>
      <c r="BG69" s="357" t="str">
        <f>IF(AND('MAPA DE RIESGOS'!$AP585="Alta",'MAPA DE RIESGOS'!$AR585="Moderado"),CONCATENATE("R",'MAPA DE RIESGOS'!$H585,"C",'MAPA DE RIESGOS'!$AF585),"")</f>
        <v/>
      </c>
      <c r="BH69" s="357" t="str">
        <f>IF(AND('MAPA DE RIESGOS'!$AP586="Alta",'MAPA DE RIESGOS'!$AR586="Moderado"),CONCATENATE("R",'MAPA DE RIESGOS'!$H586,"C",'MAPA DE RIESGOS'!$AF586),"")</f>
        <v/>
      </c>
      <c r="BI69" s="357" t="str">
        <f>IF(AND('MAPA DE RIESGOS'!$AP587="Alta",'MAPA DE RIESGOS'!$AR587="Moderado"),CONCATENATE("R",'MAPA DE RIESGOS'!$H587,"C",'MAPA DE RIESGOS'!$AF587),"")</f>
        <v/>
      </c>
      <c r="BJ69" s="357" t="str">
        <f>IF(AND('MAPA DE RIESGOS'!$AP588="Alta",'MAPA DE RIESGOS'!$AR588="Moderado"),CONCATENATE("R",'MAPA DE RIESGOS'!$H588,"C",'MAPA DE RIESGOS'!$AF588),"")</f>
        <v/>
      </c>
      <c r="BK69" s="358" t="str">
        <f>IF(AND('MAPA DE RIESGOS'!$AP589="Alta",'MAPA DE RIESGOS'!$AR589="Moderado"),CONCATENATE("R",'MAPA DE RIESGOS'!$H589,"C",'MAPA DE RIESGOS'!$AF589),"")</f>
        <v/>
      </c>
      <c r="BL69" s="357" t="str">
        <f>IF(AND('MAPA DE RIESGOS'!$AP572="Alta",'MAPA DE RIESGOS'!$AR572="Mayor"),CONCATENATE("R",'MAPA DE RIESGOS'!$H572,"C",'MAPA DE RIESGOS'!$AF572),"")</f>
        <v/>
      </c>
      <c r="BM69" s="357" t="str">
        <f>IF(AND('MAPA DE RIESGOS'!$AP573="Alta",'MAPA DE RIESGOS'!$AR573="Mayor"),CONCATENATE("R",'MAPA DE RIESGOS'!$H573,"C",'MAPA DE RIESGOS'!$AF573),"")</f>
        <v/>
      </c>
      <c r="BN69" s="357" t="str">
        <f>IF(AND('MAPA DE RIESGOS'!$AP574="Alta",'MAPA DE RIESGOS'!$AR574="Mayor"),CONCATENATE("R",'MAPA DE RIESGOS'!$H574,"C",'MAPA DE RIESGOS'!$AF574),"")</f>
        <v/>
      </c>
      <c r="BO69" s="357" t="str">
        <f>IF(AND('MAPA DE RIESGOS'!$AP575="Alta",'MAPA DE RIESGOS'!$AR575="Mayor"),CONCATENATE("R",'MAPA DE RIESGOS'!$H575,"C",'MAPA DE RIESGOS'!$AF575),"")</f>
        <v/>
      </c>
      <c r="BP69" s="357" t="str">
        <f>IF(AND('MAPA DE RIESGOS'!$AP576="Alta",'MAPA DE RIESGOS'!$AR576="Mayor"),CONCATENATE("R",'MAPA DE RIESGOS'!$H576,"C",'MAPA DE RIESGOS'!$AF576),"")</f>
        <v/>
      </c>
      <c r="BQ69" s="357" t="str">
        <f>IF(AND('MAPA DE RIESGOS'!$AP577="Alta",'MAPA DE RIESGOS'!$AR577="Mayor"),CONCATENATE("R",'MAPA DE RIESGOS'!$H577,"C",'MAPA DE RIESGOS'!$AF577),"")</f>
        <v/>
      </c>
      <c r="BR69" s="357" t="str">
        <f>IF(AND('MAPA DE RIESGOS'!$AP578="Alta",'MAPA DE RIESGOS'!$AR578="Mayor"),CONCATENATE("R",'MAPA DE RIESGOS'!$H578,"C",'MAPA DE RIESGOS'!$AF578),"")</f>
        <v/>
      </c>
      <c r="BS69" s="357" t="str">
        <f>IF(AND('MAPA DE RIESGOS'!$AP579="Alta",'MAPA DE RIESGOS'!$AR579="Mayor"),CONCATENATE("R",'MAPA DE RIESGOS'!$H579,"C",'MAPA DE RIESGOS'!$AF579),"")</f>
        <v/>
      </c>
      <c r="BT69" s="357" t="str">
        <f>IF(AND('MAPA DE RIESGOS'!$AP580="Alta",'MAPA DE RIESGOS'!$AR580="Mayor"),CONCATENATE("R",'MAPA DE RIESGOS'!$H580,"C",'MAPA DE RIESGOS'!$AF580),"")</f>
        <v/>
      </c>
      <c r="BU69" s="357" t="str">
        <f>IF(AND('MAPA DE RIESGOS'!$AP581="Alta",'MAPA DE RIESGOS'!$AR581="Mayor"),CONCATENATE("R",'MAPA DE RIESGOS'!$H581,"C",'MAPA DE RIESGOS'!$AF581),"")</f>
        <v/>
      </c>
      <c r="BV69" s="357" t="str">
        <f>IF(AND('MAPA DE RIESGOS'!$AP582="Alta",'MAPA DE RIESGOS'!$AR582="Mayor"),CONCATENATE("R",'MAPA DE RIESGOS'!$H582,"C",'MAPA DE RIESGOS'!$AF582),"")</f>
        <v/>
      </c>
      <c r="BW69" s="357" t="str">
        <f>IF(AND('MAPA DE RIESGOS'!$AP583="Alta",'MAPA DE RIESGOS'!$AR583="Mayor"),CONCATENATE("R",'MAPA DE RIESGOS'!$H583,"C",'MAPA DE RIESGOS'!$AF583),"")</f>
        <v/>
      </c>
      <c r="BX69" s="357" t="str">
        <f>IF(AND('MAPA DE RIESGOS'!$AP584="Alta",'MAPA DE RIESGOS'!$AR584="Mayor"),CONCATENATE("R",'MAPA DE RIESGOS'!$H584,"C",'MAPA DE RIESGOS'!$AF584),"")</f>
        <v/>
      </c>
      <c r="BY69" s="357" t="str">
        <f>IF(AND('MAPA DE RIESGOS'!$AP585="Alta",'MAPA DE RIESGOS'!$AR585="Mayor"),CONCATENATE("R",'MAPA DE RIESGOS'!$H585,"C",'MAPA DE RIESGOS'!$AF585),"")</f>
        <v/>
      </c>
      <c r="BZ69" s="357" t="str">
        <f>IF(AND('MAPA DE RIESGOS'!$AP586="Alta",'MAPA DE RIESGOS'!$AR586="Mayor"),CONCATENATE("R",'MAPA DE RIESGOS'!$H586,"C",'MAPA DE RIESGOS'!$AF586),"")</f>
        <v/>
      </c>
      <c r="CA69" s="357" t="str">
        <f>IF(AND('MAPA DE RIESGOS'!$AP587="Alta",'MAPA DE RIESGOS'!$AR587="Mayor"),CONCATENATE("R",'MAPA DE RIESGOS'!$H587,"C",'MAPA DE RIESGOS'!$AF587),"")</f>
        <v/>
      </c>
      <c r="CB69" s="357" t="str">
        <f>IF(AND('MAPA DE RIESGOS'!$AP588="Alta",'MAPA DE RIESGOS'!$AR588="Mayor"),CONCATENATE("R",'MAPA DE RIESGOS'!$H588,"C",'MAPA DE RIESGOS'!$AF588),"")</f>
        <v/>
      </c>
      <c r="CC69" s="358" t="str">
        <f>IF(AND('MAPA DE RIESGOS'!$AP589="Alta",'MAPA DE RIESGOS'!$AR589="Mayor"),CONCATENATE("R",'MAPA DE RIESGOS'!$H589,"C",'MAPA DE RIESGOS'!$AF589),"")</f>
        <v/>
      </c>
      <c r="CD69" s="359" t="str">
        <f>IF(AND('MAPA DE RIESGOS'!$AP572="Alta",'MAPA DE RIESGOS'!$AR572="Catastrófico"),CONCATENATE("R",'MAPA DE RIESGOS'!$H572,"C",'MAPA DE RIESGOS'!$AF572),"")</f>
        <v/>
      </c>
      <c r="CE69" s="359" t="str">
        <f>IF(AND('MAPA DE RIESGOS'!$AP573="Alta",'MAPA DE RIESGOS'!$AR573="Catastrófico"),CONCATENATE("R",'MAPA DE RIESGOS'!$H573,"C",'MAPA DE RIESGOS'!$AF573),"")</f>
        <v/>
      </c>
      <c r="CF69" s="359" t="str">
        <f>IF(AND('MAPA DE RIESGOS'!$AP574="Alta",'MAPA DE RIESGOS'!$AR574="Catastrófico"),CONCATENATE("R",'MAPA DE RIESGOS'!$H574,"C",'MAPA DE RIESGOS'!$AF574),"")</f>
        <v/>
      </c>
      <c r="CG69" s="359" t="str">
        <f>IF(AND('MAPA DE RIESGOS'!$AP575="Alta",'MAPA DE RIESGOS'!$AR575="Catastrófico"),CONCATENATE("R",'MAPA DE RIESGOS'!$H575,"C",'MAPA DE RIESGOS'!$AF575),"")</f>
        <v/>
      </c>
      <c r="CH69" s="359" t="str">
        <f>IF(AND('MAPA DE RIESGOS'!$AP576="Alta",'MAPA DE RIESGOS'!$AR576="Catastrófico"),CONCATENATE("R",'MAPA DE RIESGOS'!$H576,"C",'MAPA DE RIESGOS'!$AF576),"")</f>
        <v/>
      </c>
      <c r="CI69" s="359" t="str">
        <f>IF(AND('MAPA DE RIESGOS'!$AP577="Alta",'MAPA DE RIESGOS'!$AR577="Catastrófico"),CONCATENATE("R",'MAPA DE RIESGOS'!$H577,"C",'MAPA DE RIESGOS'!$AF577),"")</f>
        <v/>
      </c>
      <c r="CJ69" s="359" t="str">
        <f>IF(AND('MAPA DE RIESGOS'!$AP578="Alta",'MAPA DE RIESGOS'!$AR578="Catastrófico"),CONCATENATE("R",'MAPA DE RIESGOS'!$H578,"C",'MAPA DE RIESGOS'!$AF578),"")</f>
        <v/>
      </c>
      <c r="CK69" s="359" t="str">
        <f>IF(AND('MAPA DE RIESGOS'!$AP579="Alta",'MAPA DE RIESGOS'!$AR579="Catastrófico"),CONCATENATE("R",'MAPA DE RIESGOS'!$H579,"C",'MAPA DE RIESGOS'!$AF579),"")</f>
        <v/>
      </c>
      <c r="CL69" s="359" t="str">
        <f>IF(AND('MAPA DE RIESGOS'!$AP580="Alta",'MAPA DE RIESGOS'!$AR580="Catastrófico"),CONCATENATE("R",'MAPA DE RIESGOS'!$H580,"C",'MAPA DE RIESGOS'!$AF580),"")</f>
        <v/>
      </c>
      <c r="CM69" s="359" t="str">
        <f>IF(AND('MAPA DE RIESGOS'!$AP581="Alta",'MAPA DE RIESGOS'!$AR581="Catastrófico"),CONCATENATE("R",'MAPA DE RIESGOS'!$H581,"C",'MAPA DE RIESGOS'!$AF581),"")</f>
        <v/>
      </c>
      <c r="CN69" s="359" t="str">
        <f>IF(AND('MAPA DE RIESGOS'!$AP582="Alta",'MAPA DE RIESGOS'!$AR582="Catastrófico"),CONCATENATE("R",'MAPA DE RIESGOS'!$H582,"C",'MAPA DE RIESGOS'!$AF582),"")</f>
        <v/>
      </c>
      <c r="CO69" s="359" t="str">
        <f>IF(AND('MAPA DE RIESGOS'!$AP583="Alta",'MAPA DE RIESGOS'!$AR583="Catastrófico"),CONCATENATE("R",'MAPA DE RIESGOS'!$H583,"C",'MAPA DE RIESGOS'!$AF583),"")</f>
        <v/>
      </c>
      <c r="CP69" s="359" t="str">
        <f>IF(AND('MAPA DE RIESGOS'!$AP584="Alta",'MAPA DE RIESGOS'!$AR584="Catastrófico"),CONCATENATE("R",'MAPA DE RIESGOS'!$H584,"C",'MAPA DE RIESGOS'!$AF584),"")</f>
        <v/>
      </c>
      <c r="CQ69" s="359" t="str">
        <f>IF(AND('MAPA DE RIESGOS'!$AP585="Alta",'MAPA DE RIESGOS'!$AR585="Catastrófico"),CONCATENATE("R",'MAPA DE RIESGOS'!$H585,"C",'MAPA DE RIESGOS'!$AF585),"")</f>
        <v/>
      </c>
      <c r="CR69" s="359" t="str">
        <f>IF(AND('MAPA DE RIESGOS'!$AP586="Alta",'MAPA DE RIESGOS'!$AR586="Catastrófico"),CONCATENATE("R",'MAPA DE RIESGOS'!$H586,"C",'MAPA DE RIESGOS'!$AF586),"")</f>
        <v/>
      </c>
      <c r="CS69" s="359" t="str">
        <f>IF(AND('MAPA DE RIESGOS'!$AP587="Alta",'MAPA DE RIESGOS'!$AR587="Catastrófico"),CONCATENATE("R",'MAPA DE RIESGOS'!$H587,"C",'MAPA DE RIESGOS'!$AF587),"")</f>
        <v/>
      </c>
      <c r="CT69" s="359" t="str">
        <f>IF(AND('MAPA DE RIESGOS'!$AP588="Alta",'MAPA DE RIESGOS'!$AR588="Catastrófico"),CONCATENATE("R",'MAPA DE RIESGOS'!$H588,"C",'MAPA DE RIESGOS'!$AF588),"")</f>
        <v/>
      </c>
      <c r="CU69" s="360" t="str">
        <f>IF(AND('MAPA DE RIESGOS'!$AP589="Alta",'MAPA DE RIESGOS'!$AR589="Catastrófico"),CONCATENATE("R",'MAPA DE RIESGOS'!$H589,"C",'MAPA DE RIESGOS'!$AF589),"")</f>
        <v/>
      </c>
      <c r="CV69" s="67"/>
      <c r="CW69" s="750"/>
      <c r="CX69" s="751"/>
      <c r="CY69" s="751"/>
      <c r="CZ69" s="751"/>
      <c r="DA69" s="751"/>
      <c r="DB69" s="752"/>
    </row>
    <row r="70" spans="2:106" ht="32.5" customHeight="1">
      <c r="B70" s="755"/>
      <c r="C70" s="755"/>
      <c r="D70" s="756"/>
      <c r="E70" s="726"/>
      <c r="F70" s="727"/>
      <c r="G70" s="727"/>
      <c r="H70" s="727"/>
      <c r="I70" s="727"/>
      <c r="J70" s="369" t="str">
        <f>IF(AND('MAPA DE RIESGOS'!$AP590="Alta",'MAPA DE RIESGOS'!$AR590="Leve"),CONCATENATE("R",'MAPA DE RIESGOS'!$H590,"C",'MAPA DE RIESGOS'!$AF590),"")</f>
        <v/>
      </c>
      <c r="K70" s="370" t="str">
        <f>IF(AND('MAPA DE RIESGOS'!$AP591="Alta",'MAPA DE RIESGOS'!$AR591="Leve"),CONCATENATE("R",'MAPA DE RIESGOS'!$H591,"C",'MAPA DE RIESGOS'!$AF591),"")</f>
        <v/>
      </c>
      <c r="L70" s="370" t="str">
        <f>IF(AND('MAPA DE RIESGOS'!$AP592="Alta",'MAPA DE RIESGOS'!$AR592="Leve"),CONCATENATE("R",'MAPA DE RIESGOS'!$H592,"C",'MAPA DE RIESGOS'!$AF592),"")</f>
        <v/>
      </c>
      <c r="M70" s="370" t="str">
        <f>IF(AND('MAPA DE RIESGOS'!$AP593="Alta",'MAPA DE RIESGOS'!$AR593="Leve"),CONCATENATE("R",'MAPA DE RIESGOS'!$H593,"C",'MAPA DE RIESGOS'!$AF593),"")</f>
        <v/>
      </c>
      <c r="N70" s="370" t="str">
        <f>IF(AND('MAPA DE RIESGOS'!$AP594="Alta",'MAPA DE RIESGOS'!$AR594="Leve"),CONCATENATE("R",'MAPA DE RIESGOS'!$H594,"C",'MAPA DE RIESGOS'!$AF594),"")</f>
        <v/>
      </c>
      <c r="O70" s="370" t="str">
        <f>IF(AND('MAPA DE RIESGOS'!$AP595="Alta",'MAPA DE RIESGOS'!$AR595="Leve"),CONCATENATE("R",'MAPA DE RIESGOS'!$H595,"C",'MAPA DE RIESGOS'!$AF595),"")</f>
        <v/>
      </c>
      <c r="P70" s="370" t="str">
        <f>IF(AND('MAPA DE RIESGOS'!$AP596="Alta",'MAPA DE RIESGOS'!$AR596="Leve"),CONCATENATE("R",'MAPA DE RIESGOS'!$H596,"C",'MAPA DE RIESGOS'!$AF596),"")</f>
        <v/>
      </c>
      <c r="Q70" s="370" t="str">
        <f>IF(AND('MAPA DE RIESGOS'!$AP597="Alta",'MAPA DE RIESGOS'!$AR597="Leve"),CONCATENATE("R",'MAPA DE RIESGOS'!$H597,"C",'MAPA DE RIESGOS'!$AF597),"")</f>
        <v/>
      </c>
      <c r="R70" s="370" t="str">
        <f>IF(AND('MAPA DE RIESGOS'!$AP598="Alta",'MAPA DE RIESGOS'!$AR598="Leve"),CONCATENATE("R",'MAPA DE RIESGOS'!$H598,"C",'MAPA DE RIESGOS'!$AF598),"")</f>
        <v/>
      </c>
      <c r="S70" s="370" t="str">
        <f>IF(AND('MAPA DE RIESGOS'!$AP599="Alta",'MAPA DE RIESGOS'!$AR599="Leve"),CONCATENATE("R",'MAPA DE RIESGOS'!$H599,"C",'MAPA DE RIESGOS'!$AF599),"")</f>
        <v/>
      </c>
      <c r="T70" s="370" t="str">
        <f>IF(AND('MAPA DE RIESGOS'!$AP600="Alta",'MAPA DE RIESGOS'!$AR600="Leve"),CONCATENATE("R",'MAPA DE RIESGOS'!$H600,"C",'MAPA DE RIESGOS'!$AF600),"")</f>
        <v/>
      </c>
      <c r="U70" s="370" t="str">
        <f>IF(AND('MAPA DE RIESGOS'!$AP601="Alta",'MAPA DE RIESGOS'!$AR601="Leve"),CONCATENATE("R",'MAPA DE RIESGOS'!$H601,"C",'MAPA DE RIESGOS'!$AF601),"")</f>
        <v/>
      </c>
      <c r="V70" s="370" t="str">
        <f>IF(AND('MAPA DE RIESGOS'!$AP602="Alta",'MAPA DE RIESGOS'!$AR602="Leve"),CONCATENATE("R",'MAPA DE RIESGOS'!$H602,"C",'MAPA DE RIESGOS'!$AF602),"")</f>
        <v/>
      </c>
      <c r="W70" s="370" t="str">
        <f>IF(AND('MAPA DE RIESGOS'!$AP603="Alta",'MAPA DE RIESGOS'!$AR603="Leve"),CONCATENATE("R",'MAPA DE RIESGOS'!$H603,"C",'MAPA DE RIESGOS'!$AF603),"")</f>
        <v/>
      </c>
      <c r="X70" s="370" t="str">
        <f>IF(AND('MAPA DE RIESGOS'!$AP604="Alta",'MAPA DE RIESGOS'!$AR604="Leve"),CONCATENATE("R",'MAPA DE RIESGOS'!$H604,"C",'MAPA DE RIESGOS'!$AF604),"")</f>
        <v/>
      </c>
      <c r="Y70" s="370" t="str">
        <f>IF(AND('MAPA DE RIESGOS'!$AP605="Alta",'MAPA DE RIESGOS'!$AR605="Leve"),CONCATENATE("R",'MAPA DE RIESGOS'!$H605,"C",'MAPA DE RIESGOS'!$AF605),"")</f>
        <v/>
      </c>
      <c r="Z70" s="370" t="str">
        <f>IF(AND('MAPA DE RIESGOS'!$AP606="Alta",'MAPA DE RIESGOS'!$AR606="Leve"),CONCATENATE("R",'MAPA DE RIESGOS'!$H606,"C",'MAPA DE RIESGOS'!$AF606),"")</f>
        <v/>
      </c>
      <c r="AA70" s="370" t="str">
        <f>IF(AND('MAPA DE RIESGOS'!$AP607="Alta",'MAPA DE RIESGOS'!$AR607="Leve"),CONCATENATE("R",'MAPA DE RIESGOS'!$H607,"C",'MAPA DE RIESGOS'!$AF607),"")</f>
        <v/>
      </c>
      <c r="AB70" s="369" t="str">
        <f>IF(AND('MAPA DE RIESGOS'!$AP590="Alta",'MAPA DE RIESGOS'!$AR590="Menor"),CONCATENATE("R",'MAPA DE RIESGOS'!$H590,"C",'MAPA DE RIESGOS'!$AF590),"")</f>
        <v/>
      </c>
      <c r="AC70" s="370" t="str">
        <f>IF(AND('MAPA DE RIESGOS'!$AP591="Alta",'MAPA DE RIESGOS'!$AR591="Menor"),CONCATENATE("R",'MAPA DE RIESGOS'!$H591,"C",'MAPA DE RIESGOS'!$AF591),"")</f>
        <v/>
      </c>
      <c r="AD70" s="370" t="str">
        <f>IF(AND('MAPA DE RIESGOS'!$AP592="Alta",'MAPA DE RIESGOS'!$AR592="Menor"),CONCATENATE("R",'MAPA DE RIESGOS'!$H592,"C",'MAPA DE RIESGOS'!$AF592),"")</f>
        <v/>
      </c>
      <c r="AE70" s="370" t="str">
        <f>IF(AND('MAPA DE RIESGOS'!$AP593="Alta",'MAPA DE RIESGOS'!$AR593="Menor"),CONCATENATE("R",'MAPA DE RIESGOS'!$H593,"C",'MAPA DE RIESGOS'!$AF593),"")</f>
        <v/>
      </c>
      <c r="AF70" s="370" t="str">
        <f>IF(AND('MAPA DE RIESGOS'!$AP594="Alta",'MAPA DE RIESGOS'!$AR594="Menor"),CONCATENATE("R",'MAPA DE RIESGOS'!$H594,"C",'MAPA DE RIESGOS'!$AF594),"")</f>
        <v/>
      </c>
      <c r="AG70" s="370" t="str">
        <f>IF(AND('MAPA DE RIESGOS'!$AP595="Alta",'MAPA DE RIESGOS'!$AR595="Menor"),CONCATENATE("R",'MAPA DE RIESGOS'!$H595,"C",'MAPA DE RIESGOS'!$AF595),"")</f>
        <v/>
      </c>
      <c r="AH70" s="370" t="str">
        <f>IF(AND('MAPA DE RIESGOS'!$AP596="Alta",'MAPA DE RIESGOS'!$AR596="Menor"),CONCATENATE("R",'MAPA DE RIESGOS'!$H596,"C",'MAPA DE RIESGOS'!$AF596),"")</f>
        <v/>
      </c>
      <c r="AI70" s="370" t="str">
        <f>IF(AND('MAPA DE RIESGOS'!$AP597="Alta",'MAPA DE RIESGOS'!$AR597="Menor"),CONCATENATE("R",'MAPA DE RIESGOS'!$H597,"C",'MAPA DE RIESGOS'!$AF597),"")</f>
        <v/>
      </c>
      <c r="AJ70" s="370" t="str">
        <f>IF(AND('MAPA DE RIESGOS'!$AP598="Alta",'MAPA DE RIESGOS'!$AR598="Menor"),CONCATENATE("R",'MAPA DE RIESGOS'!$H598,"C",'MAPA DE RIESGOS'!$AF598),"")</f>
        <v/>
      </c>
      <c r="AK70" s="370" t="str">
        <f>IF(AND('MAPA DE RIESGOS'!$AP599="Alta",'MAPA DE RIESGOS'!$AR599="Menor"),CONCATENATE("R",'MAPA DE RIESGOS'!$H599,"C",'MAPA DE RIESGOS'!$AF599),"")</f>
        <v/>
      </c>
      <c r="AL70" s="370" t="str">
        <f>IF(AND('MAPA DE RIESGOS'!$AP600="Alta",'MAPA DE RIESGOS'!$AR600="Menor"),CONCATENATE("R",'MAPA DE RIESGOS'!$H600,"C",'MAPA DE RIESGOS'!$AF600),"")</f>
        <v/>
      </c>
      <c r="AM70" s="370" t="str">
        <f>IF(AND('MAPA DE RIESGOS'!$AP601="Alta",'MAPA DE RIESGOS'!$AR601="Menor"),CONCATENATE("R",'MAPA DE RIESGOS'!$H601,"C",'MAPA DE RIESGOS'!$AF601),"")</f>
        <v/>
      </c>
      <c r="AN70" s="370" t="str">
        <f>IF(AND('MAPA DE RIESGOS'!$AP602="Alta",'MAPA DE RIESGOS'!$AR602="Menor"),CONCATENATE("R",'MAPA DE RIESGOS'!$H602,"C",'MAPA DE RIESGOS'!$AF602),"")</f>
        <v/>
      </c>
      <c r="AO70" s="370" t="str">
        <f>IF(AND('MAPA DE RIESGOS'!$AP603="Alta",'MAPA DE RIESGOS'!$AR603="Menor"),CONCATENATE("R",'MAPA DE RIESGOS'!$H603,"C",'MAPA DE RIESGOS'!$AF603),"")</f>
        <v/>
      </c>
      <c r="AP70" s="370" t="str">
        <f>IF(AND('MAPA DE RIESGOS'!$AP604="Alta",'MAPA DE RIESGOS'!$AR604="Menor"),CONCATENATE("R",'MAPA DE RIESGOS'!$H604,"C",'MAPA DE RIESGOS'!$AF604),"")</f>
        <v/>
      </c>
      <c r="AQ70" s="370" t="str">
        <f>IF(AND('MAPA DE RIESGOS'!$AP605="Alta",'MAPA DE RIESGOS'!$AR605="Menor"),CONCATENATE("R",'MAPA DE RIESGOS'!$H605,"C",'MAPA DE RIESGOS'!$AF605),"")</f>
        <v/>
      </c>
      <c r="AR70" s="370" t="str">
        <f>IF(AND('MAPA DE RIESGOS'!$AP606="Alta",'MAPA DE RIESGOS'!$AR606="Menor"),CONCATENATE("R",'MAPA DE RIESGOS'!$H606,"C",'MAPA DE RIESGOS'!$AF606),"")</f>
        <v/>
      </c>
      <c r="AS70" s="371" t="str">
        <f>IF(AND('MAPA DE RIESGOS'!$AP607="Alta",'MAPA DE RIESGOS'!$AR607="Menor"),CONCATENATE("R",'MAPA DE RIESGOS'!$H607,"C",'MAPA DE RIESGOS'!$AF607),"")</f>
        <v/>
      </c>
      <c r="AT70" s="357" t="str">
        <f>IF(AND('MAPA DE RIESGOS'!$AP590="Alta",'MAPA DE RIESGOS'!$AR590="Moderado"),CONCATENATE("R",'MAPA DE RIESGOS'!$H590,"C",'MAPA DE RIESGOS'!$AF590),"")</f>
        <v/>
      </c>
      <c r="AU70" s="357" t="str">
        <f>IF(AND('MAPA DE RIESGOS'!$AP591="Alta",'MAPA DE RIESGOS'!$AR591="Moderado"),CONCATENATE("R",'MAPA DE RIESGOS'!$H591,"C",'MAPA DE RIESGOS'!$AF591),"")</f>
        <v/>
      </c>
      <c r="AV70" s="357" t="str">
        <f>IF(AND('MAPA DE RIESGOS'!$AP592="Alta",'MAPA DE RIESGOS'!$AR592="Moderado"),CONCATENATE("R",'MAPA DE RIESGOS'!$H592,"C",'MAPA DE RIESGOS'!$AF592),"")</f>
        <v/>
      </c>
      <c r="AW70" s="357" t="str">
        <f>IF(AND('MAPA DE RIESGOS'!$AP593="Alta",'MAPA DE RIESGOS'!$AR593="Moderado"),CONCATENATE("R",'MAPA DE RIESGOS'!$H593,"C",'MAPA DE RIESGOS'!$AF593),"")</f>
        <v/>
      </c>
      <c r="AX70" s="357" t="str">
        <f>IF(AND('MAPA DE RIESGOS'!$AP594="Alta",'MAPA DE RIESGOS'!$AR594="Moderado"),CONCATENATE("R",'MAPA DE RIESGOS'!$H594,"C",'MAPA DE RIESGOS'!$AF594),"")</f>
        <v/>
      </c>
      <c r="AY70" s="357" t="str">
        <f>IF(AND('MAPA DE RIESGOS'!$AP595="Alta",'MAPA DE RIESGOS'!$AR595="Moderado"),CONCATENATE("R",'MAPA DE RIESGOS'!$H595,"C",'MAPA DE RIESGOS'!$AF595),"")</f>
        <v/>
      </c>
      <c r="AZ70" s="357" t="str">
        <f>IF(AND('MAPA DE RIESGOS'!$AP596="Alta",'MAPA DE RIESGOS'!$AR596="Moderado"),CONCATENATE("R",'MAPA DE RIESGOS'!$H596,"C",'MAPA DE RIESGOS'!$AF596),"")</f>
        <v/>
      </c>
      <c r="BA70" s="357" t="str">
        <f>IF(AND('MAPA DE RIESGOS'!$AP597="Alta",'MAPA DE RIESGOS'!$AR597="Moderado"),CONCATENATE("R",'MAPA DE RIESGOS'!$H597,"C",'MAPA DE RIESGOS'!$AF597),"")</f>
        <v/>
      </c>
      <c r="BB70" s="357" t="str">
        <f>IF(AND('MAPA DE RIESGOS'!$AP598="Alta",'MAPA DE RIESGOS'!$AR598="Moderado"),CONCATENATE("R",'MAPA DE RIESGOS'!$H598,"C",'MAPA DE RIESGOS'!$AF598),"")</f>
        <v/>
      </c>
      <c r="BC70" s="357" t="str">
        <f>IF(AND('MAPA DE RIESGOS'!$AP599="Alta",'MAPA DE RIESGOS'!$AR599="Moderado"),CONCATENATE("R",'MAPA DE RIESGOS'!$H599,"C",'MAPA DE RIESGOS'!$AF599),"")</f>
        <v/>
      </c>
      <c r="BD70" s="357" t="str">
        <f>IF(AND('MAPA DE RIESGOS'!$AP600="Alta",'MAPA DE RIESGOS'!$AR600="Moderado"),CONCATENATE("R",'MAPA DE RIESGOS'!$H600,"C",'MAPA DE RIESGOS'!$AF600),"")</f>
        <v/>
      </c>
      <c r="BE70" s="357" t="str">
        <f>IF(AND('MAPA DE RIESGOS'!$AP601="Alta",'MAPA DE RIESGOS'!$AR601="Moderado"),CONCATENATE("R",'MAPA DE RIESGOS'!$H601,"C",'MAPA DE RIESGOS'!$AF601),"")</f>
        <v/>
      </c>
      <c r="BF70" s="357" t="str">
        <f>IF(AND('MAPA DE RIESGOS'!$AP602="Alta",'MAPA DE RIESGOS'!$AR602="Moderado"),CONCATENATE("R",'MAPA DE RIESGOS'!$H602,"C",'MAPA DE RIESGOS'!$AF602),"")</f>
        <v/>
      </c>
      <c r="BG70" s="357" t="str">
        <f>IF(AND('MAPA DE RIESGOS'!$AP603="Alta",'MAPA DE RIESGOS'!$AR603="Moderado"),CONCATENATE("R",'MAPA DE RIESGOS'!$H603,"C",'MAPA DE RIESGOS'!$AF603),"")</f>
        <v/>
      </c>
      <c r="BH70" s="357" t="str">
        <f>IF(AND('MAPA DE RIESGOS'!$AP604="Alta",'MAPA DE RIESGOS'!$AR604="Moderado"),CONCATENATE("R",'MAPA DE RIESGOS'!$H604,"C",'MAPA DE RIESGOS'!$AF604),"")</f>
        <v/>
      </c>
      <c r="BI70" s="357" t="str">
        <f>IF(AND('MAPA DE RIESGOS'!$AP605="Alta",'MAPA DE RIESGOS'!$AR605="Moderado"),CONCATENATE("R",'MAPA DE RIESGOS'!$H605,"C",'MAPA DE RIESGOS'!$AF605),"")</f>
        <v/>
      </c>
      <c r="BJ70" s="357" t="str">
        <f>IF(AND('MAPA DE RIESGOS'!$AP606="Alta",'MAPA DE RIESGOS'!$AR606="Moderado"),CONCATENATE("R",'MAPA DE RIESGOS'!$H606,"C",'MAPA DE RIESGOS'!$AF606),"")</f>
        <v/>
      </c>
      <c r="BK70" s="358" t="str">
        <f>IF(AND('MAPA DE RIESGOS'!$AP607="Alta",'MAPA DE RIESGOS'!$AR607="Moderado"),CONCATENATE("R",'MAPA DE RIESGOS'!$H607,"C",'MAPA DE RIESGOS'!$AF607),"")</f>
        <v/>
      </c>
      <c r="BL70" s="357" t="str">
        <f>IF(AND('MAPA DE RIESGOS'!$AP590="Alta",'MAPA DE RIESGOS'!$AR590="Mayor"),CONCATENATE("R",'MAPA DE RIESGOS'!$H590,"C",'MAPA DE RIESGOS'!$AF590),"")</f>
        <v/>
      </c>
      <c r="BM70" s="357" t="str">
        <f>IF(AND('MAPA DE RIESGOS'!$AP591="Alta",'MAPA DE RIESGOS'!$AR591="Mayor"),CONCATENATE("R",'MAPA DE RIESGOS'!$H591,"C",'MAPA DE RIESGOS'!$AF591),"")</f>
        <v/>
      </c>
      <c r="BN70" s="357" t="str">
        <f>IF(AND('MAPA DE RIESGOS'!$AP592="Alta",'MAPA DE RIESGOS'!$AR592="Mayor"),CONCATENATE("R",'MAPA DE RIESGOS'!$H592,"C",'MAPA DE RIESGOS'!$AF592),"")</f>
        <v/>
      </c>
      <c r="BO70" s="357" t="str">
        <f>IF(AND('MAPA DE RIESGOS'!$AP593="Alta",'MAPA DE RIESGOS'!$AR593="Mayor"),CONCATENATE("R",'MAPA DE RIESGOS'!$H593,"C",'MAPA DE RIESGOS'!$AF593),"")</f>
        <v/>
      </c>
      <c r="BP70" s="357" t="str">
        <f>IF(AND('MAPA DE RIESGOS'!$AP594="Alta",'MAPA DE RIESGOS'!$AR594="Mayor"),CONCATENATE("R",'MAPA DE RIESGOS'!$H594,"C",'MAPA DE RIESGOS'!$AF594),"")</f>
        <v/>
      </c>
      <c r="BQ70" s="357" t="str">
        <f>IF(AND('MAPA DE RIESGOS'!$AP595="Alta",'MAPA DE RIESGOS'!$AR595="Mayor"),CONCATENATE("R",'MAPA DE RIESGOS'!$H595,"C",'MAPA DE RIESGOS'!$AF595),"")</f>
        <v/>
      </c>
      <c r="BR70" s="357" t="str">
        <f>IF(AND('MAPA DE RIESGOS'!$AP596="Alta",'MAPA DE RIESGOS'!$AR596="Mayor"),CONCATENATE("R",'MAPA DE RIESGOS'!$H596,"C",'MAPA DE RIESGOS'!$AF596),"")</f>
        <v/>
      </c>
      <c r="BS70" s="357" t="str">
        <f>IF(AND('MAPA DE RIESGOS'!$AP597="Alta",'MAPA DE RIESGOS'!$AR597="Mayor"),CONCATENATE("R",'MAPA DE RIESGOS'!$H597,"C",'MAPA DE RIESGOS'!$AF597),"")</f>
        <v/>
      </c>
      <c r="BT70" s="357" t="str">
        <f>IF(AND('MAPA DE RIESGOS'!$AP598="Alta",'MAPA DE RIESGOS'!$AR598="Mayor"),CONCATENATE("R",'MAPA DE RIESGOS'!$H598,"C",'MAPA DE RIESGOS'!$AF598),"")</f>
        <v/>
      </c>
      <c r="BU70" s="357" t="str">
        <f>IF(AND('MAPA DE RIESGOS'!$AP599="Alta",'MAPA DE RIESGOS'!$AR599="Mayor"),CONCATENATE("R",'MAPA DE RIESGOS'!$H599,"C",'MAPA DE RIESGOS'!$AF599),"")</f>
        <v/>
      </c>
      <c r="BV70" s="357" t="str">
        <f>IF(AND('MAPA DE RIESGOS'!$AP600="Alta",'MAPA DE RIESGOS'!$AR600="Mayor"),CONCATENATE("R",'MAPA DE RIESGOS'!$H600,"C",'MAPA DE RIESGOS'!$AF600),"")</f>
        <v/>
      </c>
      <c r="BW70" s="357" t="str">
        <f>IF(AND('MAPA DE RIESGOS'!$AP601="Alta",'MAPA DE RIESGOS'!$AR601="Mayor"),CONCATENATE("R",'MAPA DE RIESGOS'!$H601,"C",'MAPA DE RIESGOS'!$AF601),"")</f>
        <v/>
      </c>
      <c r="BX70" s="357" t="str">
        <f>IF(AND('MAPA DE RIESGOS'!$AP602="Alta",'MAPA DE RIESGOS'!$AR602="Mayor"),CONCATENATE("R",'MAPA DE RIESGOS'!$H602,"C",'MAPA DE RIESGOS'!$AF602),"")</f>
        <v/>
      </c>
      <c r="BY70" s="357" t="str">
        <f>IF(AND('MAPA DE RIESGOS'!$AP603="Alta",'MAPA DE RIESGOS'!$AR603="Mayor"),CONCATENATE("R",'MAPA DE RIESGOS'!$H603,"C",'MAPA DE RIESGOS'!$AF603),"")</f>
        <v/>
      </c>
      <c r="BZ70" s="357" t="str">
        <f>IF(AND('MAPA DE RIESGOS'!$AP604="Alta",'MAPA DE RIESGOS'!$AR604="Mayor"),CONCATENATE("R",'MAPA DE RIESGOS'!$H604,"C",'MAPA DE RIESGOS'!$AF604),"")</f>
        <v/>
      </c>
      <c r="CA70" s="357" t="str">
        <f>IF(AND('MAPA DE RIESGOS'!$AP605="Alta",'MAPA DE RIESGOS'!$AR605="Mayor"),CONCATENATE("R",'MAPA DE RIESGOS'!$H605,"C",'MAPA DE RIESGOS'!$AF605),"")</f>
        <v/>
      </c>
      <c r="CB70" s="357" t="str">
        <f>IF(AND('MAPA DE RIESGOS'!$AP606="Alta",'MAPA DE RIESGOS'!$AR606="Mayor"),CONCATENATE("R",'MAPA DE RIESGOS'!$H606,"C",'MAPA DE RIESGOS'!$AF606),"")</f>
        <v/>
      </c>
      <c r="CC70" s="358" t="str">
        <f>IF(AND('MAPA DE RIESGOS'!$AP607="Alta",'MAPA DE RIESGOS'!$AR607="Mayor"),CONCATENATE("R",'MAPA DE RIESGOS'!$H607,"C",'MAPA DE RIESGOS'!$AF607),"")</f>
        <v/>
      </c>
      <c r="CD70" s="359" t="str">
        <f>IF(AND('MAPA DE RIESGOS'!$AP590="Alta",'MAPA DE RIESGOS'!$AR590="Catastrófico"),CONCATENATE("R",'MAPA DE RIESGOS'!$H590,"C",'MAPA DE RIESGOS'!$AF590),"")</f>
        <v/>
      </c>
      <c r="CE70" s="359" t="str">
        <f>IF(AND('MAPA DE RIESGOS'!$AP591="Alta",'MAPA DE RIESGOS'!$AR591="Catastrófico"),CONCATENATE("R",'MAPA DE RIESGOS'!$H591,"C",'MAPA DE RIESGOS'!$AF591),"")</f>
        <v/>
      </c>
      <c r="CF70" s="359" t="str">
        <f>IF(AND('MAPA DE RIESGOS'!$AP592="Alta",'MAPA DE RIESGOS'!$AR592="Catastrófico"),CONCATENATE("R",'MAPA DE RIESGOS'!$H592,"C",'MAPA DE RIESGOS'!$AF592),"")</f>
        <v/>
      </c>
      <c r="CG70" s="359" t="str">
        <f>IF(AND('MAPA DE RIESGOS'!$AP593="Alta",'MAPA DE RIESGOS'!$AR593="Catastrófico"),CONCATENATE("R",'MAPA DE RIESGOS'!$H593,"C",'MAPA DE RIESGOS'!$AF593),"")</f>
        <v/>
      </c>
      <c r="CH70" s="359" t="str">
        <f>IF(AND('MAPA DE RIESGOS'!$AP594="Alta",'MAPA DE RIESGOS'!$AR594="Catastrófico"),CONCATENATE("R",'MAPA DE RIESGOS'!$H594,"C",'MAPA DE RIESGOS'!$AF594),"")</f>
        <v/>
      </c>
      <c r="CI70" s="359" t="str">
        <f>IF(AND('MAPA DE RIESGOS'!$AP595="Alta",'MAPA DE RIESGOS'!$AR595="Catastrófico"),CONCATENATE("R",'MAPA DE RIESGOS'!$H595,"C",'MAPA DE RIESGOS'!$AF595),"")</f>
        <v/>
      </c>
      <c r="CJ70" s="359" t="str">
        <f>IF(AND('MAPA DE RIESGOS'!$AP596="Alta",'MAPA DE RIESGOS'!$AR596="Catastrófico"),CONCATENATE("R",'MAPA DE RIESGOS'!$H596,"C",'MAPA DE RIESGOS'!$AF596),"")</f>
        <v/>
      </c>
      <c r="CK70" s="359" t="str">
        <f>IF(AND('MAPA DE RIESGOS'!$AP597="Alta",'MAPA DE RIESGOS'!$AR597="Catastrófico"),CONCATENATE("R",'MAPA DE RIESGOS'!$H597,"C",'MAPA DE RIESGOS'!$AF597),"")</f>
        <v/>
      </c>
      <c r="CL70" s="359" t="str">
        <f>IF(AND('MAPA DE RIESGOS'!$AP598="Alta",'MAPA DE RIESGOS'!$AR598="Catastrófico"),CONCATENATE("R",'MAPA DE RIESGOS'!$H598,"C",'MAPA DE RIESGOS'!$AF598),"")</f>
        <v/>
      </c>
      <c r="CM70" s="359" t="str">
        <f>IF(AND('MAPA DE RIESGOS'!$AP599="Alta",'MAPA DE RIESGOS'!$AR599="Catastrófico"),CONCATENATE("R",'MAPA DE RIESGOS'!$H599,"C",'MAPA DE RIESGOS'!$AF599),"")</f>
        <v/>
      </c>
      <c r="CN70" s="359" t="str">
        <f>IF(AND('MAPA DE RIESGOS'!$AP600="Alta",'MAPA DE RIESGOS'!$AR600="Catastrófico"),CONCATENATE("R",'MAPA DE RIESGOS'!$H600,"C",'MAPA DE RIESGOS'!$AF600),"")</f>
        <v/>
      </c>
      <c r="CO70" s="359" t="str">
        <f>IF(AND('MAPA DE RIESGOS'!$AP601="Alta",'MAPA DE RIESGOS'!$AR601="Catastrófico"),CONCATENATE("R",'MAPA DE RIESGOS'!$H601,"C",'MAPA DE RIESGOS'!$AF601),"")</f>
        <v/>
      </c>
      <c r="CP70" s="359" t="str">
        <f>IF(AND('MAPA DE RIESGOS'!$AP602="Alta",'MAPA DE RIESGOS'!$AR602="Catastrófico"),CONCATENATE("R",'MAPA DE RIESGOS'!$H602,"C",'MAPA DE RIESGOS'!$AF602),"")</f>
        <v/>
      </c>
      <c r="CQ70" s="359" t="str">
        <f>IF(AND('MAPA DE RIESGOS'!$AP603="Alta",'MAPA DE RIESGOS'!$AR603="Catastrófico"),CONCATENATE("R",'MAPA DE RIESGOS'!$H603,"C",'MAPA DE RIESGOS'!$AF603),"")</f>
        <v/>
      </c>
      <c r="CR70" s="359" t="str">
        <f>IF(AND('MAPA DE RIESGOS'!$AP604="Alta",'MAPA DE RIESGOS'!$AR604="Catastrófico"),CONCATENATE("R",'MAPA DE RIESGOS'!$H604,"C",'MAPA DE RIESGOS'!$AF604),"")</f>
        <v/>
      </c>
      <c r="CS70" s="359" t="str">
        <f>IF(AND('MAPA DE RIESGOS'!$AP605="Alta",'MAPA DE RIESGOS'!$AR605="Catastrófico"),CONCATENATE("R",'MAPA DE RIESGOS'!$H605,"C",'MAPA DE RIESGOS'!$AF605),"")</f>
        <v/>
      </c>
      <c r="CT70" s="359" t="str">
        <f>IF(AND('MAPA DE RIESGOS'!$AP606="Alta",'MAPA DE RIESGOS'!$AR606="Catastrófico"),CONCATENATE("R",'MAPA DE RIESGOS'!$H606,"C",'MAPA DE RIESGOS'!$AF606),"")</f>
        <v/>
      </c>
      <c r="CU70" s="360" t="str">
        <f>IF(AND('MAPA DE RIESGOS'!$AP607="Alta",'MAPA DE RIESGOS'!$AR607="Catastrófico"),CONCATENATE("R",'MAPA DE RIESGOS'!$H607,"C",'MAPA DE RIESGOS'!$AF607),"")</f>
        <v/>
      </c>
      <c r="CV70" s="67"/>
      <c r="CW70" s="750"/>
      <c r="CX70" s="751"/>
      <c r="CY70" s="751"/>
      <c r="CZ70" s="751"/>
      <c r="DA70" s="751"/>
      <c r="DB70" s="752"/>
    </row>
    <row r="71" spans="2:106" ht="32.5" customHeight="1">
      <c r="B71" s="755"/>
      <c r="C71" s="755"/>
      <c r="D71" s="756"/>
      <c r="E71" s="726"/>
      <c r="F71" s="727"/>
      <c r="G71" s="727"/>
      <c r="H71" s="727"/>
      <c r="I71" s="727"/>
      <c r="J71" s="369" t="str">
        <f>IF(AND('MAPA DE RIESGOS'!$AP608="Alta",'MAPA DE RIESGOS'!$AR608="Leve"),CONCATENATE("R",'MAPA DE RIESGOS'!$H608,"C",'MAPA DE RIESGOS'!$AF608),"")</f>
        <v/>
      </c>
      <c r="K71" s="370" t="str">
        <f>IF(AND('MAPA DE RIESGOS'!$AP609="Alta",'MAPA DE RIESGOS'!$AR609="Leve"),CONCATENATE("R",'MAPA DE RIESGOS'!$H609,"C",'MAPA DE RIESGOS'!$AF609),"")</f>
        <v/>
      </c>
      <c r="L71" s="370" t="str">
        <f>IF(AND('MAPA DE RIESGOS'!$AP610="Alta",'MAPA DE RIESGOS'!$AR610="Leve"),CONCATENATE("R",'MAPA DE RIESGOS'!$H610,"C",'MAPA DE RIESGOS'!$AF610),"")</f>
        <v/>
      </c>
      <c r="M71" s="370" t="str">
        <f>IF(AND('MAPA DE RIESGOS'!$AP611="Alta",'MAPA DE RIESGOS'!$AR611="Leve"),CONCATENATE("R",'MAPA DE RIESGOS'!$H611,"C",'MAPA DE RIESGOS'!$AF611),"")</f>
        <v/>
      </c>
      <c r="N71" s="370" t="str">
        <f>IF(AND('MAPA DE RIESGOS'!$AP612="Alta",'MAPA DE RIESGOS'!$AR612="Leve"),CONCATENATE("R",'MAPA DE RIESGOS'!$H612,"C",'MAPA DE RIESGOS'!$AF612),"")</f>
        <v/>
      </c>
      <c r="O71" s="370" t="str">
        <f>IF(AND('MAPA DE RIESGOS'!$AP613="Alta",'MAPA DE RIESGOS'!$AR613="Leve"),CONCATENATE("R",'MAPA DE RIESGOS'!$H613,"C",'MAPA DE RIESGOS'!$AF613),"")</f>
        <v/>
      </c>
      <c r="P71" s="370" t="str">
        <f>IF(AND('MAPA DE RIESGOS'!$AP614="Alta",'MAPA DE RIESGOS'!$AR614="Leve"),CONCATENATE("R",'MAPA DE RIESGOS'!$H614,"C",'MAPA DE RIESGOS'!$AF614),"")</f>
        <v/>
      </c>
      <c r="Q71" s="370" t="str">
        <f>IF(AND('MAPA DE RIESGOS'!$AP615="Alta",'MAPA DE RIESGOS'!$AR615="Leve"),CONCATENATE("R",'MAPA DE RIESGOS'!$H615,"C",'MAPA DE RIESGOS'!$AF615),"")</f>
        <v/>
      </c>
      <c r="R71" s="370" t="str">
        <f>IF(AND('MAPA DE RIESGOS'!$AP616="Alta",'MAPA DE RIESGOS'!$AR616="Leve"),CONCATENATE("R",'MAPA DE RIESGOS'!$H616,"C",'MAPA DE RIESGOS'!$AF616),"")</f>
        <v/>
      </c>
      <c r="S71" s="370" t="str">
        <f>IF(AND('MAPA DE RIESGOS'!$AP617="Alta",'MAPA DE RIESGOS'!$AR617="Leve"),CONCATENATE("R",'MAPA DE RIESGOS'!$H617,"C",'MAPA DE RIESGOS'!$AF617),"")</f>
        <v/>
      </c>
      <c r="T71" s="370" t="str">
        <f>IF(AND('MAPA DE RIESGOS'!$AP618="Alta",'MAPA DE RIESGOS'!$AR618="Leve"),CONCATENATE("R",'MAPA DE RIESGOS'!$H618,"C",'MAPA DE RIESGOS'!$AF618),"")</f>
        <v/>
      </c>
      <c r="U71" s="370" t="str">
        <f>IF(AND('MAPA DE RIESGOS'!$AP619="Alta",'MAPA DE RIESGOS'!$AR619="Leve"),CONCATENATE("R",'MAPA DE RIESGOS'!$H619,"C",'MAPA DE RIESGOS'!$AF619),"")</f>
        <v/>
      </c>
      <c r="V71" s="370" t="str">
        <f>IF(AND('MAPA DE RIESGOS'!$AP620="Alta",'MAPA DE RIESGOS'!$AR620="Leve"),CONCATENATE("R",'MAPA DE RIESGOS'!$H620,"C",'MAPA DE RIESGOS'!$AF620),"")</f>
        <v/>
      </c>
      <c r="W71" s="370" t="str">
        <f>IF(AND('MAPA DE RIESGOS'!$AP621="Alta",'MAPA DE RIESGOS'!$AR621="Leve"),CONCATENATE("R",'MAPA DE RIESGOS'!$H621,"C",'MAPA DE RIESGOS'!$AF621),"")</f>
        <v/>
      </c>
      <c r="X71" s="370" t="str">
        <f>IF(AND('MAPA DE RIESGOS'!$AP622="Alta",'MAPA DE RIESGOS'!$AR622="Leve"),CONCATENATE("R",'MAPA DE RIESGOS'!$H622,"C",'MAPA DE RIESGOS'!$AF622),"")</f>
        <v/>
      </c>
      <c r="Y71" s="370" t="str">
        <f>IF(AND('MAPA DE RIESGOS'!$AP623="Alta",'MAPA DE RIESGOS'!$AR623="Leve"),CONCATENATE("R",'MAPA DE RIESGOS'!$H623,"C",'MAPA DE RIESGOS'!$AF623),"")</f>
        <v/>
      </c>
      <c r="Z71" s="370" t="str">
        <f>IF(AND('MAPA DE RIESGOS'!$AP624="Alta",'MAPA DE RIESGOS'!$AR624="Leve"),CONCATENATE("R",'MAPA DE RIESGOS'!$H624,"C",'MAPA DE RIESGOS'!$AF624),"")</f>
        <v/>
      </c>
      <c r="AA71" s="370" t="str">
        <f>IF(AND('MAPA DE RIESGOS'!$AP625="Alta",'MAPA DE RIESGOS'!$AR625="Leve"),CONCATENATE("R",'MAPA DE RIESGOS'!$H625,"C",'MAPA DE RIESGOS'!$AF625),"")</f>
        <v/>
      </c>
      <c r="AB71" s="369" t="str">
        <f>IF(AND('MAPA DE RIESGOS'!$AP608="Alta",'MAPA DE RIESGOS'!$AR608="Menor"),CONCATENATE("R",'MAPA DE RIESGOS'!$H608,"C",'MAPA DE RIESGOS'!$AF608),"")</f>
        <v/>
      </c>
      <c r="AC71" s="370" t="str">
        <f>IF(AND('MAPA DE RIESGOS'!$AP609="Alta",'MAPA DE RIESGOS'!$AR609="Menor"),CONCATENATE("R",'MAPA DE RIESGOS'!$H609,"C",'MAPA DE RIESGOS'!$AF609),"")</f>
        <v/>
      </c>
      <c r="AD71" s="370" t="str">
        <f>IF(AND('MAPA DE RIESGOS'!$AP610="Alta",'MAPA DE RIESGOS'!$AR610="Menor"),CONCATENATE("R",'MAPA DE RIESGOS'!$H610,"C",'MAPA DE RIESGOS'!$AF610),"")</f>
        <v/>
      </c>
      <c r="AE71" s="370" t="str">
        <f>IF(AND('MAPA DE RIESGOS'!$AP611="Alta",'MAPA DE RIESGOS'!$AR611="Menor"),CONCATENATE("R",'MAPA DE RIESGOS'!$H611,"C",'MAPA DE RIESGOS'!$AF611),"")</f>
        <v/>
      </c>
      <c r="AF71" s="370" t="str">
        <f>IF(AND('MAPA DE RIESGOS'!$AP612="Alta",'MAPA DE RIESGOS'!$AR612="Menor"),CONCATENATE("R",'MAPA DE RIESGOS'!$H612,"C",'MAPA DE RIESGOS'!$AF612),"")</f>
        <v/>
      </c>
      <c r="AG71" s="370" t="str">
        <f>IF(AND('MAPA DE RIESGOS'!$AP613="Alta",'MAPA DE RIESGOS'!$AR613="Menor"),CONCATENATE("R",'MAPA DE RIESGOS'!$H613,"C",'MAPA DE RIESGOS'!$AF613),"")</f>
        <v/>
      </c>
      <c r="AH71" s="370" t="str">
        <f>IF(AND('MAPA DE RIESGOS'!$AP614="Alta",'MAPA DE RIESGOS'!$AR614="Menor"),CONCATENATE("R",'MAPA DE RIESGOS'!$H614,"C",'MAPA DE RIESGOS'!$AF614),"")</f>
        <v/>
      </c>
      <c r="AI71" s="370" t="str">
        <f>IF(AND('MAPA DE RIESGOS'!$AP615="Alta",'MAPA DE RIESGOS'!$AR615="Menor"),CONCATENATE("R",'MAPA DE RIESGOS'!$H615,"C",'MAPA DE RIESGOS'!$AF615),"")</f>
        <v/>
      </c>
      <c r="AJ71" s="370" t="str">
        <f>IF(AND('MAPA DE RIESGOS'!$AP616="Alta",'MAPA DE RIESGOS'!$AR616="Menor"),CONCATENATE("R",'MAPA DE RIESGOS'!$H616,"C",'MAPA DE RIESGOS'!$AF616),"")</f>
        <v/>
      </c>
      <c r="AK71" s="370" t="str">
        <f>IF(AND('MAPA DE RIESGOS'!$AP617="Alta",'MAPA DE RIESGOS'!$AR617="Menor"),CONCATENATE("R",'MAPA DE RIESGOS'!$H617,"C",'MAPA DE RIESGOS'!$AF617),"")</f>
        <v/>
      </c>
      <c r="AL71" s="370" t="str">
        <f>IF(AND('MAPA DE RIESGOS'!$AP618="Alta",'MAPA DE RIESGOS'!$AR618="Menor"),CONCATENATE("R",'MAPA DE RIESGOS'!$H618,"C",'MAPA DE RIESGOS'!$AF618),"")</f>
        <v/>
      </c>
      <c r="AM71" s="370" t="str">
        <f>IF(AND('MAPA DE RIESGOS'!$AP619="Alta",'MAPA DE RIESGOS'!$AR619="Menor"),CONCATENATE("R",'MAPA DE RIESGOS'!$H619,"C",'MAPA DE RIESGOS'!$AF619),"")</f>
        <v/>
      </c>
      <c r="AN71" s="370" t="str">
        <f>IF(AND('MAPA DE RIESGOS'!$AP620="Alta",'MAPA DE RIESGOS'!$AR620="Menor"),CONCATENATE("R",'MAPA DE RIESGOS'!$H620,"C",'MAPA DE RIESGOS'!$AF620),"")</f>
        <v/>
      </c>
      <c r="AO71" s="370" t="str">
        <f>IF(AND('MAPA DE RIESGOS'!$AP621="Alta",'MAPA DE RIESGOS'!$AR621="Menor"),CONCATENATE("R",'MAPA DE RIESGOS'!$H621,"C",'MAPA DE RIESGOS'!$AF621),"")</f>
        <v/>
      </c>
      <c r="AP71" s="370" t="str">
        <f>IF(AND('MAPA DE RIESGOS'!$AP622="Alta",'MAPA DE RIESGOS'!$AR622="Menor"),CONCATENATE("R",'MAPA DE RIESGOS'!$H622,"C",'MAPA DE RIESGOS'!$AF622),"")</f>
        <v/>
      </c>
      <c r="AQ71" s="370" t="str">
        <f>IF(AND('MAPA DE RIESGOS'!$AP623="Alta",'MAPA DE RIESGOS'!$AR623="Menor"),CONCATENATE("R",'MAPA DE RIESGOS'!$H623,"C",'MAPA DE RIESGOS'!$AF623),"")</f>
        <v/>
      </c>
      <c r="AR71" s="370" t="str">
        <f>IF(AND('MAPA DE RIESGOS'!$AP624="Alta",'MAPA DE RIESGOS'!$AR624="Menor"),CONCATENATE("R",'MAPA DE RIESGOS'!$H624,"C",'MAPA DE RIESGOS'!$AF624),"")</f>
        <v/>
      </c>
      <c r="AS71" s="371" t="str">
        <f>IF(AND('MAPA DE RIESGOS'!$AP625="Alta",'MAPA DE RIESGOS'!$AR625="Menor"),CONCATENATE("R",'MAPA DE RIESGOS'!$H625,"C",'MAPA DE RIESGOS'!$AF625),"")</f>
        <v/>
      </c>
      <c r="AT71" s="357" t="str">
        <f>IF(AND('MAPA DE RIESGOS'!$AP608="Alta",'MAPA DE RIESGOS'!$AR608="Moderado"),CONCATENATE("R",'MAPA DE RIESGOS'!$H608,"C",'MAPA DE RIESGOS'!$AF608),"")</f>
        <v/>
      </c>
      <c r="AU71" s="357" t="str">
        <f>IF(AND('MAPA DE RIESGOS'!$AP609="Alta",'MAPA DE RIESGOS'!$AR609="Moderado"),CONCATENATE("R",'MAPA DE RIESGOS'!$H609,"C",'MAPA DE RIESGOS'!$AF609),"")</f>
        <v/>
      </c>
      <c r="AV71" s="357" t="str">
        <f>IF(AND('MAPA DE RIESGOS'!$AP610="Alta",'MAPA DE RIESGOS'!$AR610="Moderado"),CONCATENATE("R",'MAPA DE RIESGOS'!$H610,"C",'MAPA DE RIESGOS'!$AF610),"")</f>
        <v/>
      </c>
      <c r="AW71" s="357" t="str">
        <f>IF(AND('MAPA DE RIESGOS'!$AP611="Alta",'MAPA DE RIESGOS'!$AR611="Moderado"),CONCATENATE("R",'MAPA DE RIESGOS'!$H611,"C",'MAPA DE RIESGOS'!$AF611),"")</f>
        <v/>
      </c>
      <c r="AX71" s="357" t="str">
        <f>IF(AND('MAPA DE RIESGOS'!$AP612="Alta",'MAPA DE RIESGOS'!$AR612="Moderado"),CONCATENATE("R",'MAPA DE RIESGOS'!$H612,"C",'MAPA DE RIESGOS'!$AF612),"")</f>
        <v/>
      </c>
      <c r="AY71" s="357" t="str">
        <f>IF(AND('MAPA DE RIESGOS'!$AP613="Alta",'MAPA DE RIESGOS'!$AR613="Moderado"),CONCATENATE("R",'MAPA DE RIESGOS'!$H613,"C",'MAPA DE RIESGOS'!$AF613),"")</f>
        <v/>
      </c>
      <c r="AZ71" s="357" t="str">
        <f>IF(AND('MAPA DE RIESGOS'!$AP614="Alta",'MAPA DE RIESGOS'!$AR614="Moderado"),CONCATENATE("R",'MAPA DE RIESGOS'!$H614,"C",'MAPA DE RIESGOS'!$AF614),"")</f>
        <v/>
      </c>
      <c r="BA71" s="357" t="str">
        <f>IF(AND('MAPA DE RIESGOS'!$AP615="Alta",'MAPA DE RIESGOS'!$AR615="Moderado"),CONCATENATE("R",'MAPA DE RIESGOS'!$H615,"C",'MAPA DE RIESGOS'!$AF615),"")</f>
        <v/>
      </c>
      <c r="BB71" s="357" t="str">
        <f>IF(AND('MAPA DE RIESGOS'!$AP616="Alta",'MAPA DE RIESGOS'!$AR616="Moderado"),CONCATENATE("R",'MAPA DE RIESGOS'!$H616,"C",'MAPA DE RIESGOS'!$AF616),"")</f>
        <v/>
      </c>
      <c r="BC71" s="357" t="str">
        <f>IF(AND('MAPA DE RIESGOS'!$AP617="Alta",'MAPA DE RIESGOS'!$AR617="Moderado"),CONCATENATE("R",'MAPA DE RIESGOS'!$H617,"C",'MAPA DE RIESGOS'!$AF617),"")</f>
        <v/>
      </c>
      <c r="BD71" s="357" t="str">
        <f>IF(AND('MAPA DE RIESGOS'!$AP618="Alta",'MAPA DE RIESGOS'!$AR618="Moderado"),CONCATENATE("R",'MAPA DE RIESGOS'!$H618,"C",'MAPA DE RIESGOS'!$AF618),"")</f>
        <v/>
      </c>
      <c r="BE71" s="357" t="str">
        <f>IF(AND('MAPA DE RIESGOS'!$AP619="Alta",'MAPA DE RIESGOS'!$AR619="Moderado"),CONCATENATE("R",'MAPA DE RIESGOS'!$H619,"C",'MAPA DE RIESGOS'!$AF619),"")</f>
        <v/>
      </c>
      <c r="BF71" s="357" t="str">
        <f>IF(AND('MAPA DE RIESGOS'!$AP620="Alta",'MAPA DE RIESGOS'!$AR620="Moderado"),CONCATENATE("R",'MAPA DE RIESGOS'!$H620,"C",'MAPA DE RIESGOS'!$AF620),"")</f>
        <v/>
      </c>
      <c r="BG71" s="357" t="str">
        <f>IF(AND('MAPA DE RIESGOS'!$AP621="Alta",'MAPA DE RIESGOS'!$AR621="Moderado"),CONCATENATE("R",'MAPA DE RIESGOS'!$H621,"C",'MAPA DE RIESGOS'!$AF621),"")</f>
        <v/>
      </c>
      <c r="BH71" s="357" t="str">
        <f>IF(AND('MAPA DE RIESGOS'!$AP622="Alta",'MAPA DE RIESGOS'!$AR622="Moderado"),CONCATENATE("R",'MAPA DE RIESGOS'!$H622,"C",'MAPA DE RIESGOS'!$AF622),"")</f>
        <v/>
      </c>
      <c r="BI71" s="357" t="str">
        <f>IF(AND('MAPA DE RIESGOS'!$AP623="Alta",'MAPA DE RIESGOS'!$AR623="Moderado"),CONCATENATE("R",'MAPA DE RIESGOS'!$H623,"C",'MAPA DE RIESGOS'!$AF623),"")</f>
        <v/>
      </c>
      <c r="BJ71" s="357" t="str">
        <f>IF(AND('MAPA DE RIESGOS'!$AP624="Alta",'MAPA DE RIESGOS'!$AR624="Moderado"),CONCATENATE("R",'MAPA DE RIESGOS'!$H624,"C",'MAPA DE RIESGOS'!$AF624),"")</f>
        <v/>
      </c>
      <c r="BK71" s="358" t="str">
        <f>IF(AND('MAPA DE RIESGOS'!$AP625="Alta",'MAPA DE RIESGOS'!$AR625="Moderado"),CONCATENATE("R",'MAPA DE RIESGOS'!$H625,"C",'MAPA DE RIESGOS'!$AF625),"")</f>
        <v/>
      </c>
      <c r="BL71" s="357" t="str">
        <f>IF(AND('MAPA DE RIESGOS'!$AP608="Alta",'MAPA DE RIESGOS'!$AR608="Mayor"),CONCATENATE("R",'MAPA DE RIESGOS'!$H608,"C",'MAPA DE RIESGOS'!$AF608),"")</f>
        <v/>
      </c>
      <c r="BM71" s="357" t="str">
        <f>IF(AND('MAPA DE RIESGOS'!$AP609="Alta",'MAPA DE RIESGOS'!$AR609="Mayor"),CONCATENATE("R",'MAPA DE RIESGOS'!$H609,"C",'MAPA DE RIESGOS'!$AF609),"")</f>
        <v/>
      </c>
      <c r="BN71" s="357" t="str">
        <f>IF(AND('MAPA DE RIESGOS'!$AP610="Alta",'MAPA DE RIESGOS'!$AR610="Mayor"),CONCATENATE("R",'MAPA DE RIESGOS'!$H610,"C",'MAPA DE RIESGOS'!$AF610),"")</f>
        <v/>
      </c>
      <c r="BO71" s="357" t="str">
        <f>IF(AND('MAPA DE RIESGOS'!$AP611="Alta",'MAPA DE RIESGOS'!$AR611="Mayor"),CONCATENATE("R",'MAPA DE RIESGOS'!$H611,"C",'MAPA DE RIESGOS'!$AF611),"")</f>
        <v/>
      </c>
      <c r="BP71" s="357" t="str">
        <f>IF(AND('MAPA DE RIESGOS'!$AP612="Alta",'MAPA DE RIESGOS'!$AR612="Mayor"),CONCATENATE("R",'MAPA DE RIESGOS'!$H612,"C",'MAPA DE RIESGOS'!$AF612),"")</f>
        <v/>
      </c>
      <c r="BQ71" s="357" t="str">
        <f>IF(AND('MAPA DE RIESGOS'!$AP613="Alta",'MAPA DE RIESGOS'!$AR613="Mayor"),CONCATENATE("R",'MAPA DE RIESGOS'!$H613,"C",'MAPA DE RIESGOS'!$AF613),"")</f>
        <v/>
      </c>
      <c r="BR71" s="357" t="str">
        <f>IF(AND('MAPA DE RIESGOS'!$AP614="Alta",'MAPA DE RIESGOS'!$AR614="Mayor"),CONCATENATE("R",'MAPA DE RIESGOS'!$H614,"C",'MAPA DE RIESGOS'!$AF614),"")</f>
        <v/>
      </c>
      <c r="BS71" s="357" t="str">
        <f>IF(AND('MAPA DE RIESGOS'!$AP615="Alta",'MAPA DE RIESGOS'!$AR615="Mayor"),CONCATENATE("R",'MAPA DE RIESGOS'!$H615,"C",'MAPA DE RIESGOS'!$AF615),"")</f>
        <v/>
      </c>
      <c r="BT71" s="357" t="str">
        <f>IF(AND('MAPA DE RIESGOS'!$AP616="Alta",'MAPA DE RIESGOS'!$AR616="Mayor"),CONCATENATE("R",'MAPA DE RIESGOS'!$H616,"C",'MAPA DE RIESGOS'!$AF616),"")</f>
        <v/>
      </c>
      <c r="BU71" s="357" t="str">
        <f>IF(AND('MAPA DE RIESGOS'!$AP617="Alta",'MAPA DE RIESGOS'!$AR617="Mayor"),CONCATENATE("R",'MAPA DE RIESGOS'!$H617,"C",'MAPA DE RIESGOS'!$AF617),"")</f>
        <v/>
      </c>
      <c r="BV71" s="357" t="str">
        <f>IF(AND('MAPA DE RIESGOS'!$AP618="Alta",'MAPA DE RIESGOS'!$AR618="Mayor"),CONCATENATE("R",'MAPA DE RIESGOS'!$H618,"C",'MAPA DE RIESGOS'!$AF618),"")</f>
        <v/>
      </c>
      <c r="BW71" s="357" t="str">
        <f>IF(AND('MAPA DE RIESGOS'!$AP619="Alta",'MAPA DE RIESGOS'!$AR619="Mayor"),CONCATENATE("R",'MAPA DE RIESGOS'!$H619,"C",'MAPA DE RIESGOS'!$AF619),"")</f>
        <v/>
      </c>
      <c r="BX71" s="357" t="str">
        <f>IF(AND('MAPA DE RIESGOS'!$AP620="Alta",'MAPA DE RIESGOS'!$AR620="Mayor"),CONCATENATE("R",'MAPA DE RIESGOS'!$H620,"C",'MAPA DE RIESGOS'!$AF620),"")</f>
        <v/>
      </c>
      <c r="BY71" s="357" t="str">
        <f>IF(AND('MAPA DE RIESGOS'!$AP621="Alta",'MAPA DE RIESGOS'!$AR621="Mayor"),CONCATENATE("R",'MAPA DE RIESGOS'!$H621,"C",'MAPA DE RIESGOS'!$AF621),"")</f>
        <v/>
      </c>
      <c r="BZ71" s="357" t="str">
        <f>IF(AND('MAPA DE RIESGOS'!$AP622="Alta",'MAPA DE RIESGOS'!$AR622="Mayor"),CONCATENATE("R",'MAPA DE RIESGOS'!$H622,"C",'MAPA DE RIESGOS'!$AF622),"")</f>
        <v/>
      </c>
      <c r="CA71" s="357" t="str">
        <f>IF(AND('MAPA DE RIESGOS'!$AP623="Alta",'MAPA DE RIESGOS'!$AR623="Mayor"),CONCATENATE("R",'MAPA DE RIESGOS'!$H623,"C",'MAPA DE RIESGOS'!$AF623),"")</f>
        <v/>
      </c>
      <c r="CB71" s="357" t="str">
        <f>IF(AND('MAPA DE RIESGOS'!$AP624="Alta",'MAPA DE RIESGOS'!$AR624="Mayor"),CONCATENATE("R",'MAPA DE RIESGOS'!$H624,"C",'MAPA DE RIESGOS'!$AF624),"")</f>
        <v/>
      </c>
      <c r="CC71" s="358" t="str">
        <f>IF(AND('MAPA DE RIESGOS'!$AP625="Alta",'MAPA DE RIESGOS'!$AR625="Mayor"),CONCATENATE("R",'MAPA DE RIESGOS'!$H625,"C",'MAPA DE RIESGOS'!$AF625),"")</f>
        <v/>
      </c>
      <c r="CD71" s="359" t="str">
        <f>IF(AND('MAPA DE RIESGOS'!$AP608="Alta",'MAPA DE RIESGOS'!$AR608="Catastrófico"),CONCATENATE("R",'MAPA DE RIESGOS'!$H608,"C",'MAPA DE RIESGOS'!$AF608),"")</f>
        <v/>
      </c>
      <c r="CE71" s="359" t="str">
        <f>IF(AND('MAPA DE RIESGOS'!$AP609="Alta",'MAPA DE RIESGOS'!$AR609="Catastrófico"),CONCATENATE("R",'MAPA DE RIESGOS'!$H609,"C",'MAPA DE RIESGOS'!$AF609),"")</f>
        <v/>
      </c>
      <c r="CF71" s="359" t="str">
        <f>IF(AND('MAPA DE RIESGOS'!$AP610="Alta",'MAPA DE RIESGOS'!$AR610="Catastrófico"),CONCATENATE("R",'MAPA DE RIESGOS'!$H610,"C",'MAPA DE RIESGOS'!$AF610),"")</f>
        <v/>
      </c>
      <c r="CG71" s="359" t="str">
        <f>IF(AND('MAPA DE RIESGOS'!$AP611="Alta",'MAPA DE RIESGOS'!$AR611="Catastrófico"),CONCATENATE("R",'MAPA DE RIESGOS'!$H611,"C",'MAPA DE RIESGOS'!$AF611),"")</f>
        <v/>
      </c>
      <c r="CH71" s="359" t="str">
        <f>IF(AND('MAPA DE RIESGOS'!$AP612="Alta",'MAPA DE RIESGOS'!$AR612="Catastrófico"),CONCATENATE("R",'MAPA DE RIESGOS'!$H612,"C",'MAPA DE RIESGOS'!$AF612),"")</f>
        <v/>
      </c>
      <c r="CI71" s="359" t="str">
        <f>IF(AND('MAPA DE RIESGOS'!$AP613="Alta",'MAPA DE RIESGOS'!$AR613="Catastrófico"),CONCATENATE("R",'MAPA DE RIESGOS'!$H613,"C",'MAPA DE RIESGOS'!$AF613),"")</f>
        <v/>
      </c>
      <c r="CJ71" s="359" t="str">
        <f>IF(AND('MAPA DE RIESGOS'!$AP614="Alta",'MAPA DE RIESGOS'!$AR614="Catastrófico"),CONCATENATE("R",'MAPA DE RIESGOS'!$H614,"C",'MAPA DE RIESGOS'!$AF614),"")</f>
        <v/>
      </c>
      <c r="CK71" s="359" t="str">
        <f>IF(AND('MAPA DE RIESGOS'!$AP615="Alta",'MAPA DE RIESGOS'!$AR615="Catastrófico"),CONCATENATE("R",'MAPA DE RIESGOS'!$H615,"C",'MAPA DE RIESGOS'!$AF615),"")</f>
        <v/>
      </c>
      <c r="CL71" s="359" t="str">
        <f>IF(AND('MAPA DE RIESGOS'!$AP616="Alta",'MAPA DE RIESGOS'!$AR616="Catastrófico"),CONCATENATE("R",'MAPA DE RIESGOS'!$H616,"C",'MAPA DE RIESGOS'!$AF616),"")</f>
        <v/>
      </c>
      <c r="CM71" s="359" t="str">
        <f>IF(AND('MAPA DE RIESGOS'!$AP617="Alta",'MAPA DE RIESGOS'!$AR617="Catastrófico"),CONCATENATE("R",'MAPA DE RIESGOS'!$H617,"C",'MAPA DE RIESGOS'!$AF617),"")</f>
        <v/>
      </c>
      <c r="CN71" s="359" t="str">
        <f>IF(AND('MAPA DE RIESGOS'!$AP618="Alta",'MAPA DE RIESGOS'!$AR618="Catastrófico"),CONCATENATE("R",'MAPA DE RIESGOS'!$H618,"C",'MAPA DE RIESGOS'!$AF618),"")</f>
        <v/>
      </c>
      <c r="CO71" s="359" t="str">
        <f>IF(AND('MAPA DE RIESGOS'!$AP619="Alta",'MAPA DE RIESGOS'!$AR619="Catastrófico"),CONCATENATE("R",'MAPA DE RIESGOS'!$H619,"C",'MAPA DE RIESGOS'!$AF619),"")</f>
        <v/>
      </c>
      <c r="CP71" s="359" t="str">
        <f>IF(AND('MAPA DE RIESGOS'!$AP620="Alta",'MAPA DE RIESGOS'!$AR620="Catastrófico"),CONCATENATE("R",'MAPA DE RIESGOS'!$H620,"C",'MAPA DE RIESGOS'!$AF620),"")</f>
        <v/>
      </c>
      <c r="CQ71" s="359" t="str">
        <f>IF(AND('MAPA DE RIESGOS'!$AP621="Alta",'MAPA DE RIESGOS'!$AR621="Catastrófico"),CONCATENATE("R",'MAPA DE RIESGOS'!$H621,"C",'MAPA DE RIESGOS'!$AF621),"")</f>
        <v/>
      </c>
      <c r="CR71" s="359" t="str">
        <f>IF(AND('MAPA DE RIESGOS'!$AP622="Alta",'MAPA DE RIESGOS'!$AR622="Catastrófico"),CONCATENATE("R",'MAPA DE RIESGOS'!$H622,"C",'MAPA DE RIESGOS'!$AF622),"")</f>
        <v/>
      </c>
      <c r="CS71" s="359" t="str">
        <f>IF(AND('MAPA DE RIESGOS'!$AP623="Alta",'MAPA DE RIESGOS'!$AR623="Catastrófico"),CONCATENATE("R",'MAPA DE RIESGOS'!$H623,"C",'MAPA DE RIESGOS'!$AF623),"")</f>
        <v/>
      </c>
      <c r="CT71" s="359" t="str">
        <f>IF(AND('MAPA DE RIESGOS'!$AP624="Alta",'MAPA DE RIESGOS'!$AR624="Catastrófico"),CONCATENATE("R",'MAPA DE RIESGOS'!$H624,"C",'MAPA DE RIESGOS'!$AF624),"")</f>
        <v/>
      </c>
      <c r="CU71" s="360" t="str">
        <f>IF(AND('MAPA DE RIESGOS'!$AP625="Alta",'MAPA DE RIESGOS'!$AR625="Catastrófico"),CONCATENATE("R",'MAPA DE RIESGOS'!$H625,"C",'MAPA DE RIESGOS'!$AF625),"")</f>
        <v/>
      </c>
      <c r="CV71" s="67"/>
      <c r="CW71" s="750"/>
      <c r="CX71" s="751"/>
      <c r="CY71" s="751"/>
      <c r="CZ71" s="751"/>
      <c r="DA71" s="751"/>
      <c r="DB71" s="752"/>
    </row>
    <row r="72" spans="2:106" ht="32.5" customHeight="1">
      <c r="B72" s="755"/>
      <c r="C72" s="755"/>
      <c r="D72" s="756"/>
      <c r="E72" s="726"/>
      <c r="F72" s="727"/>
      <c r="G72" s="727"/>
      <c r="H72" s="727"/>
      <c r="I72" s="727"/>
      <c r="J72" s="369" t="str">
        <f>IF(AND('MAPA DE RIESGOS'!$AP626="Alta",'MAPA DE RIESGOS'!$AR626="Leve"),CONCATENATE("R",'MAPA DE RIESGOS'!$H626,"C",'MAPA DE RIESGOS'!$AF626),"")</f>
        <v/>
      </c>
      <c r="K72" s="370" t="str">
        <f>IF(AND('MAPA DE RIESGOS'!$AP627="Alta",'MAPA DE RIESGOS'!$AR627="Leve"),CONCATENATE("R",'MAPA DE RIESGOS'!$H627,"C",'MAPA DE RIESGOS'!$AF627),"")</f>
        <v/>
      </c>
      <c r="L72" s="370" t="str">
        <f>IF(AND('MAPA DE RIESGOS'!$AP628="Alta",'MAPA DE RIESGOS'!$AR628="Leve"),CONCATENATE("R",'MAPA DE RIESGOS'!$H628,"C",'MAPA DE RIESGOS'!$AF628),"")</f>
        <v/>
      </c>
      <c r="M72" s="370" t="str">
        <f>IF(AND('MAPA DE RIESGOS'!$AP629="Alta",'MAPA DE RIESGOS'!$AR629="Leve"),CONCATENATE("R",'MAPA DE RIESGOS'!$H629,"C",'MAPA DE RIESGOS'!$AF629),"")</f>
        <v/>
      </c>
      <c r="N72" s="370" t="str">
        <f>IF(AND('MAPA DE RIESGOS'!$AP630="Alta",'MAPA DE RIESGOS'!$AR630="Leve"),CONCATENATE("R",'MAPA DE RIESGOS'!$H630,"C",'MAPA DE RIESGOS'!$AF630),"")</f>
        <v/>
      </c>
      <c r="O72" s="370" t="str">
        <f>IF(AND('MAPA DE RIESGOS'!$AP631="Alta",'MAPA DE RIESGOS'!$AR631="Leve"),CONCATENATE("R",'MAPA DE RIESGOS'!$H631,"C",'MAPA DE RIESGOS'!$AF631),"")</f>
        <v/>
      </c>
      <c r="P72" s="370" t="str">
        <f>IF(AND('MAPA DE RIESGOS'!$AP632="Alta",'MAPA DE RIESGOS'!$AR632="Leve"),CONCATENATE("R",'MAPA DE RIESGOS'!$H632,"C",'MAPA DE RIESGOS'!$AF632),"")</f>
        <v/>
      </c>
      <c r="Q72" s="370" t="str">
        <f>IF(AND('MAPA DE RIESGOS'!$AP633="Alta",'MAPA DE RIESGOS'!$AR633="Leve"),CONCATENATE("R",'MAPA DE RIESGOS'!$H633,"C",'MAPA DE RIESGOS'!$AF633),"")</f>
        <v/>
      </c>
      <c r="R72" s="370" t="str">
        <f>IF(AND('MAPA DE RIESGOS'!$AP634="Alta",'MAPA DE RIESGOS'!$AR634="Leve"),CONCATENATE("R",'MAPA DE RIESGOS'!$H634,"C",'MAPA DE RIESGOS'!$AF634),"")</f>
        <v/>
      </c>
      <c r="S72" s="370" t="str">
        <f>IF(AND('MAPA DE RIESGOS'!$AP635="Alta",'MAPA DE RIESGOS'!$AR635="Leve"),CONCATENATE("R",'MAPA DE RIESGOS'!$H635,"C",'MAPA DE RIESGOS'!$AF635),"")</f>
        <v/>
      </c>
      <c r="T72" s="370" t="str">
        <f>IF(AND('MAPA DE RIESGOS'!$AP636="Alta",'MAPA DE RIESGOS'!$AR636="Leve"),CONCATENATE("R",'MAPA DE RIESGOS'!$H636,"C",'MAPA DE RIESGOS'!$AF636),"")</f>
        <v/>
      </c>
      <c r="U72" s="370" t="str">
        <f>IF(AND('MAPA DE RIESGOS'!$AP637="Alta",'MAPA DE RIESGOS'!$AR637="Leve"),CONCATENATE("R",'MAPA DE RIESGOS'!$H637,"C",'MAPA DE RIESGOS'!$AF637),"")</f>
        <v/>
      </c>
      <c r="V72" s="370" t="str">
        <f>IF(AND('MAPA DE RIESGOS'!$AP638="Alta",'MAPA DE RIESGOS'!$AR638="Leve"),CONCATENATE("R",'MAPA DE RIESGOS'!$H638,"C",'MAPA DE RIESGOS'!$AF638),"")</f>
        <v/>
      </c>
      <c r="W72" s="370" t="str">
        <f>IF(AND('MAPA DE RIESGOS'!$AP639="Alta",'MAPA DE RIESGOS'!$AR639="Leve"),CONCATENATE("R",'MAPA DE RIESGOS'!$H639,"C",'MAPA DE RIESGOS'!$AF639),"")</f>
        <v/>
      </c>
      <c r="X72" s="370" t="str">
        <f>IF(AND('MAPA DE RIESGOS'!$AP640="Alta",'MAPA DE RIESGOS'!$AR640="Leve"),CONCATENATE("R",'MAPA DE RIESGOS'!$H640,"C",'MAPA DE RIESGOS'!$AF640),"")</f>
        <v/>
      </c>
      <c r="Y72" s="370" t="str">
        <f>IF(AND('MAPA DE RIESGOS'!$AP641="Alta",'MAPA DE RIESGOS'!$AR641="Leve"),CONCATENATE("R",'MAPA DE RIESGOS'!$H641,"C",'MAPA DE RIESGOS'!$AF641),"")</f>
        <v/>
      </c>
      <c r="Z72" s="370" t="str">
        <f>IF(AND('MAPA DE RIESGOS'!$AP642="Alta",'MAPA DE RIESGOS'!$AR642="Leve"),CONCATENATE("R",'MAPA DE RIESGOS'!$H642,"C",'MAPA DE RIESGOS'!$AF642),"")</f>
        <v/>
      </c>
      <c r="AA72" s="370" t="str">
        <f>IF(AND('MAPA DE RIESGOS'!$AP643="Alta",'MAPA DE RIESGOS'!$AR643="Leve"),CONCATENATE("R",'MAPA DE RIESGOS'!$H643,"C",'MAPA DE RIESGOS'!$AF643),"")</f>
        <v/>
      </c>
      <c r="AB72" s="369" t="str">
        <f>IF(AND('MAPA DE RIESGOS'!$AP626="Alta",'MAPA DE RIESGOS'!$AR626="Menor"),CONCATENATE("R",'MAPA DE RIESGOS'!$H626,"C",'MAPA DE RIESGOS'!$AF626),"")</f>
        <v/>
      </c>
      <c r="AC72" s="370" t="str">
        <f>IF(AND('MAPA DE RIESGOS'!$AP627="Alta",'MAPA DE RIESGOS'!$AR627="Menor"),CONCATENATE("R",'MAPA DE RIESGOS'!$H627,"C",'MAPA DE RIESGOS'!$AF627),"")</f>
        <v/>
      </c>
      <c r="AD72" s="370" t="str">
        <f>IF(AND('MAPA DE RIESGOS'!$AP628="Alta",'MAPA DE RIESGOS'!$AR628="Menor"),CONCATENATE("R",'MAPA DE RIESGOS'!$H628,"C",'MAPA DE RIESGOS'!$AF628),"")</f>
        <v/>
      </c>
      <c r="AE72" s="370" t="str">
        <f>IF(AND('MAPA DE RIESGOS'!$AP629="Alta",'MAPA DE RIESGOS'!$AR629="Menor"),CONCATENATE("R",'MAPA DE RIESGOS'!$H629,"C",'MAPA DE RIESGOS'!$AF629),"")</f>
        <v/>
      </c>
      <c r="AF72" s="370" t="str">
        <f>IF(AND('MAPA DE RIESGOS'!$AP630="Alta",'MAPA DE RIESGOS'!$AR630="Menor"),CONCATENATE("R",'MAPA DE RIESGOS'!$H630,"C",'MAPA DE RIESGOS'!$AF630),"")</f>
        <v/>
      </c>
      <c r="AG72" s="370" t="str">
        <f>IF(AND('MAPA DE RIESGOS'!$AP631="Alta",'MAPA DE RIESGOS'!$AR631="Menor"),CONCATENATE("R",'MAPA DE RIESGOS'!$H631,"C",'MAPA DE RIESGOS'!$AF631),"")</f>
        <v/>
      </c>
      <c r="AH72" s="370" t="str">
        <f>IF(AND('MAPA DE RIESGOS'!$AP632="Alta",'MAPA DE RIESGOS'!$AR632="Menor"),CONCATENATE("R",'MAPA DE RIESGOS'!$H632,"C",'MAPA DE RIESGOS'!$AF632),"")</f>
        <v/>
      </c>
      <c r="AI72" s="370" t="str">
        <f>IF(AND('MAPA DE RIESGOS'!$AP633="Alta",'MAPA DE RIESGOS'!$AR633="Menor"),CONCATENATE("R",'MAPA DE RIESGOS'!$H633,"C",'MAPA DE RIESGOS'!$AF633),"")</f>
        <v/>
      </c>
      <c r="AJ72" s="370" t="str">
        <f>IF(AND('MAPA DE RIESGOS'!$AP634="Alta",'MAPA DE RIESGOS'!$AR634="Menor"),CONCATENATE("R",'MAPA DE RIESGOS'!$H634,"C",'MAPA DE RIESGOS'!$AF634),"")</f>
        <v/>
      </c>
      <c r="AK72" s="370" t="str">
        <f>IF(AND('MAPA DE RIESGOS'!$AP635="Alta",'MAPA DE RIESGOS'!$AR635="Menor"),CONCATENATE("R",'MAPA DE RIESGOS'!$H635,"C",'MAPA DE RIESGOS'!$AF635),"")</f>
        <v/>
      </c>
      <c r="AL72" s="370" t="str">
        <f>IF(AND('MAPA DE RIESGOS'!$AP636="Alta",'MAPA DE RIESGOS'!$AR636="Menor"),CONCATENATE("R",'MAPA DE RIESGOS'!$H636,"C",'MAPA DE RIESGOS'!$AF636),"")</f>
        <v/>
      </c>
      <c r="AM72" s="370" t="str">
        <f>IF(AND('MAPA DE RIESGOS'!$AP637="Alta",'MAPA DE RIESGOS'!$AR637="Menor"),CONCATENATE("R",'MAPA DE RIESGOS'!$H637,"C",'MAPA DE RIESGOS'!$AF637),"")</f>
        <v/>
      </c>
      <c r="AN72" s="370" t="str">
        <f>IF(AND('MAPA DE RIESGOS'!$AP638="Alta",'MAPA DE RIESGOS'!$AR638="Menor"),CONCATENATE("R",'MAPA DE RIESGOS'!$H638,"C",'MAPA DE RIESGOS'!$AF638),"")</f>
        <v/>
      </c>
      <c r="AO72" s="370" t="str">
        <f>IF(AND('MAPA DE RIESGOS'!$AP639="Alta",'MAPA DE RIESGOS'!$AR639="Menor"),CONCATENATE("R",'MAPA DE RIESGOS'!$H639,"C",'MAPA DE RIESGOS'!$AF639),"")</f>
        <v/>
      </c>
      <c r="AP72" s="370" t="str">
        <f>IF(AND('MAPA DE RIESGOS'!$AP640="Alta",'MAPA DE RIESGOS'!$AR640="Menor"),CONCATENATE("R",'MAPA DE RIESGOS'!$H640,"C",'MAPA DE RIESGOS'!$AF640),"")</f>
        <v/>
      </c>
      <c r="AQ72" s="370" t="str">
        <f>IF(AND('MAPA DE RIESGOS'!$AP641="Alta",'MAPA DE RIESGOS'!$AR641="Menor"),CONCATENATE("R",'MAPA DE RIESGOS'!$H641,"C",'MAPA DE RIESGOS'!$AF641),"")</f>
        <v/>
      </c>
      <c r="AR72" s="370" t="str">
        <f>IF(AND('MAPA DE RIESGOS'!$AP642="Alta",'MAPA DE RIESGOS'!$AR642="Menor"),CONCATENATE("R",'MAPA DE RIESGOS'!$H642,"C",'MAPA DE RIESGOS'!$AF642),"")</f>
        <v/>
      </c>
      <c r="AS72" s="371" t="str">
        <f>IF(AND('MAPA DE RIESGOS'!$AP643="Alta",'MAPA DE RIESGOS'!$AR643="Menor"),CONCATENATE("R",'MAPA DE RIESGOS'!$H643,"C",'MAPA DE RIESGOS'!$AF643),"")</f>
        <v/>
      </c>
      <c r="AT72" s="357" t="str">
        <f>IF(AND('MAPA DE RIESGOS'!$AP626="Alta",'MAPA DE RIESGOS'!$AR626="Moderado"),CONCATENATE("R",'MAPA DE RIESGOS'!$H626,"C",'MAPA DE RIESGOS'!$AF626),"")</f>
        <v/>
      </c>
      <c r="AU72" s="357" t="str">
        <f>IF(AND('MAPA DE RIESGOS'!$AP627="Alta",'MAPA DE RIESGOS'!$AR627="Moderado"),CONCATENATE("R",'MAPA DE RIESGOS'!$H627,"C",'MAPA DE RIESGOS'!$AF627),"")</f>
        <v/>
      </c>
      <c r="AV72" s="357" t="str">
        <f>IF(AND('MAPA DE RIESGOS'!$AP628="Alta",'MAPA DE RIESGOS'!$AR628="Moderado"),CONCATENATE("R",'MAPA DE RIESGOS'!$H628,"C",'MAPA DE RIESGOS'!$AF628),"")</f>
        <v/>
      </c>
      <c r="AW72" s="357" t="str">
        <f>IF(AND('MAPA DE RIESGOS'!$AP629="Alta",'MAPA DE RIESGOS'!$AR629="Moderado"),CONCATENATE("R",'MAPA DE RIESGOS'!$H629,"C",'MAPA DE RIESGOS'!$AF629),"")</f>
        <v/>
      </c>
      <c r="AX72" s="357" t="str">
        <f>IF(AND('MAPA DE RIESGOS'!$AP630="Alta",'MAPA DE RIESGOS'!$AR630="Moderado"),CONCATENATE("R",'MAPA DE RIESGOS'!$H630,"C",'MAPA DE RIESGOS'!$AF630),"")</f>
        <v/>
      </c>
      <c r="AY72" s="357" t="str">
        <f>IF(AND('MAPA DE RIESGOS'!$AP631="Alta",'MAPA DE RIESGOS'!$AR631="Moderado"),CONCATENATE("R",'MAPA DE RIESGOS'!$H631,"C",'MAPA DE RIESGOS'!$AF631),"")</f>
        <v/>
      </c>
      <c r="AZ72" s="357" t="str">
        <f>IF(AND('MAPA DE RIESGOS'!$AP632="Alta",'MAPA DE RIESGOS'!$AR632="Moderado"),CONCATENATE("R",'MAPA DE RIESGOS'!$H632,"C",'MAPA DE RIESGOS'!$AF632),"")</f>
        <v/>
      </c>
      <c r="BA72" s="357" t="str">
        <f>IF(AND('MAPA DE RIESGOS'!$AP633="Alta",'MAPA DE RIESGOS'!$AR633="Moderado"),CONCATENATE("R",'MAPA DE RIESGOS'!$H633,"C",'MAPA DE RIESGOS'!$AF633),"")</f>
        <v/>
      </c>
      <c r="BB72" s="357" t="str">
        <f>IF(AND('MAPA DE RIESGOS'!$AP634="Alta",'MAPA DE RIESGOS'!$AR634="Moderado"),CONCATENATE("R",'MAPA DE RIESGOS'!$H634,"C",'MAPA DE RIESGOS'!$AF634),"")</f>
        <v/>
      </c>
      <c r="BC72" s="357" t="str">
        <f>IF(AND('MAPA DE RIESGOS'!$AP635="Alta",'MAPA DE RIESGOS'!$AR635="Moderado"),CONCATENATE("R",'MAPA DE RIESGOS'!$H635,"C",'MAPA DE RIESGOS'!$AF635),"")</f>
        <v/>
      </c>
      <c r="BD72" s="357" t="str">
        <f>IF(AND('MAPA DE RIESGOS'!$AP636="Alta",'MAPA DE RIESGOS'!$AR636="Moderado"),CONCATENATE("R",'MAPA DE RIESGOS'!$H636,"C",'MAPA DE RIESGOS'!$AF636),"")</f>
        <v/>
      </c>
      <c r="BE72" s="357" t="str">
        <f>IF(AND('MAPA DE RIESGOS'!$AP637="Alta",'MAPA DE RIESGOS'!$AR637="Moderado"),CONCATENATE("R",'MAPA DE RIESGOS'!$H637,"C",'MAPA DE RIESGOS'!$AF637),"")</f>
        <v/>
      </c>
      <c r="BF72" s="357" t="str">
        <f>IF(AND('MAPA DE RIESGOS'!$AP638="Alta",'MAPA DE RIESGOS'!$AR638="Moderado"),CONCATENATE("R",'MAPA DE RIESGOS'!$H638,"C",'MAPA DE RIESGOS'!$AF638),"")</f>
        <v/>
      </c>
      <c r="BG72" s="357" t="str">
        <f>IF(AND('MAPA DE RIESGOS'!$AP639="Alta",'MAPA DE RIESGOS'!$AR639="Moderado"),CONCATENATE("R",'MAPA DE RIESGOS'!$H639,"C",'MAPA DE RIESGOS'!$AF639),"")</f>
        <v/>
      </c>
      <c r="BH72" s="357" t="str">
        <f>IF(AND('MAPA DE RIESGOS'!$AP640="Alta",'MAPA DE RIESGOS'!$AR640="Moderado"),CONCATENATE("R",'MAPA DE RIESGOS'!$H640,"C",'MAPA DE RIESGOS'!$AF640),"")</f>
        <v/>
      </c>
      <c r="BI72" s="357" t="str">
        <f>IF(AND('MAPA DE RIESGOS'!$AP641="Alta",'MAPA DE RIESGOS'!$AR641="Moderado"),CONCATENATE("R",'MAPA DE RIESGOS'!$H641,"C",'MAPA DE RIESGOS'!$AF641),"")</f>
        <v/>
      </c>
      <c r="BJ72" s="357" t="str">
        <f>IF(AND('MAPA DE RIESGOS'!$AP642="Alta",'MAPA DE RIESGOS'!$AR642="Moderado"),CONCATENATE("R",'MAPA DE RIESGOS'!$H642,"C",'MAPA DE RIESGOS'!$AF642),"")</f>
        <v/>
      </c>
      <c r="BK72" s="358" t="str">
        <f>IF(AND('MAPA DE RIESGOS'!$AP643="Alta",'MAPA DE RIESGOS'!$AR643="Moderado"),CONCATENATE("R",'MAPA DE RIESGOS'!$H643,"C",'MAPA DE RIESGOS'!$AF643),"")</f>
        <v/>
      </c>
      <c r="BL72" s="357" t="str">
        <f>IF(AND('MAPA DE RIESGOS'!$AP626="Alta",'MAPA DE RIESGOS'!$AR626="Mayor"),CONCATENATE("R",'MAPA DE RIESGOS'!$H626,"C",'MAPA DE RIESGOS'!$AF626),"")</f>
        <v/>
      </c>
      <c r="BM72" s="357" t="str">
        <f>IF(AND('MAPA DE RIESGOS'!$AP627="Alta",'MAPA DE RIESGOS'!$AR627="Mayor"),CONCATENATE("R",'MAPA DE RIESGOS'!$H627,"C",'MAPA DE RIESGOS'!$AF627),"")</f>
        <v/>
      </c>
      <c r="BN72" s="357" t="str">
        <f>IF(AND('MAPA DE RIESGOS'!$AP628="Alta",'MAPA DE RIESGOS'!$AR628="Mayor"),CONCATENATE("R",'MAPA DE RIESGOS'!$H628,"C",'MAPA DE RIESGOS'!$AF628),"")</f>
        <v/>
      </c>
      <c r="BO72" s="357" t="str">
        <f>IF(AND('MAPA DE RIESGOS'!$AP629="Alta",'MAPA DE RIESGOS'!$AR629="Mayor"),CONCATENATE("R",'MAPA DE RIESGOS'!$H629,"C",'MAPA DE RIESGOS'!$AF629),"")</f>
        <v/>
      </c>
      <c r="BP72" s="357" t="str">
        <f>IF(AND('MAPA DE RIESGOS'!$AP630="Alta",'MAPA DE RIESGOS'!$AR630="Mayor"),CONCATENATE("R",'MAPA DE RIESGOS'!$H630,"C",'MAPA DE RIESGOS'!$AF630),"")</f>
        <v/>
      </c>
      <c r="BQ72" s="357" t="str">
        <f>IF(AND('MAPA DE RIESGOS'!$AP631="Alta",'MAPA DE RIESGOS'!$AR631="Mayor"),CONCATENATE("R",'MAPA DE RIESGOS'!$H631,"C",'MAPA DE RIESGOS'!$AF631),"")</f>
        <v/>
      </c>
      <c r="BR72" s="357" t="str">
        <f>IF(AND('MAPA DE RIESGOS'!$AP632="Alta",'MAPA DE RIESGOS'!$AR632="Mayor"),CONCATENATE("R",'MAPA DE RIESGOS'!$H632,"C",'MAPA DE RIESGOS'!$AF632),"")</f>
        <v/>
      </c>
      <c r="BS72" s="357" t="str">
        <f>IF(AND('MAPA DE RIESGOS'!$AP633="Alta",'MAPA DE RIESGOS'!$AR633="Mayor"),CONCATENATE("R",'MAPA DE RIESGOS'!$H633,"C",'MAPA DE RIESGOS'!$AF633),"")</f>
        <v/>
      </c>
      <c r="BT72" s="357" t="str">
        <f>IF(AND('MAPA DE RIESGOS'!$AP634="Alta",'MAPA DE RIESGOS'!$AR634="Mayor"),CONCATENATE("R",'MAPA DE RIESGOS'!$H634,"C",'MAPA DE RIESGOS'!$AF634),"")</f>
        <v/>
      </c>
      <c r="BU72" s="357" t="str">
        <f>IF(AND('MAPA DE RIESGOS'!$AP635="Alta",'MAPA DE RIESGOS'!$AR635="Mayor"),CONCATENATE("R",'MAPA DE RIESGOS'!$H635,"C",'MAPA DE RIESGOS'!$AF635),"")</f>
        <v/>
      </c>
      <c r="BV72" s="357" t="str">
        <f>IF(AND('MAPA DE RIESGOS'!$AP636="Alta",'MAPA DE RIESGOS'!$AR636="Mayor"),CONCATENATE("R",'MAPA DE RIESGOS'!$H636,"C",'MAPA DE RIESGOS'!$AF636),"")</f>
        <v/>
      </c>
      <c r="BW72" s="357" t="str">
        <f>IF(AND('MAPA DE RIESGOS'!$AP637="Alta",'MAPA DE RIESGOS'!$AR637="Mayor"),CONCATENATE("R",'MAPA DE RIESGOS'!$H637,"C",'MAPA DE RIESGOS'!$AF637),"")</f>
        <v/>
      </c>
      <c r="BX72" s="357" t="str">
        <f>IF(AND('MAPA DE RIESGOS'!$AP638="Alta",'MAPA DE RIESGOS'!$AR638="Mayor"),CONCATENATE("R",'MAPA DE RIESGOS'!$H638,"C",'MAPA DE RIESGOS'!$AF638),"")</f>
        <v/>
      </c>
      <c r="BY72" s="357" t="str">
        <f>IF(AND('MAPA DE RIESGOS'!$AP639="Alta",'MAPA DE RIESGOS'!$AR639="Mayor"),CONCATENATE("R",'MAPA DE RIESGOS'!$H639,"C",'MAPA DE RIESGOS'!$AF639),"")</f>
        <v/>
      </c>
      <c r="BZ72" s="357" t="str">
        <f>IF(AND('MAPA DE RIESGOS'!$AP640="Alta",'MAPA DE RIESGOS'!$AR640="Mayor"),CONCATENATE("R",'MAPA DE RIESGOS'!$H640,"C",'MAPA DE RIESGOS'!$AF640),"")</f>
        <v/>
      </c>
      <c r="CA72" s="357" t="str">
        <f>IF(AND('MAPA DE RIESGOS'!$AP641="Alta",'MAPA DE RIESGOS'!$AR641="Mayor"),CONCATENATE("R",'MAPA DE RIESGOS'!$H641,"C",'MAPA DE RIESGOS'!$AF641),"")</f>
        <v/>
      </c>
      <c r="CB72" s="357" t="str">
        <f>IF(AND('MAPA DE RIESGOS'!$AP642="Alta",'MAPA DE RIESGOS'!$AR642="Mayor"),CONCATENATE("R",'MAPA DE RIESGOS'!$H642,"C",'MAPA DE RIESGOS'!$AF642),"")</f>
        <v/>
      </c>
      <c r="CC72" s="358" t="str">
        <f>IF(AND('MAPA DE RIESGOS'!$AP643="Alta",'MAPA DE RIESGOS'!$AR643="Mayor"),CONCATENATE("R",'MAPA DE RIESGOS'!$H643,"C",'MAPA DE RIESGOS'!$AF643),"")</f>
        <v/>
      </c>
      <c r="CD72" s="359" t="str">
        <f>IF(AND('MAPA DE RIESGOS'!$AP626="Alta",'MAPA DE RIESGOS'!$AR626="Catastrófico"),CONCATENATE("R",'MAPA DE RIESGOS'!$H626,"C",'MAPA DE RIESGOS'!$AF626),"")</f>
        <v/>
      </c>
      <c r="CE72" s="359" t="str">
        <f>IF(AND('MAPA DE RIESGOS'!$AP627="Alta",'MAPA DE RIESGOS'!$AR627="Catastrófico"),CONCATENATE("R",'MAPA DE RIESGOS'!$H627,"C",'MAPA DE RIESGOS'!$AF627),"")</f>
        <v/>
      </c>
      <c r="CF72" s="359" t="str">
        <f>IF(AND('MAPA DE RIESGOS'!$AP628="Alta",'MAPA DE RIESGOS'!$AR628="Catastrófico"),CONCATENATE("R",'MAPA DE RIESGOS'!$H628,"C",'MAPA DE RIESGOS'!$AF628),"")</f>
        <v/>
      </c>
      <c r="CG72" s="359" t="str">
        <f>IF(AND('MAPA DE RIESGOS'!$AP629="Alta",'MAPA DE RIESGOS'!$AR629="Catastrófico"),CONCATENATE("R",'MAPA DE RIESGOS'!$H629,"C",'MAPA DE RIESGOS'!$AF629),"")</f>
        <v/>
      </c>
      <c r="CH72" s="359" t="str">
        <f>IF(AND('MAPA DE RIESGOS'!$AP630="Alta",'MAPA DE RIESGOS'!$AR630="Catastrófico"),CONCATENATE("R",'MAPA DE RIESGOS'!$H630,"C",'MAPA DE RIESGOS'!$AF630),"")</f>
        <v/>
      </c>
      <c r="CI72" s="359" t="str">
        <f>IF(AND('MAPA DE RIESGOS'!$AP631="Alta",'MAPA DE RIESGOS'!$AR631="Catastrófico"),CONCATENATE("R",'MAPA DE RIESGOS'!$H631,"C",'MAPA DE RIESGOS'!$AF631),"")</f>
        <v/>
      </c>
      <c r="CJ72" s="359" t="str">
        <f>IF(AND('MAPA DE RIESGOS'!$AP632="Alta",'MAPA DE RIESGOS'!$AR632="Catastrófico"),CONCATENATE("R",'MAPA DE RIESGOS'!$H632,"C",'MAPA DE RIESGOS'!$AF632),"")</f>
        <v/>
      </c>
      <c r="CK72" s="359" t="str">
        <f>IF(AND('MAPA DE RIESGOS'!$AP633="Alta",'MAPA DE RIESGOS'!$AR633="Catastrófico"),CONCATENATE("R",'MAPA DE RIESGOS'!$H633,"C",'MAPA DE RIESGOS'!$AF633),"")</f>
        <v/>
      </c>
      <c r="CL72" s="359" t="str">
        <f>IF(AND('MAPA DE RIESGOS'!$AP634="Alta",'MAPA DE RIESGOS'!$AR634="Catastrófico"),CONCATENATE("R",'MAPA DE RIESGOS'!$H634,"C",'MAPA DE RIESGOS'!$AF634),"")</f>
        <v/>
      </c>
      <c r="CM72" s="359" t="str">
        <f>IF(AND('MAPA DE RIESGOS'!$AP635="Alta",'MAPA DE RIESGOS'!$AR635="Catastrófico"),CONCATENATE("R",'MAPA DE RIESGOS'!$H635,"C",'MAPA DE RIESGOS'!$AF635),"")</f>
        <v/>
      </c>
      <c r="CN72" s="359" t="str">
        <f>IF(AND('MAPA DE RIESGOS'!$AP636="Alta",'MAPA DE RIESGOS'!$AR636="Catastrófico"),CONCATENATE("R",'MAPA DE RIESGOS'!$H636,"C",'MAPA DE RIESGOS'!$AF636),"")</f>
        <v/>
      </c>
      <c r="CO72" s="359" t="str">
        <f>IF(AND('MAPA DE RIESGOS'!$AP637="Alta",'MAPA DE RIESGOS'!$AR637="Catastrófico"),CONCATENATE("R",'MAPA DE RIESGOS'!$H637,"C",'MAPA DE RIESGOS'!$AF637),"")</f>
        <v/>
      </c>
      <c r="CP72" s="359" t="str">
        <f>IF(AND('MAPA DE RIESGOS'!$AP638="Alta",'MAPA DE RIESGOS'!$AR638="Catastrófico"),CONCATENATE("R",'MAPA DE RIESGOS'!$H638,"C",'MAPA DE RIESGOS'!$AF638),"")</f>
        <v/>
      </c>
      <c r="CQ72" s="359" t="str">
        <f>IF(AND('MAPA DE RIESGOS'!$AP639="Alta",'MAPA DE RIESGOS'!$AR639="Catastrófico"),CONCATENATE("R",'MAPA DE RIESGOS'!$H639,"C",'MAPA DE RIESGOS'!$AF639),"")</f>
        <v/>
      </c>
      <c r="CR72" s="359" t="str">
        <f>IF(AND('MAPA DE RIESGOS'!$AP640="Alta",'MAPA DE RIESGOS'!$AR640="Catastrófico"),CONCATENATE("R",'MAPA DE RIESGOS'!$H640,"C",'MAPA DE RIESGOS'!$AF640),"")</f>
        <v/>
      </c>
      <c r="CS72" s="359" t="str">
        <f>IF(AND('MAPA DE RIESGOS'!$AP641="Alta",'MAPA DE RIESGOS'!$AR641="Catastrófico"),CONCATENATE("R",'MAPA DE RIESGOS'!$H641,"C",'MAPA DE RIESGOS'!$AF641),"")</f>
        <v/>
      </c>
      <c r="CT72" s="359" t="str">
        <f>IF(AND('MAPA DE RIESGOS'!$AP642="Alta",'MAPA DE RIESGOS'!$AR642="Catastrófico"),CONCATENATE("R",'MAPA DE RIESGOS'!$H642,"C",'MAPA DE RIESGOS'!$AF642),"")</f>
        <v/>
      </c>
      <c r="CU72" s="360" t="str">
        <f>IF(AND('MAPA DE RIESGOS'!$AP643="Alta",'MAPA DE RIESGOS'!$AR643="Catastrófico"),CONCATENATE("R",'MAPA DE RIESGOS'!$H643,"C",'MAPA DE RIESGOS'!$AF643),"")</f>
        <v/>
      </c>
      <c r="CV72" s="67"/>
      <c r="CW72" s="750"/>
      <c r="CX72" s="751"/>
      <c r="CY72" s="751"/>
      <c r="CZ72" s="751"/>
      <c r="DA72" s="751"/>
      <c r="DB72" s="752"/>
    </row>
    <row r="73" spans="2:106" ht="32.5" customHeight="1" thickBot="1">
      <c r="B73" s="755"/>
      <c r="C73" s="755"/>
      <c r="D73" s="756"/>
      <c r="E73" s="729"/>
      <c r="F73" s="730"/>
      <c r="G73" s="730"/>
      <c r="H73" s="730"/>
      <c r="I73" s="730"/>
      <c r="J73" s="372" t="str">
        <f>IF(AND('MAPA DE RIESGOS'!$AP644="Alta",'MAPA DE RIESGOS'!$AR644="Leve"),CONCATENATE("R",'MAPA DE RIESGOS'!$H644,"C",'MAPA DE RIESGOS'!$AF644),"")</f>
        <v/>
      </c>
      <c r="K73" s="373" t="str">
        <f>IF(AND('MAPA DE RIESGOS'!$AP645="Alta",'MAPA DE RIESGOS'!$AR645="Leve"),CONCATENATE("R",'MAPA DE RIESGOS'!$H645,"C",'MAPA DE RIESGOS'!$AF645),"")</f>
        <v/>
      </c>
      <c r="L73" s="373" t="str">
        <f>IF(AND('MAPA DE RIESGOS'!$AP646="Alta",'MAPA DE RIESGOS'!$AR646="Leve"),CONCATENATE("R",'MAPA DE RIESGOS'!$H646,"C",'MAPA DE RIESGOS'!$AF646),"")</f>
        <v/>
      </c>
      <c r="M73" s="373" t="str">
        <f>IF(AND('MAPA DE RIESGOS'!$AP647="Alta",'MAPA DE RIESGOS'!$AR647="Leve"),CONCATENATE("R",'MAPA DE RIESGOS'!$H647,"C",'MAPA DE RIESGOS'!$AF647),"")</f>
        <v/>
      </c>
      <c r="N73" s="373" t="str">
        <f>IF(AND('MAPA DE RIESGOS'!$AP648="Alta",'MAPA DE RIESGOS'!$AR648="Leve"),CONCATENATE("R",'MAPA DE RIESGOS'!$H648,"C",'MAPA DE RIESGOS'!$AF648),"")</f>
        <v/>
      </c>
      <c r="O73" s="373" t="str">
        <f>IF(AND('MAPA DE RIESGOS'!$AP649="Alta",'MAPA DE RIESGOS'!$AR649="Leve"),CONCATENATE("R",'MAPA DE RIESGOS'!$H649,"C",'MAPA DE RIESGOS'!$AF649),"")</f>
        <v/>
      </c>
      <c r="P73" s="373"/>
      <c r="Q73" s="373"/>
      <c r="R73" s="373"/>
      <c r="S73" s="373"/>
      <c r="T73" s="373"/>
      <c r="U73" s="373"/>
      <c r="V73" s="373"/>
      <c r="W73" s="373"/>
      <c r="X73" s="373"/>
      <c r="Y73" s="373"/>
      <c r="Z73" s="373"/>
      <c r="AA73" s="373"/>
      <c r="AB73" s="372" t="str">
        <f>IF(AND('MAPA DE RIESGOS'!$AP644="Alta",'MAPA DE RIESGOS'!$AR644="Menor"),CONCATENATE("R",'MAPA DE RIESGOS'!$H644,"C",'MAPA DE RIESGOS'!$AF644),"")</f>
        <v/>
      </c>
      <c r="AC73" s="373" t="str">
        <f>IF(AND('MAPA DE RIESGOS'!$AP645="Alta",'MAPA DE RIESGOS'!$AR645="Menor"),CONCATENATE("R",'MAPA DE RIESGOS'!$H645,"C",'MAPA DE RIESGOS'!$AF645),"")</f>
        <v/>
      </c>
      <c r="AD73" s="373" t="str">
        <f>IF(AND('MAPA DE RIESGOS'!$AP646="Alta",'MAPA DE RIESGOS'!$AR646="Menor"),CONCATENATE("R",'MAPA DE RIESGOS'!$H646,"C",'MAPA DE RIESGOS'!$AF646),"")</f>
        <v/>
      </c>
      <c r="AE73" s="373" t="str">
        <f>IF(AND('MAPA DE RIESGOS'!$AP647="Alta",'MAPA DE RIESGOS'!$AR647="Menor"),CONCATENATE("R",'MAPA DE RIESGOS'!$H647,"C",'MAPA DE RIESGOS'!$AF647),"")</f>
        <v/>
      </c>
      <c r="AF73" s="373" t="str">
        <f>IF(AND('MAPA DE RIESGOS'!$AP648="Alta",'MAPA DE RIESGOS'!$AR648="Menor"),CONCATENATE("R",'MAPA DE RIESGOS'!$H648,"C",'MAPA DE RIESGOS'!$AF648),"")</f>
        <v/>
      </c>
      <c r="AG73" s="373" t="str">
        <f>IF(AND('MAPA DE RIESGOS'!$AP649="Alta",'MAPA DE RIESGOS'!$AR649="Menor"),CONCATENATE("R",'MAPA DE RIESGOS'!$H649,"C",'MAPA DE RIESGOS'!$AF649),"")</f>
        <v/>
      </c>
      <c r="AH73" s="373"/>
      <c r="AI73" s="373"/>
      <c r="AJ73" s="373"/>
      <c r="AK73" s="373"/>
      <c r="AL73" s="373"/>
      <c r="AM73" s="373"/>
      <c r="AN73" s="373"/>
      <c r="AO73" s="373"/>
      <c r="AP73" s="373"/>
      <c r="AQ73" s="373"/>
      <c r="AR73" s="373"/>
      <c r="AS73" s="374"/>
      <c r="AT73" s="357" t="str">
        <f>IF(AND('MAPA DE RIESGOS'!$AP644="Alta",'MAPA DE RIESGOS'!$AR644="Moderado"),CONCATENATE("R",'MAPA DE RIESGOS'!$H644,"C",'MAPA DE RIESGOS'!$AF644),"")</f>
        <v/>
      </c>
      <c r="AU73" s="357" t="str">
        <f>IF(AND('MAPA DE RIESGOS'!$AP645="Alta",'MAPA DE RIESGOS'!$AR645="Moderado"),CONCATENATE("R",'MAPA DE RIESGOS'!$H645,"C",'MAPA DE RIESGOS'!$AF645),"")</f>
        <v/>
      </c>
      <c r="AV73" s="357" t="str">
        <f>IF(AND('MAPA DE RIESGOS'!$AP646="Alta",'MAPA DE RIESGOS'!$AR646="Moderado"),CONCATENATE("R",'MAPA DE RIESGOS'!$H646,"C",'MAPA DE RIESGOS'!$AF646),"")</f>
        <v/>
      </c>
      <c r="AW73" s="357" t="str">
        <f>IF(AND('MAPA DE RIESGOS'!$AP647="Alta",'MAPA DE RIESGOS'!$AR647="Moderado"),CONCATENATE("R",'MAPA DE RIESGOS'!$H647,"C",'MAPA DE RIESGOS'!$AF647),"")</f>
        <v/>
      </c>
      <c r="AX73" s="357" t="str">
        <f>IF(AND('MAPA DE RIESGOS'!$AP648="Alta",'MAPA DE RIESGOS'!$AR648="Moderado"),CONCATENATE("R",'MAPA DE RIESGOS'!$H648,"C",'MAPA DE RIESGOS'!$AF648),"")</f>
        <v/>
      </c>
      <c r="AY73" s="357" t="str">
        <f>IF(AND('MAPA DE RIESGOS'!$AP649="Alta",'MAPA DE RIESGOS'!$AR649="Moderado"),CONCATENATE("R",'MAPA DE RIESGOS'!$H649,"C",'MAPA DE RIESGOS'!$AF649),"")</f>
        <v/>
      </c>
      <c r="AZ73" s="357"/>
      <c r="BA73" s="357"/>
      <c r="BB73" s="357"/>
      <c r="BC73" s="357"/>
      <c r="BD73" s="357"/>
      <c r="BE73" s="357"/>
      <c r="BF73" s="357"/>
      <c r="BG73" s="357"/>
      <c r="BH73" s="357"/>
      <c r="BI73" s="357"/>
      <c r="BJ73" s="357"/>
      <c r="BK73" s="358"/>
      <c r="BL73" s="357" t="str">
        <f>IF(AND('MAPA DE RIESGOS'!$AP644="Alta",'MAPA DE RIESGOS'!$AR644="Mayor"),CONCATENATE("R",'MAPA DE RIESGOS'!$H644,"C",'MAPA DE RIESGOS'!$AF644),"")</f>
        <v/>
      </c>
      <c r="BM73" s="357" t="str">
        <f>IF(AND('MAPA DE RIESGOS'!$AP645="Alta",'MAPA DE RIESGOS'!$AR645="Mayor"),CONCATENATE("R",'MAPA DE RIESGOS'!$H645,"C",'MAPA DE RIESGOS'!$AF645),"")</f>
        <v/>
      </c>
      <c r="BN73" s="357" t="str">
        <f>IF(AND('MAPA DE RIESGOS'!$AP646="Alta",'MAPA DE RIESGOS'!$AR646="Mayor"),CONCATENATE("R",'MAPA DE RIESGOS'!$H646,"C",'MAPA DE RIESGOS'!$AF646),"")</f>
        <v/>
      </c>
      <c r="BO73" s="357" t="str">
        <f>IF(AND('MAPA DE RIESGOS'!$AP647="Alta",'MAPA DE RIESGOS'!$AR647="Mayor"),CONCATENATE("R",'MAPA DE RIESGOS'!$H647,"C",'MAPA DE RIESGOS'!$AF647),"")</f>
        <v/>
      </c>
      <c r="BP73" s="357" t="str">
        <f>IF(AND('MAPA DE RIESGOS'!$AP648="Alta",'MAPA DE RIESGOS'!$AR648="Mayor"),CONCATENATE("R",'MAPA DE RIESGOS'!$H648,"C",'MAPA DE RIESGOS'!$AF648),"")</f>
        <v/>
      </c>
      <c r="BQ73" s="357" t="str">
        <f>IF(AND('MAPA DE RIESGOS'!$AP649="Alta",'MAPA DE RIESGOS'!$AR649="Mayor"),CONCATENATE("R",'MAPA DE RIESGOS'!$H649,"C",'MAPA DE RIESGOS'!$AF649),"")</f>
        <v/>
      </c>
      <c r="BR73" s="357"/>
      <c r="BS73" s="357"/>
      <c r="BT73" s="357"/>
      <c r="BU73" s="357"/>
      <c r="BV73" s="357"/>
      <c r="BW73" s="357"/>
      <c r="BX73" s="357"/>
      <c r="BY73" s="357"/>
      <c r="BZ73" s="357"/>
      <c r="CA73" s="357"/>
      <c r="CB73" s="357"/>
      <c r="CC73" s="358"/>
      <c r="CD73" s="359" t="str">
        <f>IF(AND('MAPA DE RIESGOS'!$AP644="Alta",'MAPA DE RIESGOS'!$AR644="Catastrófico"),CONCATENATE("R",'MAPA DE RIESGOS'!$H644,"C",'MAPA DE RIESGOS'!$AF644),"")</f>
        <v/>
      </c>
      <c r="CE73" s="359" t="str">
        <f>IF(AND('MAPA DE RIESGOS'!$AP645="Alta",'MAPA DE RIESGOS'!$AR645="Catastrófico"),CONCATENATE("R",'MAPA DE RIESGOS'!$H645,"C",'MAPA DE RIESGOS'!$AF645),"")</f>
        <v/>
      </c>
      <c r="CF73" s="359" t="str">
        <f>IF(AND('MAPA DE RIESGOS'!$AP646="Alta",'MAPA DE RIESGOS'!$AR646="Catastrófico"),CONCATENATE("R",'MAPA DE RIESGOS'!$H646,"C",'MAPA DE RIESGOS'!$AF646),"")</f>
        <v/>
      </c>
      <c r="CG73" s="359" t="str">
        <f>IF(AND('MAPA DE RIESGOS'!$AP647="Alta",'MAPA DE RIESGOS'!$AR647="Catastrófico"),CONCATENATE("R",'MAPA DE RIESGOS'!$H647,"C",'MAPA DE RIESGOS'!$AF647),"")</f>
        <v/>
      </c>
      <c r="CH73" s="359" t="str">
        <f>IF(AND('MAPA DE RIESGOS'!$AP648="Alta",'MAPA DE RIESGOS'!$AR648="Catastrófico"),CONCATENATE("R",'MAPA DE RIESGOS'!$H648,"C",'MAPA DE RIESGOS'!$AF648),"")</f>
        <v/>
      </c>
      <c r="CI73" s="359" t="str">
        <f>IF(AND('MAPA DE RIESGOS'!$AP649="Alta",'MAPA DE RIESGOS'!$AR649="Catastrófico"),CONCATENATE("R",'MAPA DE RIESGOS'!$H649,"C",'MAPA DE RIESGOS'!$AF649),"")</f>
        <v/>
      </c>
      <c r="CJ73" s="359"/>
      <c r="CK73" s="359"/>
      <c r="CL73" s="359"/>
      <c r="CM73" s="359"/>
      <c r="CN73" s="359"/>
      <c r="CO73" s="359"/>
      <c r="CP73" s="359"/>
      <c r="CQ73" s="359"/>
      <c r="CR73" s="359"/>
      <c r="CS73" s="359"/>
      <c r="CT73" s="359"/>
      <c r="CU73" s="360"/>
      <c r="CV73" s="67"/>
      <c r="CW73" s="750"/>
      <c r="CX73" s="751"/>
      <c r="CY73" s="751"/>
      <c r="CZ73" s="751"/>
      <c r="DA73" s="751"/>
      <c r="DB73" s="752"/>
    </row>
    <row r="74" spans="2:106" ht="32.5" customHeight="1">
      <c r="B74" s="755"/>
      <c r="C74" s="755"/>
      <c r="D74" s="756"/>
      <c r="E74" s="723" t="s">
        <v>282</v>
      </c>
      <c r="F74" s="724"/>
      <c r="G74" s="724"/>
      <c r="H74" s="724"/>
      <c r="I74" s="725"/>
      <c r="J74" s="366" t="str">
        <f>IF(AND('MAPA DE RIESGOS'!$AP78="Media",'MAPA DE RIESGOS'!$AR78="Leve"),CONCATENATE("R",'MAPA DE RIESGOS'!$H78,"C",'MAPA DE RIESGOS'!$AF78),"")</f>
        <v/>
      </c>
      <c r="K74" s="367" t="str">
        <f>IF(AND('MAPA DE RIESGOS'!$AP79="Media",'MAPA DE RIESGOS'!$AR79="Leve"),CONCATENATE("R",'MAPA DE RIESGOS'!$H79,"C",'MAPA DE RIESGOS'!$AF79),"")</f>
        <v/>
      </c>
      <c r="L74" s="367" t="str">
        <f>IF(AND('MAPA DE RIESGOS'!$AP80="Media",'MAPA DE RIESGOS'!$AR80="Leve"),CONCATENATE("R",'MAPA DE RIESGOS'!$H80,"C",'MAPA DE RIESGOS'!$AF80),"")</f>
        <v/>
      </c>
      <c r="M74" s="367" t="str">
        <f>IF(AND('MAPA DE RIESGOS'!$AP81="Media",'MAPA DE RIESGOS'!$AR81="Leve"),CONCATENATE("R",'MAPA DE RIESGOS'!$H81,"C",'MAPA DE RIESGOS'!$AF81),"")</f>
        <v/>
      </c>
      <c r="N74" s="367" t="str">
        <f>IF(AND('MAPA DE RIESGOS'!$AP82="Media",'MAPA DE RIESGOS'!$AR82="Leve"),CONCATENATE("R",'MAPA DE RIESGOS'!$H82,"C",'MAPA DE RIESGOS'!$AF82),"")</f>
        <v/>
      </c>
      <c r="O74" s="367" t="str">
        <f>IF(AND('MAPA DE RIESGOS'!$AP83="Media",'MAPA DE RIESGOS'!$AR83="Leve"),CONCATENATE("R",'MAPA DE RIESGOS'!$H83,"C",'MAPA DE RIESGOS'!$AF83),"")</f>
        <v/>
      </c>
      <c r="P74" s="367" t="str">
        <f>IF(AND('MAPA DE RIESGOS'!$AP84="Media",'MAPA DE RIESGOS'!$AR84="Leve"),CONCATENATE("R",'MAPA DE RIESGOS'!$H84,"C",'MAPA DE RIESGOS'!$AF84),"")</f>
        <v/>
      </c>
      <c r="Q74" s="367" t="str">
        <f>IF(AND('MAPA DE RIESGOS'!$AP85="Media",'MAPA DE RIESGOS'!$AR85="Leve"),CONCATENATE("R",'MAPA DE RIESGOS'!$H85,"C",'MAPA DE RIESGOS'!$AF85),"")</f>
        <v/>
      </c>
      <c r="R74" s="367" t="str">
        <f>IF(AND('MAPA DE RIESGOS'!$AP86="Media",'MAPA DE RIESGOS'!$AR86="Leve"),CONCATENATE("R",'MAPA DE RIESGOS'!$H86,"C",'MAPA DE RIESGOS'!$AF86),"")</f>
        <v/>
      </c>
      <c r="S74" s="367" t="str">
        <f>IF(AND('MAPA DE RIESGOS'!$AP87="Media",'MAPA DE RIESGOS'!$AR87="Leve"),CONCATENATE("R",'MAPA DE RIESGOS'!$H87,"C",'MAPA DE RIESGOS'!$AF87),"")</f>
        <v/>
      </c>
      <c r="T74" s="367" t="str">
        <f>IF(AND('MAPA DE RIESGOS'!$AP88="Media",'MAPA DE RIESGOS'!$AR88="Leve"),CONCATENATE("R",'MAPA DE RIESGOS'!$H88,"C",'MAPA DE RIESGOS'!$AF88),"")</f>
        <v/>
      </c>
      <c r="U74" s="367" t="str">
        <f>IF(AND('MAPA DE RIESGOS'!$AP89="Media",'MAPA DE RIESGOS'!$AR89="Leve"),CONCATENATE("R",'MAPA DE RIESGOS'!$H89,"C",'MAPA DE RIESGOS'!$AF89),"")</f>
        <v/>
      </c>
      <c r="V74" s="367" t="str">
        <f>IF(AND('MAPA DE RIESGOS'!$AP90="Media",'MAPA DE RIESGOS'!$AR90="Leve"),CONCATENATE("R",'MAPA DE RIESGOS'!$H90,"C",'MAPA DE RIESGOS'!$AF90),"")</f>
        <v/>
      </c>
      <c r="W74" s="367" t="str">
        <f>IF(AND('MAPA DE RIESGOS'!$AP91="Media",'MAPA DE RIESGOS'!$AR91="Leve"),CONCATENATE("R",'MAPA DE RIESGOS'!$H91,"C",'MAPA DE RIESGOS'!$AF91),"")</f>
        <v/>
      </c>
      <c r="X74" s="367" t="str">
        <f>IF(AND('MAPA DE RIESGOS'!$AP92="Media",'MAPA DE RIESGOS'!$AR92="Leve"),CONCATENATE("R",'MAPA DE RIESGOS'!$H92,"C",'MAPA DE RIESGOS'!$AF92),"")</f>
        <v/>
      </c>
      <c r="Y74" s="367" t="str">
        <f>IF(AND('MAPA DE RIESGOS'!$AP93="Media",'MAPA DE RIESGOS'!$AR93="Leve"),CONCATENATE("R",'MAPA DE RIESGOS'!$H93,"C",'MAPA DE RIESGOS'!$AF93),"")</f>
        <v/>
      </c>
      <c r="Z74" s="367" t="str">
        <f>IF(AND('MAPA DE RIESGOS'!$AP94="Media",'MAPA DE RIESGOS'!$AR94="Leve"),CONCATENATE("R",'MAPA DE RIESGOS'!$H94,"C",'MAPA DE RIESGOS'!$AF94),"")</f>
        <v/>
      </c>
      <c r="AA74" s="367" t="str">
        <f>IF(AND('MAPA DE RIESGOS'!$AP95="Media",'MAPA DE RIESGOS'!$AR95="Leve"),CONCATENATE("R",'MAPA DE RIESGOS'!$H95,"C",'MAPA DE RIESGOS'!$AF95),"")</f>
        <v/>
      </c>
      <c r="AB74" s="366" t="str">
        <f>IF(AND('MAPA DE RIESGOS'!$AP78="Media",'MAPA DE RIESGOS'!$AR78="Menor"),CONCATENATE("R",'MAPA DE RIESGOS'!$H78,"C",'MAPA DE RIESGOS'!$AF78),"")</f>
        <v/>
      </c>
      <c r="AC74" s="367" t="str">
        <f>IF(AND('MAPA DE RIESGOS'!$AP79="Media",'MAPA DE RIESGOS'!$AR79="Menor"),CONCATENATE("R",'MAPA DE RIESGOS'!$H79,"C",'MAPA DE RIESGOS'!$AF79),"")</f>
        <v/>
      </c>
      <c r="AD74" s="367" t="str">
        <f>IF(AND('MAPA DE RIESGOS'!$AP80="Media",'MAPA DE RIESGOS'!$AR80="Menor"),CONCATENATE("R",'MAPA DE RIESGOS'!$H80,"C",'MAPA DE RIESGOS'!$AF80),"")</f>
        <v/>
      </c>
      <c r="AE74" s="367" t="str">
        <f>IF(AND('MAPA DE RIESGOS'!$AP81="Media",'MAPA DE RIESGOS'!$AR81="Menor"),CONCATENATE("R",'MAPA DE RIESGOS'!$H81,"C",'MAPA DE RIESGOS'!$AF81),"")</f>
        <v/>
      </c>
      <c r="AF74" s="367" t="str">
        <f>IF(AND('MAPA DE RIESGOS'!$AP82="Media",'MAPA DE RIESGOS'!$AR82="Menor"),CONCATENATE("R",'MAPA DE RIESGOS'!$H82,"C",'MAPA DE RIESGOS'!$AF82),"")</f>
        <v/>
      </c>
      <c r="AG74" s="367" t="str">
        <f>IF(AND('MAPA DE RIESGOS'!$AP83="Media",'MAPA DE RIESGOS'!$AR83="Menor"),CONCATENATE("R",'MAPA DE RIESGOS'!$H83,"C",'MAPA DE RIESGOS'!$AF83),"")</f>
        <v/>
      </c>
      <c r="AH74" s="367" t="str">
        <f>IF(AND('MAPA DE RIESGOS'!$AP84="Media",'MAPA DE RIESGOS'!$AR84="Menor"),CONCATENATE("R",'MAPA DE RIESGOS'!$H84,"C",'MAPA DE RIESGOS'!$AF84),"")</f>
        <v/>
      </c>
      <c r="AI74" s="367" t="str">
        <f>IF(AND('MAPA DE RIESGOS'!$AP85="Media",'MAPA DE RIESGOS'!$AR85="Menor"),CONCATENATE("R",'MAPA DE RIESGOS'!$H85,"C",'MAPA DE RIESGOS'!$AF85),"")</f>
        <v/>
      </c>
      <c r="AJ74" s="367" t="str">
        <f>IF(AND('MAPA DE RIESGOS'!$AP86="Media",'MAPA DE RIESGOS'!$AR86="Menor"),CONCATENATE("R",'MAPA DE RIESGOS'!$H86,"C",'MAPA DE RIESGOS'!$AF86),"")</f>
        <v/>
      </c>
      <c r="AK74" s="367" t="str">
        <f>IF(AND('MAPA DE RIESGOS'!$AP87="Media",'MAPA DE RIESGOS'!$AR87="Menor"),CONCATENATE("R",'MAPA DE RIESGOS'!$H87,"C",'MAPA DE RIESGOS'!$AF87),"")</f>
        <v/>
      </c>
      <c r="AL74" s="367" t="str">
        <f>IF(AND('MAPA DE RIESGOS'!$AP88="Media",'MAPA DE RIESGOS'!$AR88="Menor"),CONCATENATE("R",'MAPA DE RIESGOS'!$H88,"C",'MAPA DE RIESGOS'!$AF88),"")</f>
        <v/>
      </c>
      <c r="AM74" s="367" t="str">
        <f>IF(AND('MAPA DE RIESGOS'!$AP89="Media",'MAPA DE RIESGOS'!$AR89="Menor"),CONCATENATE("R",'MAPA DE RIESGOS'!$H89,"C",'MAPA DE RIESGOS'!$AF89),"")</f>
        <v/>
      </c>
      <c r="AN74" s="367" t="str">
        <f>IF(AND('MAPA DE RIESGOS'!$AP90="Media",'MAPA DE RIESGOS'!$AR90="Menor"),CONCATENATE("R",'MAPA DE RIESGOS'!$H90,"C",'MAPA DE RIESGOS'!$AF90),"")</f>
        <v/>
      </c>
      <c r="AO74" s="367" t="str">
        <f>IF(AND('MAPA DE RIESGOS'!$AP91="Media",'MAPA DE RIESGOS'!$AR91="Menor"),CONCATENATE("R",'MAPA DE RIESGOS'!$H91,"C",'MAPA DE RIESGOS'!$AF91),"")</f>
        <v/>
      </c>
      <c r="AP74" s="367" t="str">
        <f>IF(AND('MAPA DE RIESGOS'!$AP92="Media",'MAPA DE RIESGOS'!$AR92="Menor"),CONCATENATE("R",'MAPA DE RIESGOS'!$H92,"C",'MAPA DE RIESGOS'!$AF92),"")</f>
        <v/>
      </c>
      <c r="AQ74" s="367" t="str">
        <f>IF(AND('MAPA DE RIESGOS'!$AP93="Media",'MAPA DE RIESGOS'!$AR93="Menor"),CONCATENATE("R",'MAPA DE RIESGOS'!$H93,"C",'MAPA DE RIESGOS'!$AF93),"")</f>
        <v/>
      </c>
      <c r="AR74" s="367" t="str">
        <f>IF(AND('MAPA DE RIESGOS'!$AP94="Media",'MAPA DE RIESGOS'!$AR94="Menor"),CONCATENATE("R",'MAPA DE RIESGOS'!$H94,"C",'MAPA DE RIESGOS'!$AF94),"")</f>
        <v/>
      </c>
      <c r="AS74" s="367" t="str">
        <f>IF(AND('MAPA DE RIESGOS'!$AP95="Media",'MAPA DE RIESGOS'!$AR95="Menor"),CONCATENATE("R",'MAPA DE RIESGOS'!$H95,"C",'MAPA DE RIESGOS'!$AF95),"")</f>
        <v/>
      </c>
      <c r="AT74" s="366" t="str">
        <f>IF(AND('MAPA DE RIESGOS'!$AP78="Media",'MAPA DE RIESGOS'!$AR78="Moderado"),CONCATENATE("R",'MAPA DE RIESGOS'!$H78,"C",'MAPA DE RIESGOS'!$AF78),"")</f>
        <v/>
      </c>
      <c r="AU74" s="367" t="str">
        <f>IF(AND('MAPA DE RIESGOS'!$AP79="Media",'MAPA DE RIESGOS'!$AR79="Moderado"),CONCATENATE("R",'MAPA DE RIESGOS'!$H79,"C",'MAPA DE RIESGOS'!$AF79),"")</f>
        <v/>
      </c>
      <c r="AV74" s="367" t="str">
        <f>IF(AND('MAPA DE RIESGOS'!$AP80="Media",'MAPA DE RIESGOS'!$AR80="Moderado"),CONCATENATE("R",'MAPA DE RIESGOS'!$H80,"C",'MAPA DE RIESGOS'!$AF80),"")</f>
        <v/>
      </c>
      <c r="AW74" s="367" t="str">
        <f>IF(AND('MAPA DE RIESGOS'!$AP81="Media",'MAPA DE RIESGOS'!$AR81="Moderado"),CONCATENATE("R",'MAPA DE RIESGOS'!$H81,"C",'MAPA DE RIESGOS'!$AF81),"")</f>
        <v/>
      </c>
      <c r="AX74" s="367" t="str">
        <f>IF(AND('MAPA DE RIESGOS'!$AP82="Media",'MAPA DE RIESGOS'!$AR82="Moderado"),CONCATENATE("R",'MAPA DE RIESGOS'!$H82,"C",'MAPA DE RIESGOS'!$AF82),"")</f>
        <v/>
      </c>
      <c r="AY74" s="367" t="str">
        <f>IF(AND('MAPA DE RIESGOS'!$AP83="Media",'MAPA DE RIESGOS'!$AR83="Moderado"),CONCATENATE("R",'MAPA DE RIESGOS'!$H83,"C",'MAPA DE RIESGOS'!$AF83),"")</f>
        <v/>
      </c>
      <c r="AZ74" s="367" t="str">
        <f>IF(AND('MAPA DE RIESGOS'!$AP84="Media",'MAPA DE RIESGOS'!$AR84="Moderado"),CONCATENATE("R",'MAPA DE RIESGOS'!$H84,"C",'MAPA DE RIESGOS'!$AF84),"")</f>
        <v/>
      </c>
      <c r="BA74" s="367" t="str">
        <f>IF(AND('MAPA DE RIESGOS'!$AP85="Media",'MAPA DE RIESGOS'!$AR85="Moderado"),CONCATENATE("R",'MAPA DE RIESGOS'!$H85,"C",'MAPA DE RIESGOS'!$AF85),"")</f>
        <v/>
      </c>
      <c r="BB74" s="367" t="str">
        <f>IF(AND('MAPA DE RIESGOS'!$AP86="Media",'MAPA DE RIESGOS'!$AR86="Moderado"),CONCATENATE("R",'MAPA DE RIESGOS'!$H86,"C",'MAPA DE RIESGOS'!$AF86),"")</f>
        <v/>
      </c>
      <c r="BC74" s="367" t="str">
        <f>IF(AND('MAPA DE RIESGOS'!$AP87="Media",'MAPA DE RIESGOS'!$AR87="Moderado"),CONCATENATE("R",'MAPA DE RIESGOS'!$H87,"C",'MAPA DE RIESGOS'!$AF87),"")</f>
        <v/>
      </c>
      <c r="BD74" s="367" t="str">
        <f>IF(AND('MAPA DE RIESGOS'!$AP88="Media",'MAPA DE RIESGOS'!$AR88="Moderado"),CONCATENATE("R",'MAPA DE RIESGOS'!$H88,"C",'MAPA DE RIESGOS'!$AF88),"")</f>
        <v/>
      </c>
      <c r="BE74" s="367" t="str">
        <f>IF(AND('MAPA DE RIESGOS'!$AP89="Media",'MAPA DE RIESGOS'!$AR89="Moderado"),CONCATENATE("R",'MAPA DE RIESGOS'!$H89,"C",'MAPA DE RIESGOS'!$AF89),"")</f>
        <v/>
      </c>
      <c r="BF74" s="367" t="str">
        <f>IF(AND('MAPA DE RIESGOS'!$AP90="Media",'MAPA DE RIESGOS'!$AR90="Moderado"),CONCATENATE("R",'MAPA DE RIESGOS'!$H90,"C",'MAPA DE RIESGOS'!$AF90),"")</f>
        <v/>
      </c>
      <c r="BG74" s="367" t="str">
        <f>IF(AND('MAPA DE RIESGOS'!$AP91="Media",'MAPA DE RIESGOS'!$AR91="Moderado"),CONCATENATE("R",'MAPA DE RIESGOS'!$H91,"C",'MAPA DE RIESGOS'!$AF91),"")</f>
        <v/>
      </c>
      <c r="BH74" s="367" t="str">
        <f>IF(AND('MAPA DE RIESGOS'!$AP92="Media",'MAPA DE RIESGOS'!$AR92="Moderado"),CONCATENATE("R",'MAPA DE RIESGOS'!$H92,"C",'MAPA DE RIESGOS'!$AF92),"")</f>
        <v/>
      </c>
      <c r="BI74" s="367" t="str">
        <f>IF(AND('MAPA DE RIESGOS'!$AP93="Media",'MAPA DE RIESGOS'!$AR93="Moderado"),CONCATENATE("R",'MAPA DE RIESGOS'!$H93,"C",'MAPA DE RIESGOS'!$AF93),"")</f>
        <v/>
      </c>
      <c r="BJ74" s="367" t="str">
        <f>IF(AND('MAPA DE RIESGOS'!$AP94="Media",'MAPA DE RIESGOS'!$AR94="Moderado"),CONCATENATE("R",'MAPA DE RIESGOS'!$H94,"C",'MAPA DE RIESGOS'!$AF94),"")</f>
        <v/>
      </c>
      <c r="BK74" s="368" t="str">
        <f>IF(AND('MAPA DE RIESGOS'!$AP95="Media",'MAPA DE RIESGOS'!$AR95="Moderado"),CONCATENATE("R",'MAPA DE RIESGOS'!$H95,"C",'MAPA DE RIESGOS'!$AF95),"")</f>
        <v/>
      </c>
      <c r="BL74" s="352" t="str">
        <f>IF(AND('MAPA DE RIESGOS'!$AP78="Media",'MAPA DE RIESGOS'!$AR78="Mayor"),CONCATENATE("R",'MAPA DE RIESGOS'!$H78,"C",'MAPA DE RIESGOS'!$AF78),"")</f>
        <v/>
      </c>
      <c r="BM74" s="352" t="str">
        <f>IF(AND('MAPA DE RIESGOS'!$AP79="Media",'MAPA DE RIESGOS'!$AR79="Mayor"),CONCATENATE("R",'MAPA DE RIESGOS'!$H79,"C",'MAPA DE RIESGOS'!$AF79),"")</f>
        <v/>
      </c>
      <c r="BN74" s="352" t="str">
        <f>IF(AND('MAPA DE RIESGOS'!$AP80="Media",'MAPA DE RIESGOS'!$AR80="Mayor"),CONCATENATE("R",'MAPA DE RIESGOS'!$H80,"C",'MAPA DE RIESGOS'!$AF80),"")</f>
        <v/>
      </c>
      <c r="BO74" s="352" t="str">
        <f>IF(AND('MAPA DE RIESGOS'!$AP81="Media",'MAPA DE RIESGOS'!$AR81="Mayor"),CONCATENATE("R",'MAPA DE RIESGOS'!$H81,"C",'MAPA DE RIESGOS'!$AF81),"")</f>
        <v/>
      </c>
      <c r="BP74" s="352" t="str">
        <f>IF(AND('MAPA DE RIESGOS'!$AP82="Media",'MAPA DE RIESGOS'!$AR82="Mayor"),CONCATENATE("R",'MAPA DE RIESGOS'!$H82,"C",'MAPA DE RIESGOS'!$AF82),"")</f>
        <v/>
      </c>
      <c r="BQ74" s="352" t="str">
        <f>IF(AND('MAPA DE RIESGOS'!$AP83="Media",'MAPA DE RIESGOS'!$AR83="Mayor"),CONCATENATE("R",'MAPA DE RIESGOS'!$H83,"C",'MAPA DE RIESGOS'!$AF83),"")</f>
        <v/>
      </c>
      <c r="BR74" s="352" t="str">
        <f>IF(AND('MAPA DE RIESGOS'!$AP84="Media",'MAPA DE RIESGOS'!$AR84="Mayor"),CONCATENATE("R",'MAPA DE RIESGOS'!$H84,"C",'MAPA DE RIESGOS'!$AF84),"")</f>
        <v/>
      </c>
      <c r="BS74" s="352" t="str">
        <f>IF(AND('MAPA DE RIESGOS'!$AP85="Media",'MAPA DE RIESGOS'!$AR85="Mayor"),CONCATENATE("R",'MAPA DE RIESGOS'!$H85,"C",'MAPA DE RIESGOS'!$AF85),"")</f>
        <v/>
      </c>
      <c r="BT74" s="352" t="str">
        <f>IF(AND('MAPA DE RIESGOS'!$AP86="Media",'MAPA DE RIESGOS'!$AR86="Mayor"),CONCATENATE("R",'MAPA DE RIESGOS'!$H86,"C",'MAPA DE RIESGOS'!$AF86),"")</f>
        <v/>
      </c>
      <c r="BU74" s="352" t="str">
        <f>IF(AND('MAPA DE RIESGOS'!$AP87="Media",'MAPA DE RIESGOS'!$AR87="Mayor"),CONCATENATE("R",'MAPA DE RIESGOS'!$H87,"C",'MAPA DE RIESGOS'!$AF87),"")</f>
        <v/>
      </c>
      <c r="BV74" s="352" t="str">
        <f>IF(AND('MAPA DE RIESGOS'!$AP88="Media",'MAPA DE RIESGOS'!$AR88="Mayor"),CONCATENATE("R",'MAPA DE RIESGOS'!$H88,"C",'MAPA DE RIESGOS'!$AF88),"")</f>
        <v/>
      </c>
      <c r="BW74" s="352" t="str">
        <f>IF(AND('MAPA DE RIESGOS'!$AP89="Media",'MAPA DE RIESGOS'!$AR89="Mayor"),CONCATENATE("R",'MAPA DE RIESGOS'!$H89,"C",'MAPA DE RIESGOS'!$AF89),"")</f>
        <v/>
      </c>
      <c r="BX74" s="352" t="str">
        <f>IF(AND('MAPA DE RIESGOS'!$AP90="Media",'MAPA DE RIESGOS'!$AR90="Mayor"),CONCATENATE("R",'MAPA DE RIESGOS'!$H90,"C",'MAPA DE RIESGOS'!$AF90),"")</f>
        <v/>
      </c>
      <c r="BY74" s="352" t="str">
        <f>IF(AND('MAPA DE RIESGOS'!$AP91="Media",'MAPA DE RIESGOS'!$AR91="Mayor"),CONCATENATE("R",'MAPA DE RIESGOS'!$H91,"C",'MAPA DE RIESGOS'!$AF91),"")</f>
        <v/>
      </c>
      <c r="BZ74" s="352" t="str">
        <f>IF(AND('MAPA DE RIESGOS'!$AP92="Media",'MAPA DE RIESGOS'!$AR92="Mayor"),CONCATENATE("R",'MAPA DE RIESGOS'!$H92,"C",'MAPA DE RIESGOS'!$AF92),"")</f>
        <v/>
      </c>
      <c r="CA74" s="352" t="str">
        <f>IF(AND('MAPA DE RIESGOS'!$AP93="Media",'MAPA DE RIESGOS'!$AR93="Mayor"),CONCATENATE("R",'MAPA DE RIESGOS'!$H93,"C",'MAPA DE RIESGOS'!$AF93),"")</f>
        <v/>
      </c>
      <c r="CB74" s="352" t="str">
        <f>IF(AND('MAPA DE RIESGOS'!$AP94="Media",'MAPA DE RIESGOS'!$AR94="Mayor"),CONCATENATE("R",'MAPA DE RIESGOS'!$H94,"C",'MAPA DE RIESGOS'!$AF94),"")</f>
        <v/>
      </c>
      <c r="CC74" s="353" t="str">
        <f>IF(AND('MAPA DE RIESGOS'!$AP95="Media",'MAPA DE RIESGOS'!$AR95="Mayor"),CONCATENATE("R",'MAPA DE RIESGOS'!$H95,"C",'MAPA DE RIESGOS'!$AF95),"")</f>
        <v/>
      </c>
      <c r="CD74" s="354" t="str">
        <f>IF(AND('MAPA DE RIESGOS'!$AP78="Media",'MAPA DE RIESGOS'!$AR78="Catastrófico"),CONCATENATE("R",'MAPA DE RIESGOS'!$H78,"C",'MAPA DE RIESGOS'!$AF78),"")</f>
        <v/>
      </c>
      <c r="CE74" s="354" t="str">
        <f>IF(AND('MAPA DE RIESGOS'!$AP79="Media",'MAPA DE RIESGOS'!$AR79="Catastrófico"),CONCATENATE("R",'MAPA DE RIESGOS'!$H79,"C",'MAPA DE RIESGOS'!$AF79),"")</f>
        <v/>
      </c>
      <c r="CF74" s="354" t="str">
        <f>IF(AND('MAPA DE RIESGOS'!$AP80="Media",'MAPA DE RIESGOS'!$AR80="Catastrófico"),CONCATENATE("R",'MAPA DE RIESGOS'!$H80,"C",'MAPA DE RIESGOS'!$AF80),"")</f>
        <v/>
      </c>
      <c r="CG74" s="354" t="str">
        <f>IF(AND('MAPA DE RIESGOS'!$AP81="Media",'MAPA DE RIESGOS'!$AR81="Catastrófico"),CONCATENATE("R",'MAPA DE RIESGOS'!$H81,"C",'MAPA DE RIESGOS'!$AF81),"")</f>
        <v/>
      </c>
      <c r="CH74" s="354" t="str">
        <f>IF(AND('MAPA DE RIESGOS'!$AP82="Media",'MAPA DE RIESGOS'!$AR82="Catastrófico"),CONCATENATE("R",'MAPA DE RIESGOS'!$H82,"C",'MAPA DE RIESGOS'!$AF82),"")</f>
        <v/>
      </c>
      <c r="CI74" s="354" t="str">
        <f>IF(AND('MAPA DE RIESGOS'!$AP83="Media",'MAPA DE RIESGOS'!$AR83="Catastrófico"),CONCATENATE("R",'MAPA DE RIESGOS'!$H83,"C",'MAPA DE RIESGOS'!$AF83),"")</f>
        <v/>
      </c>
      <c r="CJ74" s="354" t="str">
        <f>IF(AND('MAPA DE RIESGOS'!$AP84="Media",'MAPA DE RIESGOS'!$AR84="Catastrófico"),CONCATENATE("R",'MAPA DE RIESGOS'!$H84,"C",'MAPA DE RIESGOS'!$AF84),"")</f>
        <v/>
      </c>
      <c r="CK74" s="354" t="str">
        <f>IF(AND('MAPA DE RIESGOS'!$AP85="Media",'MAPA DE RIESGOS'!$AR85="Catastrófico"),CONCATENATE("R",'MAPA DE RIESGOS'!$H85,"C",'MAPA DE RIESGOS'!$AF85),"")</f>
        <v/>
      </c>
      <c r="CL74" s="354" t="str">
        <f>IF(AND('MAPA DE RIESGOS'!$AP86="Media",'MAPA DE RIESGOS'!$AR86="Catastrófico"),CONCATENATE("R",'MAPA DE RIESGOS'!$H86,"C",'MAPA DE RIESGOS'!$AF86),"")</f>
        <v/>
      </c>
      <c r="CM74" s="354" t="str">
        <f>IF(AND('MAPA DE RIESGOS'!$AP87="Media",'MAPA DE RIESGOS'!$AR87="Catastrófico"),CONCATENATE("R",'MAPA DE RIESGOS'!$H87,"C",'MAPA DE RIESGOS'!$AF87),"")</f>
        <v/>
      </c>
      <c r="CN74" s="354" t="str">
        <f>IF(AND('MAPA DE RIESGOS'!$AP88="Media",'MAPA DE RIESGOS'!$AR88="Catastrófico"),CONCATENATE("R",'MAPA DE RIESGOS'!$H88,"C",'MAPA DE RIESGOS'!$AF88),"")</f>
        <v/>
      </c>
      <c r="CO74" s="354" t="str">
        <f>IF(AND('MAPA DE RIESGOS'!$AP89="Media",'MAPA DE RIESGOS'!$AR89="Catastrófico"),CONCATENATE("R",'MAPA DE RIESGOS'!$H89,"C",'MAPA DE RIESGOS'!$AF89),"")</f>
        <v/>
      </c>
      <c r="CP74" s="354" t="str">
        <f>IF(AND('MAPA DE RIESGOS'!$AP90="Media",'MAPA DE RIESGOS'!$AR90="Catastrófico"),CONCATENATE("R",'MAPA DE RIESGOS'!$H90,"C",'MAPA DE RIESGOS'!$AF90),"")</f>
        <v/>
      </c>
      <c r="CQ74" s="354" t="str">
        <f>IF(AND('MAPA DE RIESGOS'!$AP91="Media",'MAPA DE RIESGOS'!$AR91="Catastrófico"),CONCATENATE("R",'MAPA DE RIESGOS'!$H91,"C",'MAPA DE RIESGOS'!$AF91),"")</f>
        <v/>
      </c>
      <c r="CR74" s="354" t="str">
        <f>IF(AND('MAPA DE RIESGOS'!$AP92="Media",'MAPA DE RIESGOS'!$AR92="Catastrófico"),CONCATENATE("R",'MAPA DE RIESGOS'!$H92,"C",'MAPA DE RIESGOS'!$AF92),"")</f>
        <v/>
      </c>
      <c r="CS74" s="354" t="str">
        <f>IF(AND('MAPA DE RIESGOS'!$AP93="Media",'MAPA DE RIESGOS'!$AR93="Catastrófico"),CONCATENATE("R",'MAPA DE RIESGOS'!$H93,"C",'MAPA DE RIESGOS'!$AF93),"")</f>
        <v/>
      </c>
      <c r="CT74" s="354" t="str">
        <f>IF(AND('MAPA DE RIESGOS'!$AP94="Media",'MAPA DE RIESGOS'!$AR94="Catastrófico"),CONCATENATE("R",'MAPA DE RIESGOS'!$H94,"C",'MAPA DE RIESGOS'!$AF94),"")</f>
        <v/>
      </c>
      <c r="CU74" s="355" t="str">
        <f>IF(AND('MAPA DE RIESGOS'!$AP95="Media",'MAPA DE RIESGOS'!$AR95="Catastrófico"),CONCATENATE("R",'MAPA DE RIESGOS'!$H95,"C",'MAPA DE RIESGOS'!$AF95),"")</f>
        <v/>
      </c>
      <c r="CV74" s="67"/>
      <c r="CW74" s="741" t="s">
        <v>12</v>
      </c>
      <c r="CX74" s="742"/>
      <c r="CY74" s="742"/>
      <c r="CZ74" s="742"/>
      <c r="DA74" s="742"/>
      <c r="DB74" s="743"/>
    </row>
    <row r="75" spans="2:106" ht="32.5" customHeight="1">
      <c r="B75" s="755"/>
      <c r="C75" s="755"/>
      <c r="D75" s="756"/>
      <c r="E75" s="726"/>
      <c r="F75" s="727"/>
      <c r="G75" s="727"/>
      <c r="H75" s="727"/>
      <c r="I75" s="728"/>
      <c r="J75" s="369" t="str">
        <f>IF(AND('MAPA DE RIESGOS'!$AP96="Media",'MAPA DE RIESGOS'!$AR96="Leve"),CONCATENATE("R",'MAPA DE RIESGOS'!$H96,"C",'MAPA DE RIESGOS'!$AF96),"")</f>
        <v/>
      </c>
      <c r="K75" s="370" t="str">
        <f>IF(AND('MAPA DE RIESGOS'!$AP97="Media",'MAPA DE RIESGOS'!$AR97="Leve"),CONCATENATE("R",'MAPA DE RIESGOS'!$H97,"C",'MAPA DE RIESGOS'!$AF97),"")</f>
        <v/>
      </c>
      <c r="L75" s="370" t="str">
        <f>IF(AND('MAPA DE RIESGOS'!$AP98="Media",'MAPA DE RIESGOS'!$AR98="Leve"),CONCATENATE("R",'MAPA DE RIESGOS'!$H98,"C",'MAPA DE RIESGOS'!$AF98),"")</f>
        <v/>
      </c>
      <c r="M75" s="370" t="str">
        <f>IF(AND('MAPA DE RIESGOS'!$AP99="Media",'MAPA DE RIESGOS'!$AR99="Leve"),CONCATENATE("R",'MAPA DE RIESGOS'!$H99,"C",'MAPA DE RIESGOS'!$AF99),"")</f>
        <v/>
      </c>
      <c r="N75" s="370" t="str">
        <f>IF(AND('MAPA DE RIESGOS'!$AP100="Media",'MAPA DE RIESGOS'!$AR100="Leve"),CONCATENATE("R",'MAPA DE RIESGOS'!$H100,"C",'MAPA DE RIESGOS'!$AF100),"")</f>
        <v/>
      </c>
      <c r="O75" s="370" t="str">
        <f>IF(AND('MAPA DE RIESGOS'!$AP101="Media",'MAPA DE RIESGOS'!$AR101="Leve"),CONCATENATE("R",'MAPA DE RIESGOS'!$H101,"C",'MAPA DE RIESGOS'!$AF101),"")</f>
        <v/>
      </c>
      <c r="P75" s="370" t="str">
        <f>IF(AND('MAPA DE RIESGOS'!$AP102="Media",'MAPA DE RIESGOS'!$AR102="Leve"),CONCATENATE("R",'MAPA DE RIESGOS'!$H102,"C",'MAPA DE RIESGOS'!$AF102),"")</f>
        <v/>
      </c>
      <c r="Q75" s="370" t="str">
        <f>IF(AND('MAPA DE RIESGOS'!$AP103="Media",'MAPA DE RIESGOS'!$AR103="Leve"),CONCATENATE("R",'MAPA DE RIESGOS'!$H103,"C",'MAPA DE RIESGOS'!$AF103),"")</f>
        <v/>
      </c>
      <c r="R75" s="370" t="str">
        <f>IF(AND('MAPA DE RIESGOS'!$AP104="Media",'MAPA DE RIESGOS'!$AR104="Leve"),CONCATENATE("R",'MAPA DE RIESGOS'!$H104,"C",'MAPA DE RIESGOS'!$AF104),"")</f>
        <v/>
      </c>
      <c r="S75" s="370" t="str">
        <f>IF(AND('MAPA DE RIESGOS'!$AP105="Media",'MAPA DE RIESGOS'!$AR105="Leve"),CONCATENATE("R",'MAPA DE RIESGOS'!$H105,"C",'MAPA DE RIESGOS'!$AF105),"")</f>
        <v/>
      </c>
      <c r="T75" s="370" t="str">
        <f>IF(AND('MAPA DE RIESGOS'!$AP106="Media",'MAPA DE RIESGOS'!$AR106="Leve"),CONCATENATE("R",'MAPA DE RIESGOS'!$H106,"C",'MAPA DE RIESGOS'!$AF106),"")</f>
        <v/>
      </c>
      <c r="U75" s="370" t="str">
        <f>IF(AND('MAPA DE RIESGOS'!$AP107="Media",'MAPA DE RIESGOS'!$AR107="Leve"),CONCATENATE("R",'MAPA DE RIESGOS'!$H107,"C",'MAPA DE RIESGOS'!$AF107),"")</f>
        <v/>
      </c>
      <c r="V75" s="370" t="str">
        <f>IF(AND('MAPA DE RIESGOS'!$AP108="Media",'MAPA DE RIESGOS'!$AR108="Leve"),CONCATENATE("R",'MAPA DE RIESGOS'!$H108,"C",'MAPA DE RIESGOS'!$AF108),"")</f>
        <v/>
      </c>
      <c r="W75" s="370" t="str">
        <f>IF(AND('MAPA DE RIESGOS'!$AP109="Media",'MAPA DE RIESGOS'!$AR109="Leve"),CONCATENATE("R",'MAPA DE RIESGOS'!$H109,"C",'MAPA DE RIESGOS'!$AF109),"")</f>
        <v/>
      </c>
      <c r="X75" s="370" t="str">
        <f>IF(AND('MAPA DE RIESGOS'!$AP110="Media",'MAPA DE RIESGOS'!$AR110="Leve"),CONCATENATE("R",'MAPA DE RIESGOS'!$H110,"C",'MAPA DE RIESGOS'!$AF110),"")</f>
        <v/>
      </c>
      <c r="Y75" s="370" t="str">
        <f>IF(AND('MAPA DE RIESGOS'!$AP111="Media",'MAPA DE RIESGOS'!$AR111="Leve"),CONCATENATE("R",'MAPA DE RIESGOS'!$H111,"C",'MAPA DE RIESGOS'!$AF111),"")</f>
        <v/>
      </c>
      <c r="Z75" s="370" t="str">
        <f>IF(AND('MAPA DE RIESGOS'!$AP112="Media",'MAPA DE RIESGOS'!$AR112="Leve"),CONCATENATE("R",'MAPA DE RIESGOS'!$H112,"C",'MAPA DE RIESGOS'!$AF112),"")</f>
        <v/>
      </c>
      <c r="AA75" s="370" t="str">
        <f>IF(AND('MAPA DE RIESGOS'!$AP113="Media",'MAPA DE RIESGOS'!$AR113="Leve"),CONCATENATE("R",'MAPA DE RIESGOS'!$H113,"C",'MAPA DE RIESGOS'!$AF113),"")</f>
        <v/>
      </c>
      <c r="AB75" s="369" t="str">
        <f>IF(AND('MAPA DE RIESGOS'!$AP96="Media",'MAPA DE RIESGOS'!$AR96="Menor"),CONCATENATE("R",'MAPA DE RIESGOS'!$H96,"C",'MAPA DE RIESGOS'!$AF96),"")</f>
        <v/>
      </c>
      <c r="AC75" s="370" t="str">
        <f>IF(AND('MAPA DE RIESGOS'!$AP97="Media",'MAPA DE RIESGOS'!$AR97="Menor"),CONCATENATE("R",'MAPA DE RIESGOS'!$H97,"C",'MAPA DE RIESGOS'!$AF97),"")</f>
        <v/>
      </c>
      <c r="AD75" s="370" t="str">
        <f>IF(AND('MAPA DE RIESGOS'!$AP98="Media",'MAPA DE RIESGOS'!$AR98="Menor"),CONCATENATE("R",'MAPA DE RIESGOS'!$H98,"C",'MAPA DE RIESGOS'!$AF98),"")</f>
        <v/>
      </c>
      <c r="AE75" s="370" t="str">
        <f>IF(AND('MAPA DE RIESGOS'!$AP99="Media",'MAPA DE RIESGOS'!$AR99="Menor"),CONCATENATE("R",'MAPA DE RIESGOS'!$H99,"C",'MAPA DE RIESGOS'!$AF99),"")</f>
        <v/>
      </c>
      <c r="AF75" s="370" t="str">
        <f>IF(AND('MAPA DE RIESGOS'!$AP100="Media",'MAPA DE RIESGOS'!$AR100="Menor"),CONCATENATE("R",'MAPA DE RIESGOS'!$H100,"C",'MAPA DE RIESGOS'!$AF100),"")</f>
        <v/>
      </c>
      <c r="AG75" s="370" t="str">
        <f>IF(AND('MAPA DE RIESGOS'!$AP101="Media",'MAPA DE RIESGOS'!$AR101="Menor"),CONCATENATE("R",'MAPA DE RIESGOS'!$H101,"C",'MAPA DE RIESGOS'!$AF101),"")</f>
        <v/>
      </c>
      <c r="AH75" s="370" t="str">
        <f>IF(AND('MAPA DE RIESGOS'!$AP102="Media",'MAPA DE RIESGOS'!$AR102="Menor"),CONCATENATE("R",'MAPA DE RIESGOS'!$H102,"C",'MAPA DE RIESGOS'!$AF102),"")</f>
        <v/>
      </c>
      <c r="AI75" s="370" t="str">
        <f>IF(AND('MAPA DE RIESGOS'!$AP103="Media",'MAPA DE RIESGOS'!$AR103="Menor"),CONCATENATE("R",'MAPA DE RIESGOS'!$H103,"C",'MAPA DE RIESGOS'!$AF103),"")</f>
        <v/>
      </c>
      <c r="AJ75" s="370" t="str">
        <f>IF(AND('MAPA DE RIESGOS'!$AP104="Media",'MAPA DE RIESGOS'!$AR104="Menor"),CONCATENATE("R",'MAPA DE RIESGOS'!$H104,"C",'MAPA DE RIESGOS'!$AF104),"")</f>
        <v/>
      </c>
      <c r="AK75" s="370" t="str">
        <f>IF(AND('MAPA DE RIESGOS'!$AP105="Media",'MAPA DE RIESGOS'!$AR105="Menor"),CONCATENATE("R",'MAPA DE RIESGOS'!$H105,"C",'MAPA DE RIESGOS'!$AF105),"")</f>
        <v/>
      </c>
      <c r="AL75" s="370" t="str">
        <f>IF(AND('MAPA DE RIESGOS'!$AP106="Media",'MAPA DE RIESGOS'!$AR106="Menor"),CONCATENATE("R",'MAPA DE RIESGOS'!$H106,"C",'MAPA DE RIESGOS'!$AF106),"")</f>
        <v/>
      </c>
      <c r="AM75" s="370" t="str">
        <f>IF(AND('MAPA DE RIESGOS'!$AP107="Media",'MAPA DE RIESGOS'!$AR107="Menor"),CONCATENATE("R",'MAPA DE RIESGOS'!$H107,"C",'MAPA DE RIESGOS'!$AF107),"")</f>
        <v/>
      </c>
      <c r="AN75" s="370" t="str">
        <f>IF(AND('MAPA DE RIESGOS'!$AP108="Media",'MAPA DE RIESGOS'!$AR108="Menor"),CONCATENATE("R",'MAPA DE RIESGOS'!$H108,"C",'MAPA DE RIESGOS'!$AF108),"")</f>
        <v/>
      </c>
      <c r="AO75" s="370" t="str">
        <f>IF(AND('MAPA DE RIESGOS'!$AP109="Media",'MAPA DE RIESGOS'!$AR109="Menor"),CONCATENATE("R",'MAPA DE RIESGOS'!$H109,"C",'MAPA DE RIESGOS'!$AF109),"")</f>
        <v/>
      </c>
      <c r="AP75" s="370" t="str">
        <f>IF(AND('MAPA DE RIESGOS'!$AP110="Media",'MAPA DE RIESGOS'!$AR110="Menor"),CONCATENATE("R",'MAPA DE RIESGOS'!$H110,"C",'MAPA DE RIESGOS'!$AF110),"")</f>
        <v/>
      </c>
      <c r="AQ75" s="370" t="str">
        <f>IF(AND('MAPA DE RIESGOS'!$AP111="Media",'MAPA DE RIESGOS'!$AR111="Menor"),CONCATENATE("R",'MAPA DE RIESGOS'!$H111,"C",'MAPA DE RIESGOS'!$AF111),"")</f>
        <v/>
      </c>
      <c r="AR75" s="370" t="str">
        <f>IF(AND('MAPA DE RIESGOS'!$AP112="Media",'MAPA DE RIESGOS'!$AR112="Menor"),CONCATENATE("R",'MAPA DE RIESGOS'!$H112,"C",'MAPA DE RIESGOS'!$AF112),"")</f>
        <v/>
      </c>
      <c r="AS75" s="370" t="str">
        <f>IF(AND('MAPA DE RIESGOS'!$AP113="Media",'MAPA DE RIESGOS'!$AR113="Menor"),CONCATENATE("R",'MAPA DE RIESGOS'!$H113,"C",'MAPA DE RIESGOS'!$AF113),"")</f>
        <v/>
      </c>
      <c r="AT75" s="369" t="str">
        <f>IF(AND('MAPA DE RIESGOS'!$AP96="Media",'MAPA DE RIESGOS'!$AR96="Moderado"),CONCATENATE("R",'MAPA DE RIESGOS'!$H96,"C",'MAPA DE RIESGOS'!$AF96),"")</f>
        <v/>
      </c>
      <c r="AU75" s="370" t="str">
        <f>IF(AND('MAPA DE RIESGOS'!$AP97="Media",'MAPA DE RIESGOS'!$AR97="Moderado"),CONCATENATE("R",'MAPA DE RIESGOS'!$H97,"C",'MAPA DE RIESGOS'!$AF97),"")</f>
        <v/>
      </c>
      <c r="AV75" s="370" t="str">
        <f>IF(AND('MAPA DE RIESGOS'!$AP98="Media",'MAPA DE RIESGOS'!$AR98="Moderado"),CONCATENATE("R",'MAPA DE RIESGOS'!$H98,"C",'MAPA DE RIESGOS'!$AF98),"")</f>
        <v/>
      </c>
      <c r="AW75" s="370" t="str">
        <f>IF(AND('MAPA DE RIESGOS'!$AP99="Media",'MAPA DE RIESGOS'!$AR99="Moderado"),CONCATENATE("R",'MAPA DE RIESGOS'!$H99,"C",'MAPA DE RIESGOS'!$AF99),"")</f>
        <v/>
      </c>
      <c r="AX75" s="370" t="str">
        <f>IF(AND('MAPA DE RIESGOS'!$AP100="Media",'MAPA DE RIESGOS'!$AR100="Moderado"),CONCATENATE("R",'MAPA DE RIESGOS'!$H100,"C",'MAPA DE RIESGOS'!$AF100),"")</f>
        <v/>
      </c>
      <c r="AY75" s="370" t="str">
        <f>IF(AND('MAPA DE RIESGOS'!$AP101="Media",'MAPA DE RIESGOS'!$AR101="Moderado"),CONCATENATE("R",'MAPA DE RIESGOS'!$H101,"C",'MAPA DE RIESGOS'!$AF101),"")</f>
        <v/>
      </c>
      <c r="AZ75" s="370" t="str">
        <f>IF(AND('MAPA DE RIESGOS'!$AP102="Media",'MAPA DE RIESGOS'!$AR102="Moderado"),CONCATENATE("R",'MAPA DE RIESGOS'!$H102,"C",'MAPA DE RIESGOS'!$AF102),"")</f>
        <v/>
      </c>
      <c r="BA75" s="370" t="str">
        <f>IF(AND('MAPA DE RIESGOS'!$AP103="Media",'MAPA DE RIESGOS'!$AR103="Moderado"),CONCATENATE("R",'MAPA DE RIESGOS'!$H103,"C",'MAPA DE RIESGOS'!$AF103),"")</f>
        <v/>
      </c>
      <c r="BB75" s="370" t="str">
        <f>IF(AND('MAPA DE RIESGOS'!$AP104="Media",'MAPA DE RIESGOS'!$AR104="Moderado"),CONCATENATE("R",'MAPA DE RIESGOS'!$H104,"C",'MAPA DE RIESGOS'!$AF104),"")</f>
        <v/>
      </c>
      <c r="BC75" s="370" t="str">
        <f>IF(AND('MAPA DE RIESGOS'!$AP105="Media",'MAPA DE RIESGOS'!$AR105="Moderado"),CONCATENATE("R",'MAPA DE RIESGOS'!$H105,"C",'MAPA DE RIESGOS'!$AF105),"")</f>
        <v/>
      </c>
      <c r="BD75" s="370" t="str">
        <f>IF(AND('MAPA DE RIESGOS'!$AP106="Media",'MAPA DE RIESGOS'!$AR106="Moderado"),CONCATENATE("R",'MAPA DE RIESGOS'!$H106,"C",'MAPA DE RIESGOS'!$AF106),"")</f>
        <v/>
      </c>
      <c r="BE75" s="370" t="str">
        <f>IF(AND('MAPA DE RIESGOS'!$AP107="Media",'MAPA DE RIESGOS'!$AR107="Moderado"),CONCATENATE("R",'MAPA DE RIESGOS'!$H107,"C",'MAPA DE RIESGOS'!$AF107),"")</f>
        <v/>
      </c>
      <c r="BF75" s="370" t="str">
        <f>IF(AND('MAPA DE RIESGOS'!$AP108="Media",'MAPA DE RIESGOS'!$AR108="Moderado"),CONCATENATE("R",'MAPA DE RIESGOS'!$H108,"C",'MAPA DE RIESGOS'!$AF108),"")</f>
        <v/>
      </c>
      <c r="BG75" s="370" t="str">
        <f>IF(AND('MAPA DE RIESGOS'!$AP109="Media",'MAPA DE RIESGOS'!$AR109="Moderado"),CONCATENATE("R",'MAPA DE RIESGOS'!$H109,"C",'MAPA DE RIESGOS'!$AF109),"")</f>
        <v/>
      </c>
      <c r="BH75" s="370" t="str">
        <f>IF(AND('MAPA DE RIESGOS'!$AP110="Media",'MAPA DE RIESGOS'!$AR110="Moderado"),CONCATENATE("R",'MAPA DE RIESGOS'!$H110,"C",'MAPA DE RIESGOS'!$AF110),"")</f>
        <v/>
      </c>
      <c r="BI75" s="370" t="str">
        <f>IF(AND('MAPA DE RIESGOS'!$AP111="Media",'MAPA DE RIESGOS'!$AR111="Moderado"),CONCATENATE("R",'MAPA DE RIESGOS'!$H111,"C",'MAPA DE RIESGOS'!$AF111),"")</f>
        <v/>
      </c>
      <c r="BJ75" s="370" t="str">
        <f>IF(AND('MAPA DE RIESGOS'!$AP112="Media",'MAPA DE RIESGOS'!$AR112="Moderado"),CONCATENATE("R",'MAPA DE RIESGOS'!$H112,"C",'MAPA DE RIESGOS'!$AF112),"")</f>
        <v/>
      </c>
      <c r="BK75" s="371" t="str">
        <f>IF(AND('MAPA DE RIESGOS'!$AP113="Media",'MAPA DE RIESGOS'!$AR113="Moderado"),CONCATENATE("R",'MAPA DE RIESGOS'!$H113,"C",'MAPA DE RIESGOS'!$AF113),"")</f>
        <v/>
      </c>
      <c r="BL75" s="357" t="str">
        <f>IF(AND('MAPA DE RIESGOS'!$AP96="Media",'MAPA DE RIESGOS'!$AR96="Mayor"),CONCATENATE("R",'MAPA DE RIESGOS'!$H96,"C",'MAPA DE RIESGOS'!$AF96),"")</f>
        <v/>
      </c>
      <c r="BM75" s="357" t="str">
        <f>IF(AND('MAPA DE RIESGOS'!$AP97="Media",'MAPA DE RIESGOS'!$AR97="Mayor"),CONCATENATE("R",'MAPA DE RIESGOS'!$H97,"C",'MAPA DE RIESGOS'!$AF97),"")</f>
        <v/>
      </c>
      <c r="BN75" s="357" t="str">
        <f>IF(AND('MAPA DE RIESGOS'!$AP98="Media",'MAPA DE RIESGOS'!$AR98="Mayor"),CONCATENATE("R",'MAPA DE RIESGOS'!$H98,"C",'MAPA DE RIESGOS'!$AF98),"")</f>
        <v/>
      </c>
      <c r="BO75" s="357" t="str">
        <f>IF(AND('MAPA DE RIESGOS'!$AP99="Media",'MAPA DE RIESGOS'!$AR99="Mayor"),CONCATENATE("R",'MAPA DE RIESGOS'!$H99,"C",'MAPA DE RIESGOS'!$AF99),"")</f>
        <v/>
      </c>
      <c r="BP75" s="357" t="str">
        <f>IF(AND('MAPA DE RIESGOS'!$AP100="Media",'MAPA DE RIESGOS'!$AR100="Mayor"),CONCATENATE("R",'MAPA DE RIESGOS'!$H100,"C",'MAPA DE RIESGOS'!$AF100),"")</f>
        <v/>
      </c>
      <c r="BQ75" s="357" t="str">
        <f>IF(AND('MAPA DE RIESGOS'!$AP101="Media",'MAPA DE RIESGOS'!$AR101="Mayor"),CONCATENATE("R",'MAPA DE RIESGOS'!$H101,"C",'MAPA DE RIESGOS'!$AF101),"")</f>
        <v/>
      </c>
      <c r="BR75" s="357" t="str">
        <f>IF(AND('MAPA DE RIESGOS'!$AP102="Media",'MAPA DE RIESGOS'!$AR102="Mayor"),CONCATENATE("R",'MAPA DE RIESGOS'!$H102,"C",'MAPA DE RIESGOS'!$AF102),"")</f>
        <v/>
      </c>
      <c r="BS75" s="357" t="str">
        <f>IF(AND('MAPA DE RIESGOS'!$AP103="Media",'MAPA DE RIESGOS'!$AR103="Mayor"),CONCATENATE("R",'MAPA DE RIESGOS'!$H103,"C",'MAPA DE RIESGOS'!$AF103),"")</f>
        <v/>
      </c>
      <c r="BT75" s="357" t="str">
        <f>IF(AND('MAPA DE RIESGOS'!$AP104="Media",'MAPA DE RIESGOS'!$AR104="Mayor"),CONCATENATE("R",'MAPA DE RIESGOS'!$H104,"C",'MAPA DE RIESGOS'!$AF104),"")</f>
        <v/>
      </c>
      <c r="BU75" s="357" t="str">
        <f>IF(AND('MAPA DE RIESGOS'!$AP105="Media",'MAPA DE RIESGOS'!$AR105="Mayor"),CONCATENATE("R",'MAPA DE RIESGOS'!$H105,"C",'MAPA DE RIESGOS'!$AF105),"")</f>
        <v/>
      </c>
      <c r="BV75" s="357" t="str">
        <f>IF(AND('MAPA DE RIESGOS'!$AP106="Media",'MAPA DE RIESGOS'!$AR106="Mayor"),CONCATENATE("R",'MAPA DE RIESGOS'!$H106,"C",'MAPA DE RIESGOS'!$AF106),"")</f>
        <v/>
      </c>
      <c r="BW75" s="357" t="str">
        <f>IF(AND('MAPA DE RIESGOS'!$AP107="Media",'MAPA DE RIESGOS'!$AR107="Mayor"),CONCATENATE("R",'MAPA DE RIESGOS'!$H107,"C",'MAPA DE RIESGOS'!$AF107),"")</f>
        <v/>
      </c>
      <c r="BX75" s="357" t="str">
        <f>IF(AND('MAPA DE RIESGOS'!$AP108="Media",'MAPA DE RIESGOS'!$AR108="Mayor"),CONCATENATE("R",'MAPA DE RIESGOS'!$H108,"C",'MAPA DE RIESGOS'!$AF108),"")</f>
        <v/>
      </c>
      <c r="BY75" s="357" t="str">
        <f>IF(AND('MAPA DE RIESGOS'!$AP109="Media",'MAPA DE RIESGOS'!$AR109="Mayor"),CONCATENATE("R",'MAPA DE RIESGOS'!$H109,"C",'MAPA DE RIESGOS'!$AF109),"")</f>
        <v/>
      </c>
      <c r="BZ75" s="357" t="str">
        <f>IF(AND('MAPA DE RIESGOS'!$AP110="Media",'MAPA DE RIESGOS'!$AR110="Mayor"),CONCATENATE("R",'MAPA DE RIESGOS'!$H110,"C",'MAPA DE RIESGOS'!$AF110),"")</f>
        <v/>
      </c>
      <c r="CA75" s="357" t="str">
        <f>IF(AND('MAPA DE RIESGOS'!$AP111="Media",'MAPA DE RIESGOS'!$AR111="Mayor"),CONCATENATE("R",'MAPA DE RIESGOS'!$H111,"C",'MAPA DE RIESGOS'!$AF111),"")</f>
        <v/>
      </c>
      <c r="CB75" s="357" t="str">
        <f>IF(AND('MAPA DE RIESGOS'!$AP112="Media",'MAPA DE RIESGOS'!$AR112="Mayor"),CONCATENATE("R",'MAPA DE RIESGOS'!$H112,"C",'MAPA DE RIESGOS'!$AF112),"")</f>
        <v/>
      </c>
      <c r="CC75" s="358" t="str">
        <f>IF(AND('MAPA DE RIESGOS'!$AP113="Media",'MAPA DE RIESGOS'!$AR113="Mayor"),CONCATENATE("R",'MAPA DE RIESGOS'!$H113,"C",'MAPA DE RIESGOS'!$AF113),"")</f>
        <v/>
      </c>
      <c r="CD75" s="359" t="str">
        <f>IF(AND('MAPA DE RIESGOS'!$AP96="Media",'MAPA DE RIESGOS'!$AR96="Catastrófico"),CONCATENATE("R",'MAPA DE RIESGOS'!$H96,"C",'MAPA DE RIESGOS'!$AF96),"")</f>
        <v/>
      </c>
      <c r="CE75" s="359" t="str">
        <f>IF(AND('MAPA DE RIESGOS'!$AP97="Media",'MAPA DE RIESGOS'!$AR97="Catastrófico"),CONCATENATE("R",'MAPA DE RIESGOS'!$H97,"C",'MAPA DE RIESGOS'!$AF97),"")</f>
        <v/>
      </c>
      <c r="CF75" s="359" t="str">
        <f>IF(AND('MAPA DE RIESGOS'!$AP98="Media",'MAPA DE RIESGOS'!$AR98="Catastrófico"),CONCATENATE("R",'MAPA DE RIESGOS'!$H98,"C",'MAPA DE RIESGOS'!$AF98),"")</f>
        <v/>
      </c>
      <c r="CG75" s="359" t="str">
        <f>IF(AND('MAPA DE RIESGOS'!$AP99="Media",'MAPA DE RIESGOS'!$AR99="Catastrófico"),CONCATENATE("R",'MAPA DE RIESGOS'!$H99,"C",'MAPA DE RIESGOS'!$AF99),"")</f>
        <v/>
      </c>
      <c r="CH75" s="359" t="str">
        <f>IF(AND('MAPA DE RIESGOS'!$AP100="Media",'MAPA DE RIESGOS'!$AR100="Catastrófico"),CONCATENATE("R",'MAPA DE RIESGOS'!$H100,"C",'MAPA DE RIESGOS'!$AF100),"")</f>
        <v/>
      </c>
      <c r="CI75" s="359" t="str">
        <f>IF(AND('MAPA DE RIESGOS'!$AP101="Media",'MAPA DE RIESGOS'!$AR101="Catastrófico"),CONCATENATE("R",'MAPA DE RIESGOS'!$H101,"C",'MAPA DE RIESGOS'!$AF101),"")</f>
        <v/>
      </c>
      <c r="CJ75" s="359" t="str">
        <f>IF(AND('MAPA DE RIESGOS'!$AP102="Media",'MAPA DE RIESGOS'!$AR102="Catastrófico"),CONCATENATE("R",'MAPA DE RIESGOS'!$H102,"C",'MAPA DE RIESGOS'!$AF102),"")</f>
        <v/>
      </c>
      <c r="CK75" s="359" t="str">
        <f>IF(AND('MAPA DE RIESGOS'!$AP103="Media",'MAPA DE RIESGOS'!$AR103="Catastrófico"),CONCATENATE("R",'MAPA DE RIESGOS'!$H103,"C",'MAPA DE RIESGOS'!$AF103),"")</f>
        <v/>
      </c>
      <c r="CL75" s="359" t="str">
        <f>IF(AND('MAPA DE RIESGOS'!$AP104="Media",'MAPA DE RIESGOS'!$AR104="Catastrófico"),CONCATENATE("R",'MAPA DE RIESGOS'!$H104,"C",'MAPA DE RIESGOS'!$AF104),"")</f>
        <v/>
      </c>
      <c r="CM75" s="359" t="str">
        <f>IF(AND('MAPA DE RIESGOS'!$AP105="Media",'MAPA DE RIESGOS'!$AR105="Catastrófico"),CONCATENATE("R",'MAPA DE RIESGOS'!$H105,"C",'MAPA DE RIESGOS'!$AF105),"")</f>
        <v/>
      </c>
      <c r="CN75" s="359" t="str">
        <f>IF(AND('MAPA DE RIESGOS'!$AP106="Media",'MAPA DE RIESGOS'!$AR106="Catastrófico"),CONCATENATE("R",'MAPA DE RIESGOS'!$H106,"C",'MAPA DE RIESGOS'!$AF106),"")</f>
        <v/>
      </c>
      <c r="CO75" s="359" t="str">
        <f>IF(AND('MAPA DE RIESGOS'!$AP107="Media",'MAPA DE RIESGOS'!$AR107="Catastrófico"),CONCATENATE("R",'MAPA DE RIESGOS'!$H107,"C",'MAPA DE RIESGOS'!$AF107),"")</f>
        <v/>
      </c>
      <c r="CP75" s="359" t="str">
        <f>IF(AND('MAPA DE RIESGOS'!$AP108="Media",'MAPA DE RIESGOS'!$AR108="Catastrófico"),CONCATENATE("R",'MAPA DE RIESGOS'!$H108,"C",'MAPA DE RIESGOS'!$AF108),"")</f>
        <v/>
      </c>
      <c r="CQ75" s="359" t="str">
        <f>IF(AND('MAPA DE RIESGOS'!$AP109="Media",'MAPA DE RIESGOS'!$AR109="Catastrófico"),CONCATENATE("R",'MAPA DE RIESGOS'!$H109,"C",'MAPA DE RIESGOS'!$AF109),"")</f>
        <v/>
      </c>
      <c r="CR75" s="359" t="str">
        <f>IF(AND('MAPA DE RIESGOS'!$AP110="Media",'MAPA DE RIESGOS'!$AR110="Catastrófico"),CONCATENATE("R",'MAPA DE RIESGOS'!$H110,"C",'MAPA DE RIESGOS'!$AF110),"")</f>
        <v/>
      </c>
      <c r="CS75" s="359" t="str">
        <f>IF(AND('MAPA DE RIESGOS'!$AP111="Media",'MAPA DE RIESGOS'!$AR111="Catastrófico"),CONCATENATE("R",'MAPA DE RIESGOS'!$H111,"C",'MAPA DE RIESGOS'!$AF111),"")</f>
        <v/>
      </c>
      <c r="CT75" s="359" t="str">
        <f>IF(AND('MAPA DE RIESGOS'!$AP112="Media",'MAPA DE RIESGOS'!$AR112="Catastrófico"),CONCATENATE("R",'MAPA DE RIESGOS'!$H112,"C",'MAPA DE RIESGOS'!$AF112),"")</f>
        <v/>
      </c>
      <c r="CU75" s="360" t="str">
        <f>IF(AND('MAPA DE RIESGOS'!$AP113="Media",'MAPA DE RIESGOS'!$AR113="Catastrófico"),CONCATENATE("R",'MAPA DE RIESGOS'!$H113,"C",'MAPA DE RIESGOS'!$AF113),"")</f>
        <v/>
      </c>
      <c r="CV75" s="67"/>
      <c r="CW75" s="741"/>
      <c r="CX75" s="742"/>
      <c r="CY75" s="742"/>
      <c r="CZ75" s="742"/>
      <c r="DA75" s="742"/>
      <c r="DB75" s="743"/>
    </row>
    <row r="76" spans="2:106" ht="32.5" customHeight="1">
      <c r="B76" s="755"/>
      <c r="C76" s="755"/>
      <c r="D76" s="756"/>
      <c r="E76" s="726"/>
      <c r="F76" s="727"/>
      <c r="G76" s="727"/>
      <c r="H76" s="727"/>
      <c r="I76" s="728"/>
      <c r="J76" s="369" t="str">
        <f>IF(AND('MAPA DE RIESGOS'!$AP114="Media",'MAPA DE RIESGOS'!$AR114="Leve"),CONCATENATE("R",'MAPA DE RIESGOS'!$H114,"C",'MAPA DE RIESGOS'!$AF114),"")</f>
        <v/>
      </c>
      <c r="K76" s="370" t="str">
        <f>IF(AND('MAPA DE RIESGOS'!$AP115="Media",'MAPA DE RIESGOS'!$AR115="Leve"),CONCATENATE("R",'MAPA DE RIESGOS'!$H115,"C",'MAPA DE RIESGOS'!$AF115),"")</f>
        <v/>
      </c>
      <c r="L76" s="370" t="str">
        <f>IF(AND('MAPA DE RIESGOS'!$AP116="Media",'MAPA DE RIESGOS'!$AR116="Leve"),CONCATENATE("R",'MAPA DE RIESGOS'!$H116,"C",'MAPA DE RIESGOS'!$AF116),"")</f>
        <v/>
      </c>
      <c r="M76" s="370" t="str">
        <f>IF(AND('MAPA DE RIESGOS'!$AP117="Media",'MAPA DE RIESGOS'!$AR117="Leve"),CONCATENATE("R",'MAPA DE RIESGOS'!$H117,"C",'MAPA DE RIESGOS'!$AF117),"")</f>
        <v/>
      </c>
      <c r="N76" s="370" t="str">
        <f>IF(AND('MAPA DE RIESGOS'!$AP118="Media",'MAPA DE RIESGOS'!$AR118="Leve"),CONCATENATE("R",'MAPA DE RIESGOS'!$H118,"C",'MAPA DE RIESGOS'!$AF118),"")</f>
        <v/>
      </c>
      <c r="O76" s="370" t="str">
        <f>IF(AND('MAPA DE RIESGOS'!$AP119="Media",'MAPA DE RIESGOS'!$AR119="Leve"),CONCATENATE("R",'MAPA DE RIESGOS'!$H119,"C",'MAPA DE RIESGOS'!$AF119),"")</f>
        <v/>
      </c>
      <c r="P76" s="370" t="str">
        <f>IF(AND('MAPA DE RIESGOS'!$AP120="Media",'MAPA DE RIESGOS'!$AR120="Leve"),CONCATENATE("R",'MAPA DE RIESGOS'!$H120,"C",'MAPA DE RIESGOS'!$AF120),"")</f>
        <v/>
      </c>
      <c r="Q76" s="370" t="str">
        <f>IF(AND('MAPA DE RIESGOS'!$AP121="Media",'MAPA DE RIESGOS'!$AR121="Leve"),CONCATENATE("R",'MAPA DE RIESGOS'!$H121,"C",'MAPA DE RIESGOS'!$AF121),"")</f>
        <v/>
      </c>
      <c r="R76" s="370" t="str">
        <f>IF(AND('MAPA DE RIESGOS'!$AP122="Media",'MAPA DE RIESGOS'!$AR122="Leve"),CONCATENATE("R",'MAPA DE RIESGOS'!$H122,"C",'MAPA DE RIESGOS'!$AF122),"")</f>
        <v/>
      </c>
      <c r="S76" s="370" t="str">
        <f>IF(AND('MAPA DE RIESGOS'!$AP123="Media",'MAPA DE RIESGOS'!$AR123="Leve"),CONCATENATE("R",'MAPA DE RIESGOS'!$H123,"C",'MAPA DE RIESGOS'!$AF123),"")</f>
        <v/>
      </c>
      <c r="T76" s="370" t="str">
        <f>IF(AND('MAPA DE RIESGOS'!$AP124="Media",'MAPA DE RIESGOS'!$AR124="Leve"),CONCATENATE("R",'MAPA DE RIESGOS'!$H124,"C",'MAPA DE RIESGOS'!$AF124),"")</f>
        <v/>
      </c>
      <c r="U76" s="370" t="str">
        <f>IF(AND('MAPA DE RIESGOS'!$AP125="Media",'MAPA DE RIESGOS'!$AR125="Leve"),CONCATENATE("R",'MAPA DE RIESGOS'!$H125,"C",'MAPA DE RIESGOS'!$AF125),"")</f>
        <v/>
      </c>
      <c r="V76" s="370" t="str">
        <f>IF(AND('MAPA DE RIESGOS'!$AP126="Media",'MAPA DE RIESGOS'!$AR126="Leve"),CONCATENATE("R",'MAPA DE RIESGOS'!$H126,"C",'MAPA DE RIESGOS'!$AF126),"")</f>
        <v/>
      </c>
      <c r="W76" s="370" t="str">
        <f>IF(AND('MAPA DE RIESGOS'!$AP127="Media",'MAPA DE RIESGOS'!$AR127="Leve"),CONCATENATE("R",'MAPA DE RIESGOS'!$H127,"C",'MAPA DE RIESGOS'!$AF127),"")</f>
        <v/>
      </c>
      <c r="X76" s="370" t="str">
        <f>IF(AND('MAPA DE RIESGOS'!$AP128="Media",'MAPA DE RIESGOS'!$AR128="Leve"),CONCATENATE("R",'MAPA DE RIESGOS'!$H128,"C",'MAPA DE RIESGOS'!$AF128),"")</f>
        <v/>
      </c>
      <c r="Y76" s="370" t="str">
        <f>IF(AND('MAPA DE RIESGOS'!$AP129="Media",'MAPA DE RIESGOS'!$AR129="Leve"),CONCATENATE("R",'MAPA DE RIESGOS'!$H129,"C",'MAPA DE RIESGOS'!$AF129),"")</f>
        <v/>
      </c>
      <c r="Z76" s="370" t="str">
        <f>IF(AND('MAPA DE RIESGOS'!$AP136="Media",'MAPA DE RIESGOS'!$AR136="Leve"),CONCATENATE("R",'MAPA DE RIESGOS'!$H136,"C",'MAPA DE RIESGOS'!$AF136),"")</f>
        <v/>
      </c>
      <c r="AA76" s="370" t="str">
        <f>IF(AND('MAPA DE RIESGOS'!$AP137="Media",'MAPA DE RIESGOS'!$AR137="Leve"),CONCATENATE("R",'MAPA DE RIESGOS'!$H137,"C",'MAPA DE RIESGOS'!$AF137),"")</f>
        <v/>
      </c>
      <c r="AB76" s="369" t="str">
        <f>IF(AND('MAPA DE RIESGOS'!$AP114="Media",'MAPA DE RIESGOS'!$AR114="Menor"),CONCATENATE("R",'MAPA DE RIESGOS'!$H114,"C",'MAPA DE RIESGOS'!$AF114),"")</f>
        <v/>
      </c>
      <c r="AC76" s="370" t="str">
        <f>IF(AND('MAPA DE RIESGOS'!$AP115="Media",'MAPA DE RIESGOS'!$AR115="Menor"),CONCATENATE("R",'MAPA DE RIESGOS'!$H115,"C",'MAPA DE RIESGOS'!$AF115),"")</f>
        <v/>
      </c>
      <c r="AD76" s="370" t="str">
        <f>IF(AND('MAPA DE RIESGOS'!$AP116="Media",'MAPA DE RIESGOS'!$AR116="Menor"),CONCATENATE("R",'MAPA DE RIESGOS'!$H116,"C",'MAPA DE RIESGOS'!$AF116),"")</f>
        <v/>
      </c>
      <c r="AE76" s="370" t="str">
        <f>IF(AND('MAPA DE RIESGOS'!$AP117="Media",'MAPA DE RIESGOS'!$AR117="Menor"),CONCATENATE("R",'MAPA DE RIESGOS'!$H117,"C",'MAPA DE RIESGOS'!$AF117),"")</f>
        <v/>
      </c>
      <c r="AF76" s="370" t="str">
        <f>IF(AND('MAPA DE RIESGOS'!$AP118="Media",'MAPA DE RIESGOS'!$AR118="Menor"),CONCATENATE("R",'MAPA DE RIESGOS'!$H118,"C",'MAPA DE RIESGOS'!$AF118),"")</f>
        <v/>
      </c>
      <c r="AG76" s="370" t="str">
        <f>IF(AND('MAPA DE RIESGOS'!$AP119="Media",'MAPA DE RIESGOS'!$AR119="Menor"),CONCATENATE("R",'MAPA DE RIESGOS'!$H119,"C",'MAPA DE RIESGOS'!$AF119),"")</f>
        <v/>
      </c>
      <c r="AH76" s="370" t="str">
        <f>IF(AND('MAPA DE RIESGOS'!$AP120="Media",'MAPA DE RIESGOS'!$AR120="Menor"),CONCATENATE("R",'MAPA DE RIESGOS'!$H120,"C",'MAPA DE RIESGOS'!$AF120),"")</f>
        <v/>
      </c>
      <c r="AI76" s="370" t="str">
        <f>IF(AND('MAPA DE RIESGOS'!$AP121="Media",'MAPA DE RIESGOS'!$AR121="Menor"),CONCATENATE("R",'MAPA DE RIESGOS'!$H121,"C",'MAPA DE RIESGOS'!$AF121),"")</f>
        <v/>
      </c>
      <c r="AJ76" s="370" t="str">
        <f>IF(AND('MAPA DE RIESGOS'!$AP122="Media",'MAPA DE RIESGOS'!$AR122="Menor"),CONCATENATE("R",'MAPA DE RIESGOS'!$H122,"C",'MAPA DE RIESGOS'!$AF122),"")</f>
        <v/>
      </c>
      <c r="AK76" s="370" t="str">
        <f>IF(AND('MAPA DE RIESGOS'!$AP123="Media",'MAPA DE RIESGOS'!$AR123="Menor"),CONCATENATE("R",'MAPA DE RIESGOS'!$H123,"C",'MAPA DE RIESGOS'!$AF123),"")</f>
        <v/>
      </c>
      <c r="AL76" s="370" t="str">
        <f>IF(AND('MAPA DE RIESGOS'!$AP124="Media",'MAPA DE RIESGOS'!$AR124="Menor"),CONCATENATE("R",'MAPA DE RIESGOS'!$H124,"C",'MAPA DE RIESGOS'!$AF124),"")</f>
        <v/>
      </c>
      <c r="AM76" s="370" t="str">
        <f>IF(AND('MAPA DE RIESGOS'!$AP125="Media",'MAPA DE RIESGOS'!$AR125="Menor"),CONCATENATE("R",'MAPA DE RIESGOS'!$H125,"C",'MAPA DE RIESGOS'!$AF125),"")</f>
        <v/>
      </c>
      <c r="AN76" s="370" t="str">
        <f>IF(AND('MAPA DE RIESGOS'!$AP126="Media",'MAPA DE RIESGOS'!$AR126="Menor"),CONCATENATE("R",'MAPA DE RIESGOS'!$H126,"C",'MAPA DE RIESGOS'!$AF126),"")</f>
        <v/>
      </c>
      <c r="AO76" s="370" t="str">
        <f>IF(AND('MAPA DE RIESGOS'!$AP127="Media",'MAPA DE RIESGOS'!$AR127="Menor"),CONCATENATE("R",'MAPA DE RIESGOS'!$H127,"C",'MAPA DE RIESGOS'!$AF127),"")</f>
        <v/>
      </c>
      <c r="AP76" s="370" t="str">
        <f>IF(AND('MAPA DE RIESGOS'!$AP128="Media",'MAPA DE RIESGOS'!$AR128="Menor"),CONCATENATE("R",'MAPA DE RIESGOS'!$H128,"C",'MAPA DE RIESGOS'!$AF128),"")</f>
        <v/>
      </c>
      <c r="AQ76" s="370" t="str">
        <f>IF(AND('MAPA DE RIESGOS'!$AP129="Media",'MAPA DE RIESGOS'!$AR129="Menor"),CONCATENATE("R",'MAPA DE RIESGOS'!$H129,"C",'MAPA DE RIESGOS'!$AF129),"")</f>
        <v/>
      </c>
      <c r="AR76" s="370" t="str">
        <f>IF(AND('MAPA DE RIESGOS'!$AP136="Media",'MAPA DE RIESGOS'!$AR136="Menor"),CONCATENATE("R",'MAPA DE RIESGOS'!$H136,"C",'MAPA DE RIESGOS'!$AF136),"")</f>
        <v/>
      </c>
      <c r="AS76" s="370" t="str">
        <f>IF(AND('MAPA DE RIESGOS'!$AP137="Media",'MAPA DE RIESGOS'!$AR137="Menor"),CONCATENATE("R",'MAPA DE RIESGOS'!$H137,"C",'MAPA DE RIESGOS'!$AF137),"")</f>
        <v/>
      </c>
      <c r="AT76" s="369" t="str">
        <f>IF(AND('MAPA DE RIESGOS'!$AP114="Media",'MAPA DE RIESGOS'!$AR114="Moderado"),CONCATENATE("R",'MAPA DE RIESGOS'!$H114,"C",'MAPA DE RIESGOS'!$AF114),"")</f>
        <v/>
      </c>
      <c r="AU76" s="370" t="str">
        <f>IF(AND('MAPA DE RIESGOS'!$AP115="Media",'MAPA DE RIESGOS'!$AR115="Moderado"),CONCATENATE("R",'MAPA DE RIESGOS'!$H115,"C",'MAPA DE RIESGOS'!$AF115),"")</f>
        <v/>
      </c>
      <c r="AV76" s="370" t="str">
        <f>IF(AND('MAPA DE RIESGOS'!$AP116="Media",'MAPA DE RIESGOS'!$AR116="Moderado"),CONCATENATE("R",'MAPA DE RIESGOS'!$H116,"C",'MAPA DE RIESGOS'!$AF116),"")</f>
        <v/>
      </c>
      <c r="AW76" s="370" t="str">
        <f>IF(AND('MAPA DE RIESGOS'!$AP117="Media",'MAPA DE RIESGOS'!$AR117="Moderado"),CONCATENATE("R",'MAPA DE RIESGOS'!$H117,"C",'MAPA DE RIESGOS'!$AF117),"")</f>
        <v/>
      </c>
      <c r="AX76" s="370" t="str">
        <f>IF(AND('MAPA DE RIESGOS'!$AP118="Media",'MAPA DE RIESGOS'!$AR118="Moderado"),CONCATENATE("R",'MAPA DE RIESGOS'!$H118,"C",'MAPA DE RIESGOS'!$AF118),"")</f>
        <v/>
      </c>
      <c r="AY76" s="370" t="str">
        <f>IF(AND('MAPA DE RIESGOS'!$AP119="Media",'MAPA DE RIESGOS'!$AR119="Moderado"),CONCATENATE("R",'MAPA DE RIESGOS'!$H119,"C",'MAPA DE RIESGOS'!$AF119),"")</f>
        <v/>
      </c>
      <c r="AZ76" s="370" t="str">
        <f>IF(AND('MAPA DE RIESGOS'!$AP120="Media",'MAPA DE RIESGOS'!$AR120="Moderado"),CONCATENATE("R",'MAPA DE RIESGOS'!$H120,"C",'MAPA DE RIESGOS'!$AF120),"")</f>
        <v/>
      </c>
      <c r="BA76" s="370" t="str">
        <f>IF(AND('MAPA DE RIESGOS'!$AP121="Media",'MAPA DE RIESGOS'!$AR121="Moderado"),CONCATENATE("R",'MAPA DE RIESGOS'!$H121,"C",'MAPA DE RIESGOS'!$AF121),"")</f>
        <v/>
      </c>
      <c r="BB76" s="370" t="str">
        <f>IF(AND('MAPA DE RIESGOS'!$AP122="Media",'MAPA DE RIESGOS'!$AR122="Moderado"),CONCATENATE("R",'MAPA DE RIESGOS'!$H122,"C",'MAPA DE RIESGOS'!$AF122),"")</f>
        <v/>
      </c>
      <c r="BC76" s="370" t="str">
        <f>IF(AND('MAPA DE RIESGOS'!$AP123="Media",'MAPA DE RIESGOS'!$AR123="Moderado"),CONCATENATE("R",'MAPA DE RIESGOS'!$H123,"C",'MAPA DE RIESGOS'!$AF123),"")</f>
        <v/>
      </c>
      <c r="BD76" s="370" t="str">
        <f>IF(AND('MAPA DE RIESGOS'!$AP124="Media",'MAPA DE RIESGOS'!$AR124="Moderado"),CONCATENATE("R",'MAPA DE RIESGOS'!$H124,"C",'MAPA DE RIESGOS'!$AF124),"")</f>
        <v/>
      </c>
      <c r="BE76" s="370" t="str">
        <f>IF(AND('MAPA DE RIESGOS'!$AP125="Media",'MAPA DE RIESGOS'!$AR125="Moderado"),CONCATENATE("R",'MAPA DE RIESGOS'!$H125,"C",'MAPA DE RIESGOS'!$AF125),"")</f>
        <v/>
      </c>
      <c r="BF76" s="370" t="str">
        <f>IF(AND('MAPA DE RIESGOS'!$AP126="Media",'MAPA DE RIESGOS'!$AR126="Moderado"),CONCATENATE("R",'MAPA DE RIESGOS'!$H126,"C",'MAPA DE RIESGOS'!$AF126),"")</f>
        <v/>
      </c>
      <c r="BG76" s="370" t="str">
        <f>IF(AND('MAPA DE RIESGOS'!$AP127="Media",'MAPA DE RIESGOS'!$AR127="Moderado"),CONCATENATE("R",'MAPA DE RIESGOS'!$H127,"C",'MAPA DE RIESGOS'!$AF127),"")</f>
        <v/>
      </c>
      <c r="BH76" s="370" t="str">
        <f>IF(AND('MAPA DE RIESGOS'!$AP128="Media",'MAPA DE RIESGOS'!$AR128="Moderado"),CONCATENATE("R",'MAPA DE RIESGOS'!$H128,"C",'MAPA DE RIESGOS'!$AF128),"")</f>
        <v/>
      </c>
      <c r="BI76" s="370" t="str">
        <f>IF(AND('MAPA DE RIESGOS'!$AP129="Media",'MAPA DE RIESGOS'!$AR129="Moderado"),CONCATENATE("R",'MAPA DE RIESGOS'!$H129,"C",'MAPA DE RIESGOS'!$AF129),"")</f>
        <v/>
      </c>
      <c r="BJ76" s="370" t="str">
        <f>IF(AND('MAPA DE RIESGOS'!$AP136="Media",'MAPA DE RIESGOS'!$AR136="Moderado"),CONCATENATE("R",'MAPA DE RIESGOS'!$H136,"C",'MAPA DE RIESGOS'!$AF136),"")</f>
        <v/>
      </c>
      <c r="BK76" s="371" t="str">
        <f>IF(AND('MAPA DE RIESGOS'!$AP137="Media",'MAPA DE RIESGOS'!$AR137="Moderado"),CONCATENATE("R",'MAPA DE RIESGOS'!$H137,"C",'MAPA DE RIESGOS'!$AF137),"")</f>
        <v/>
      </c>
      <c r="BL76" s="357" t="str">
        <f>IF(AND('MAPA DE RIESGOS'!$AP114="Media",'MAPA DE RIESGOS'!$AR114="Mayor"),CONCATENATE("R",'MAPA DE RIESGOS'!$H114,"C",'MAPA DE RIESGOS'!$AF114),"")</f>
        <v/>
      </c>
      <c r="BM76" s="357" t="str">
        <f>IF(AND('MAPA DE RIESGOS'!$AP115="Media",'MAPA DE RIESGOS'!$AR115="Mayor"),CONCATENATE("R",'MAPA DE RIESGOS'!$H115,"C",'MAPA DE RIESGOS'!$AF115),"")</f>
        <v/>
      </c>
      <c r="BN76" s="357" t="str">
        <f>IF(AND('MAPA DE RIESGOS'!$AP116="Media",'MAPA DE RIESGOS'!$AR116="Mayor"),CONCATENATE("R",'MAPA DE RIESGOS'!$H116,"C",'MAPA DE RIESGOS'!$AF116),"")</f>
        <v/>
      </c>
      <c r="BO76" s="357" t="str">
        <f>IF(AND('MAPA DE RIESGOS'!$AP117="Media",'MAPA DE RIESGOS'!$AR117="Mayor"),CONCATENATE("R",'MAPA DE RIESGOS'!$H117,"C",'MAPA DE RIESGOS'!$AF117),"")</f>
        <v/>
      </c>
      <c r="BP76" s="357" t="str">
        <f>IF(AND('MAPA DE RIESGOS'!$AP118="Media",'MAPA DE RIESGOS'!$AR118="Mayor"),CONCATENATE("R",'MAPA DE RIESGOS'!$H118,"C",'MAPA DE RIESGOS'!$AF118),"")</f>
        <v/>
      </c>
      <c r="BQ76" s="357" t="str">
        <f>IF(AND('MAPA DE RIESGOS'!$AP119="Media",'MAPA DE RIESGOS'!$AR119="Mayor"),CONCATENATE("R",'MAPA DE RIESGOS'!$H119,"C",'MAPA DE RIESGOS'!$AF119),"")</f>
        <v/>
      </c>
      <c r="BR76" s="357" t="str">
        <f>IF(AND('MAPA DE RIESGOS'!$AP120="Media",'MAPA DE RIESGOS'!$AR120="Mayor"),CONCATENATE("R",'MAPA DE RIESGOS'!$H120,"C",'MAPA DE RIESGOS'!$AF120),"")</f>
        <v/>
      </c>
      <c r="BS76" s="357" t="str">
        <f>IF(AND('MAPA DE RIESGOS'!$AP121="Media",'MAPA DE RIESGOS'!$AR121="Mayor"),CONCATENATE("R",'MAPA DE RIESGOS'!$H121,"C",'MAPA DE RIESGOS'!$AF121),"")</f>
        <v/>
      </c>
      <c r="BT76" s="357" t="str">
        <f>IF(AND('MAPA DE RIESGOS'!$AP122="Media",'MAPA DE RIESGOS'!$AR122="Mayor"),CONCATENATE("R",'MAPA DE RIESGOS'!$H122,"C",'MAPA DE RIESGOS'!$AF122),"")</f>
        <v/>
      </c>
      <c r="BU76" s="357" t="str">
        <f>IF(AND('MAPA DE RIESGOS'!$AP123="Media",'MAPA DE RIESGOS'!$AR123="Mayor"),CONCATENATE("R",'MAPA DE RIESGOS'!$H123,"C",'MAPA DE RIESGOS'!$AF123),"")</f>
        <v/>
      </c>
      <c r="BV76" s="357" t="str">
        <f>IF(AND('MAPA DE RIESGOS'!$AP124="Media",'MAPA DE RIESGOS'!$AR124="Mayor"),CONCATENATE("R",'MAPA DE RIESGOS'!$H124,"C",'MAPA DE RIESGOS'!$AF124),"")</f>
        <v/>
      </c>
      <c r="BW76" s="357" t="str">
        <f>IF(AND('MAPA DE RIESGOS'!$AP125="Media",'MAPA DE RIESGOS'!$AR125="Mayor"),CONCATENATE("R",'MAPA DE RIESGOS'!$H125,"C",'MAPA DE RIESGOS'!$AF125),"")</f>
        <v/>
      </c>
      <c r="BX76" s="357" t="str">
        <f>IF(AND('MAPA DE RIESGOS'!$AP126="Media",'MAPA DE RIESGOS'!$AR126="Mayor"),CONCATENATE("R",'MAPA DE RIESGOS'!$H126,"C",'MAPA DE RIESGOS'!$AF126),"")</f>
        <v/>
      </c>
      <c r="BY76" s="357" t="str">
        <f>IF(AND('MAPA DE RIESGOS'!$AP127="Media",'MAPA DE RIESGOS'!$AR127="Mayor"),CONCATENATE("R",'MAPA DE RIESGOS'!$H127,"C",'MAPA DE RIESGOS'!$AF127),"")</f>
        <v/>
      </c>
      <c r="BZ76" s="357" t="str">
        <f>IF(AND('MAPA DE RIESGOS'!$AP128="Media",'MAPA DE RIESGOS'!$AR128="Mayor"),CONCATENATE("R",'MAPA DE RIESGOS'!$H128,"C",'MAPA DE RIESGOS'!$AF128),"")</f>
        <v/>
      </c>
      <c r="CA76" s="357" t="str">
        <f>IF(AND('MAPA DE RIESGOS'!$AP129="Media",'MAPA DE RIESGOS'!$AR129="Mayor"),CONCATENATE("R",'MAPA DE RIESGOS'!$H129,"C",'MAPA DE RIESGOS'!$AF129),"")</f>
        <v/>
      </c>
      <c r="CB76" s="357" t="str">
        <f>IF(AND('MAPA DE RIESGOS'!$AP136="Media",'MAPA DE RIESGOS'!$AR136="Mayor"),CONCATENATE("R",'MAPA DE RIESGOS'!$H136,"C",'MAPA DE RIESGOS'!$AF136),"")</f>
        <v/>
      </c>
      <c r="CC76" s="358" t="str">
        <f>IF(AND('MAPA DE RIESGOS'!$AP137="Media",'MAPA DE RIESGOS'!$AR137="Mayor"),CONCATENATE("R",'MAPA DE RIESGOS'!$H137,"C",'MAPA DE RIESGOS'!$AF137),"")</f>
        <v/>
      </c>
      <c r="CD76" s="359" t="str">
        <f>IF(AND('MAPA DE RIESGOS'!$AP114="Media",'MAPA DE RIESGOS'!$AR114="Catastrófico"),CONCATENATE("R",'MAPA DE RIESGOS'!$H114,"C",'MAPA DE RIESGOS'!$AF114),"")</f>
        <v/>
      </c>
      <c r="CE76" s="359" t="str">
        <f>IF(AND('MAPA DE RIESGOS'!$AP115="Media",'MAPA DE RIESGOS'!$AR115="Catastrófico"),CONCATENATE("R",'MAPA DE RIESGOS'!$H115,"C",'MAPA DE RIESGOS'!$AF115),"")</f>
        <v/>
      </c>
      <c r="CF76" s="359" t="str">
        <f>IF(AND('MAPA DE RIESGOS'!$AP116="Media",'MAPA DE RIESGOS'!$AR116="Catastrófico"),CONCATENATE("R",'MAPA DE RIESGOS'!$H116,"C",'MAPA DE RIESGOS'!$AF116),"")</f>
        <v/>
      </c>
      <c r="CG76" s="359" t="str">
        <f>IF(AND('MAPA DE RIESGOS'!$AP117="Media",'MAPA DE RIESGOS'!$AR117="Catastrófico"),CONCATENATE("R",'MAPA DE RIESGOS'!$H117,"C",'MAPA DE RIESGOS'!$AF117),"")</f>
        <v/>
      </c>
      <c r="CH76" s="359" t="str">
        <f>IF(AND('MAPA DE RIESGOS'!$AP118="Media",'MAPA DE RIESGOS'!$AR118="Catastrófico"),CONCATENATE("R",'MAPA DE RIESGOS'!$H118,"C",'MAPA DE RIESGOS'!$AF118),"")</f>
        <v/>
      </c>
      <c r="CI76" s="359" t="str">
        <f>IF(AND('MAPA DE RIESGOS'!$AP119="Media",'MAPA DE RIESGOS'!$AR119="Catastrófico"),CONCATENATE("R",'MAPA DE RIESGOS'!$H119,"C",'MAPA DE RIESGOS'!$AF119),"")</f>
        <v/>
      </c>
      <c r="CJ76" s="359" t="str">
        <f>IF(AND('MAPA DE RIESGOS'!$AP120="Media",'MAPA DE RIESGOS'!$AR120="Catastrófico"),CONCATENATE("R",'MAPA DE RIESGOS'!$H120,"C",'MAPA DE RIESGOS'!$AF120),"")</f>
        <v/>
      </c>
      <c r="CK76" s="359" t="str">
        <f>IF(AND('MAPA DE RIESGOS'!$AP121="Media",'MAPA DE RIESGOS'!$AR121="Catastrófico"),CONCATENATE("R",'MAPA DE RIESGOS'!$H121,"C",'MAPA DE RIESGOS'!$AF121),"")</f>
        <v/>
      </c>
      <c r="CL76" s="359" t="str">
        <f>IF(AND('MAPA DE RIESGOS'!$AP122="Media",'MAPA DE RIESGOS'!$AR122="Catastrófico"),CONCATENATE("R",'MAPA DE RIESGOS'!$H122,"C",'MAPA DE RIESGOS'!$AF122),"")</f>
        <v/>
      </c>
      <c r="CM76" s="359" t="str">
        <f>IF(AND('MAPA DE RIESGOS'!$AP123="Media",'MAPA DE RIESGOS'!$AR123="Catastrófico"),CONCATENATE("R",'MAPA DE RIESGOS'!$H123,"C",'MAPA DE RIESGOS'!$AF123),"")</f>
        <v/>
      </c>
      <c r="CN76" s="359" t="str">
        <f>IF(AND('MAPA DE RIESGOS'!$AP124="Media",'MAPA DE RIESGOS'!$AR124="Catastrófico"),CONCATENATE("R",'MAPA DE RIESGOS'!$H124,"C",'MAPA DE RIESGOS'!$AF124),"")</f>
        <v/>
      </c>
      <c r="CO76" s="359" t="str">
        <f>IF(AND('MAPA DE RIESGOS'!$AP125="Media",'MAPA DE RIESGOS'!$AR125="Catastrófico"),CONCATENATE("R",'MAPA DE RIESGOS'!$H125,"C",'MAPA DE RIESGOS'!$AF125),"")</f>
        <v/>
      </c>
      <c r="CP76" s="359" t="str">
        <f>IF(AND('MAPA DE RIESGOS'!$AP126="Media",'MAPA DE RIESGOS'!$AR126="Catastrófico"),CONCATENATE("R",'MAPA DE RIESGOS'!$H126,"C",'MAPA DE RIESGOS'!$AF126),"")</f>
        <v/>
      </c>
      <c r="CQ76" s="359" t="str">
        <f>IF(AND('MAPA DE RIESGOS'!$AP127="Media",'MAPA DE RIESGOS'!$AR127="Catastrófico"),CONCATENATE("R",'MAPA DE RIESGOS'!$H127,"C",'MAPA DE RIESGOS'!$AF127),"")</f>
        <v/>
      </c>
      <c r="CR76" s="359" t="str">
        <f>IF(AND('MAPA DE RIESGOS'!$AP128="Media",'MAPA DE RIESGOS'!$AR128="Catastrófico"),CONCATENATE("R",'MAPA DE RIESGOS'!$H128,"C",'MAPA DE RIESGOS'!$AF128),"")</f>
        <v/>
      </c>
      <c r="CS76" s="359" t="str">
        <f>IF(AND('MAPA DE RIESGOS'!$AP129="Media",'MAPA DE RIESGOS'!$AR129="Catastrófico"),CONCATENATE("R",'MAPA DE RIESGOS'!$H129,"C",'MAPA DE RIESGOS'!$AF129),"")</f>
        <v/>
      </c>
      <c r="CT76" s="359" t="str">
        <f>IF(AND('MAPA DE RIESGOS'!$AP136="Media",'MAPA DE RIESGOS'!$AR136="Catastrófico"),CONCATENATE("R",'MAPA DE RIESGOS'!$H136,"C",'MAPA DE RIESGOS'!$AF136),"")</f>
        <v/>
      </c>
      <c r="CU76" s="360" t="str">
        <f>IF(AND('MAPA DE RIESGOS'!$AP137="Media",'MAPA DE RIESGOS'!$AR137="Catastrófico"),CONCATENATE("R",'MAPA DE RIESGOS'!$H137,"C",'MAPA DE RIESGOS'!$AF137),"")</f>
        <v/>
      </c>
      <c r="CV76" s="67"/>
      <c r="CW76" s="741"/>
      <c r="CX76" s="742"/>
      <c r="CY76" s="742"/>
      <c r="CZ76" s="742"/>
      <c r="DA76" s="742"/>
      <c r="DB76" s="743"/>
    </row>
    <row r="77" spans="2:106" ht="32.5" customHeight="1">
      <c r="B77" s="755"/>
      <c r="C77" s="755"/>
      <c r="D77" s="756"/>
      <c r="E77" s="726"/>
      <c r="F77" s="727"/>
      <c r="G77" s="727"/>
      <c r="H77" s="727"/>
      <c r="I77" s="728"/>
      <c r="J77" s="369" t="str">
        <f>IF(AND('MAPA DE RIESGOS'!$AP138="Media",'MAPA DE RIESGOS'!$AR138="Leve"),CONCATENATE("R",'MAPA DE RIESGOS'!$H138,"C",'MAPA DE RIESGOS'!$AF138),"")</f>
        <v/>
      </c>
      <c r="K77" s="370" t="str">
        <f>IF(AND('MAPA DE RIESGOS'!$AP139="Media",'MAPA DE RIESGOS'!$AR139="Leve"),CONCATENATE("R",'MAPA DE RIESGOS'!$H139,"C",'MAPA DE RIESGOS'!$AF139),"")</f>
        <v/>
      </c>
      <c r="L77" s="370" t="str">
        <f>IF(AND('MAPA DE RIESGOS'!$AP140="Media",'MAPA DE RIESGOS'!$AR140="Leve"),CONCATENATE("R",'MAPA DE RIESGOS'!$H140,"C",'MAPA DE RIESGOS'!$AF140),"")</f>
        <v/>
      </c>
      <c r="M77" s="370" t="str">
        <f>IF(AND('MAPA DE RIESGOS'!$AP141="Media",'MAPA DE RIESGOS'!$AR141="Leve"),CONCATENATE("R",'MAPA DE RIESGOS'!$H141,"C",'MAPA DE RIESGOS'!$AF141),"")</f>
        <v/>
      </c>
      <c r="N77" s="370" t="str">
        <f>IF(AND('MAPA DE RIESGOS'!$AP142="Media",'MAPA DE RIESGOS'!$AR142="Leve"),CONCATENATE("R",'MAPA DE RIESGOS'!$H142,"C",'MAPA DE RIESGOS'!$AF142),"")</f>
        <v/>
      </c>
      <c r="O77" s="370" t="str">
        <f>IF(AND('MAPA DE RIESGOS'!$AP143="Media",'MAPA DE RIESGOS'!$AR143="Leve"),CONCATENATE("R",'MAPA DE RIESGOS'!$H143,"C",'MAPA DE RIESGOS'!$AF143),"")</f>
        <v/>
      </c>
      <c r="P77" s="370" t="str">
        <f>IF(AND('MAPA DE RIESGOS'!$AP144="Media",'MAPA DE RIESGOS'!$AR144="Leve"),CONCATENATE("R",'MAPA DE RIESGOS'!$H144,"C",'MAPA DE RIESGOS'!$AF144),"")</f>
        <v/>
      </c>
      <c r="Q77" s="370" t="str">
        <f>IF(AND('MAPA DE RIESGOS'!$AP145="Media",'MAPA DE RIESGOS'!$AR145="Leve"),CONCATENATE("R",'MAPA DE RIESGOS'!$H145,"C",'MAPA DE RIESGOS'!$AF145),"")</f>
        <v/>
      </c>
      <c r="R77" s="370" t="str">
        <f>IF(AND('MAPA DE RIESGOS'!$AP146="Media",'MAPA DE RIESGOS'!$AR146="Leve"),CONCATENATE("R",'MAPA DE RIESGOS'!$H146,"C",'MAPA DE RIESGOS'!$AF146),"")</f>
        <v/>
      </c>
      <c r="S77" s="370" t="str">
        <f>IF(AND('MAPA DE RIESGOS'!$AP147="Media",'MAPA DE RIESGOS'!$AR147="Leve"),CONCATENATE("R",'MAPA DE RIESGOS'!$H147,"C",'MAPA DE RIESGOS'!$AF147),"")</f>
        <v/>
      </c>
      <c r="T77" s="370" t="str">
        <f>IF(AND('MAPA DE RIESGOS'!$AP148="Media",'MAPA DE RIESGOS'!$AR148="Leve"),CONCATENATE("R",'MAPA DE RIESGOS'!$H148,"C",'MAPA DE RIESGOS'!$AF148),"")</f>
        <v/>
      </c>
      <c r="U77" s="370" t="str">
        <f>IF(AND('MAPA DE RIESGOS'!$AP149="Media",'MAPA DE RIESGOS'!$AR149="Leve"),CONCATENATE("R",'MAPA DE RIESGOS'!$H149,"C",'MAPA DE RIESGOS'!$AF149),"")</f>
        <v/>
      </c>
      <c r="V77" s="370" t="str">
        <f>IF(AND('MAPA DE RIESGOS'!$AP150="Media",'MAPA DE RIESGOS'!$AR150="Leve"),CONCATENATE("R",'MAPA DE RIESGOS'!$H150,"C",'MAPA DE RIESGOS'!$AF150),"")</f>
        <v/>
      </c>
      <c r="W77" s="370" t="str">
        <f>IF(AND('MAPA DE RIESGOS'!$AP151="Media",'MAPA DE RIESGOS'!$AR151="Leve"),CONCATENATE("R",'MAPA DE RIESGOS'!$H151,"C",'MAPA DE RIESGOS'!$AF151),"")</f>
        <v/>
      </c>
      <c r="X77" s="370" t="str">
        <f>IF(AND('MAPA DE RIESGOS'!$AP152="Media",'MAPA DE RIESGOS'!$AR152="Leve"),CONCATENATE("R",'MAPA DE RIESGOS'!$H152,"C",'MAPA DE RIESGOS'!$AF152),"")</f>
        <v/>
      </c>
      <c r="Y77" s="370" t="str">
        <f>IF(AND('MAPA DE RIESGOS'!$AP153="Media",'MAPA DE RIESGOS'!$AR153="Leve"),CONCATENATE("R",'MAPA DE RIESGOS'!$H153,"C",'MAPA DE RIESGOS'!$AF153),"")</f>
        <v/>
      </c>
      <c r="Z77" s="370" t="str">
        <f>IF(AND('MAPA DE RIESGOS'!$AP154="Media",'MAPA DE RIESGOS'!$AR154="Leve"),CONCATENATE("R",'MAPA DE RIESGOS'!$H154,"C",'MAPA DE RIESGOS'!$AF154),"")</f>
        <v/>
      </c>
      <c r="AA77" s="370" t="str">
        <f>IF(AND('MAPA DE RIESGOS'!$AP155="Media",'MAPA DE RIESGOS'!$AR155="Leve"),CONCATENATE("R",'MAPA DE RIESGOS'!$H155,"C",'MAPA DE RIESGOS'!$AF155),"")</f>
        <v/>
      </c>
      <c r="AB77" s="369" t="str">
        <f>IF(AND('MAPA DE RIESGOS'!$AP138="Media",'MAPA DE RIESGOS'!$AR138="Menor"),CONCATENATE("R",'MAPA DE RIESGOS'!$H138,"C",'MAPA DE RIESGOS'!$AF138),"")</f>
        <v/>
      </c>
      <c r="AC77" s="370" t="str">
        <f>IF(AND('MAPA DE RIESGOS'!$AP139="Media",'MAPA DE RIESGOS'!$AR139="Menor"),CONCATENATE("R",'MAPA DE RIESGOS'!$H139,"C",'MAPA DE RIESGOS'!$AF139),"")</f>
        <v/>
      </c>
      <c r="AD77" s="370" t="str">
        <f>IF(AND('MAPA DE RIESGOS'!$AP140="Media",'MAPA DE RIESGOS'!$AR140="Menor"),CONCATENATE("R",'MAPA DE RIESGOS'!$H140,"C",'MAPA DE RIESGOS'!$AF140),"")</f>
        <v/>
      </c>
      <c r="AE77" s="370" t="str">
        <f>IF(AND('MAPA DE RIESGOS'!$AP141="Media",'MAPA DE RIESGOS'!$AR141="Menor"),CONCATENATE("R",'MAPA DE RIESGOS'!$H141,"C",'MAPA DE RIESGOS'!$AF141),"")</f>
        <v/>
      </c>
      <c r="AF77" s="370" t="str">
        <f>IF(AND('MAPA DE RIESGOS'!$AP142="Media",'MAPA DE RIESGOS'!$AR142="Menor"),CONCATENATE("R",'MAPA DE RIESGOS'!$H142,"C",'MAPA DE RIESGOS'!$AF142),"")</f>
        <v/>
      </c>
      <c r="AG77" s="370" t="str">
        <f>IF(AND('MAPA DE RIESGOS'!$AP143="Media",'MAPA DE RIESGOS'!$AR143="Menor"),CONCATENATE("R",'MAPA DE RIESGOS'!$H143,"C",'MAPA DE RIESGOS'!$AF143),"")</f>
        <v/>
      </c>
      <c r="AH77" s="370" t="str">
        <f>IF(AND('MAPA DE RIESGOS'!$AP144="Media",'MAPA DE RIESGOS'!$AR144="Menor"),CONCATENATE("R",'MAPA DE RIESGOS'!$H144,"C",'MAPA DE RIESGOS'!$AF144),"")</f>
        <v/>
      </c>
      <c r="AI77" s="370" t="str">
        <f>IF(AND('MAPA DE RIESGOS'!$AP145="Media",'MAPA DE RIESGOS'!$AR145="Menor"),CONCATENATE("R",'MAPA DE RIESGOS'!$H145,"C",'MAPA DE RIESGOS'!$AF145),"")</f>
        <v/>
      </c>
      <c r="AJ77" s="370" t="str">
        <f>IF(AND('MAPA DE RIESGOS'!$AP146="Media",'MAPA DE RIESGOS'!$AR146="Menor"),CONCATENATE("R",'MAPA DE RIESGOS'!$H146,"C",'MAPA DE RIESGOS'!$AF146),"")</f>
        <v/>
      </c>
      <c r="AK77" s="370" t="str">
        <f>IF(AND('MAPA DE RIESGOS'!$AP147="Media",'MAPA DE RIESGOS'!$AR147="Menor"),CONCATENATE("R",'MAPA DE RIESGOS'!$H147,"C",'MAPA DE RIESGOS'!$AF147),"")</f>
        <v/>
      </c>
      <c r="AL77" s="370" t="str">
        <f>IF(AND('MAPA DE RIESGOS'!$AP148="Media",'MAPA DE RIESGOS'!$AR148="Menor"),CONCATENATE("R",'MAPA DE RIESGOS'!$H148,"C",'MAPA DE RIESGOS'!$AF148),"")</f>
        <v/>
      </c>
      <c r="AM77" s="370" t="str">
        <f>IF(AND('MAPA DE RIESGOS'!$AP149="Media",'MAPA DE RIESGOS'!$AR149="Menor"),CONCATENATE("R",'MAPA DE RIESGOS'!$H149,"C",'MAPA DE RIESGOS'!$AF149),"")</f>
        <v/>
      </c>
      <c r="AN77" s="370" t="str">
        <f>IF(AND('MAPA DE RIESGOS'!$AP150="Media",'MAPA DE RIESGOS'!$AR150="Menor"),CONCATENATE("R",'MAPA DE RIESGOS'!$H150,"C",'MAPA DE RIESGOS'!$AF150),"")</f>
        <v/>
      </c>
      <c r="AO77" s="370" t="str">
        <f>IF(AND('MAPA DE RIESGOS'!$AP151="Media",'MAPA DE RIESGOS'!$AR151="Menor"),CONCATENATE("R",'MAPA DE RIESGOS'!$H151,"C",'MAPA DE RIESGOS'!$AF151),"")</f>
        <v/>
      </c>
      <c r="AP77" s="370" t="str">
        <f>IF(AND('MAPA DE RIESGOS'!$AP152="Media",'MAPA DE RIESGOS'!$AR152="Menor"),CONCATENATE("R",'MAPA DE RIESGOS'!$H152,"C",'MAPA DE RIESGOS'!$AF152),"")</f>
        <v/>
      </c>
      <c r="AQ77" s="370" t="str">
        <f>IF(AND('MAPA DE RIESGOS'!$AP153="Media",'MAPA DE RIESGOS'!$AR153="Menor"),CONCATENATE("R",'MAPA DE RIESGOS'!$H153,"C",'MAPA DE RIESGOS'!$AF153),"")</f>
        <v/>
      </c>
      <c r="AR77" s="370" t="str">
        <f>IF(AND('MAPA DE RIESGOS'!$AP154="Media",'MAPA DE RIESGOS'!$AR154="Menor"),CONCATENATE("R",'MAPA DE RIESGOS'!$H154,"C",'MAPA DE RIESGOS'!$AF154),"")</f>
        <v/>
      </c>
      <c r="AS77" s="370" t="str">
        <f>IF(AND('MAPA DE RIESGOS'!$AP155="Media",'MAPA DE RIESGOS'!$AR155="Menor"),CONCATENATE("R",'MAPA DE RIESGOS'!$H155,"C",'MAPA DE RIESGOS'!$AF155),"")</f>
        <v/>
      </c>
      <c r="AT77" s="369" t="str">
        <f>IF(AND('MAPA DE RIESGOS'!$AP138="Media",'MAPA DE RIESGOS'!$AR138="Moderado"),CONCATENATE("R",'MAPA DE RIESGOS'!$H138,"C",'MAPA DE RIESGOS'!$AF138),"")</f>
        <v/>
      </c>
      <c r="AU77" s="370" t="str">
        <f>IF(AND('MAPA DE RIESGOS'!$AP139="Media",'MAPA DE RIESGOS'!$AR139="Moderado"),CONCATENATE("R",'MAPA DE RIESGOS'!$H139,"C",'MAPA DE RIESGOS'!$AF139),"")</f>
        <v/>
      </c>
      <c r="AV77" s="370" t="str">
        <f>IF(AND('MAPA DE RIESGOS'!$AP140="Media",'MAPA DE RIESGOS'!$AR140="Moderado"),CONCATENATE("R",'MAPA DE RIESGOS'!$H140,"C",'MAPA DE RIESGOS'!$AF140),"")</f>
        <v/>
      </c>
      <c r="AW77" s="370" t="str">
        <f>IF(AND('MAPA DE RIESGOS'!$AP141="Media",'MAPA DE RIESGOS'!$AR141="Moderado"),CONCATENATE("R",'MAPA DE RIESGOS'!$H141,"C",'MAPA DE RIESGOS'!$AF141),"")</f>
        <v/>
      </c>
      <c r="AX77" s="370" t="str">
        <f>IF(AND('MAPA DE RIESGOS'!$AP142="Media",'MAPA DE RIESGOS'!$AR142="Moderado"),CONCATENATE("R",'MAPA DE RIESGOS'!$H142,"C",'MAPA DE RIESGOS'!$AF142),"")</f>
        <v/>
      </c>
      <c r="AY77" s="370" t="str">
        <f>IF(AND('MAPA DE RIESGOS'!$AP143="Media",'MAPA DE RIESGOS'!$AR143="Moderado"),CONCATENATE("R",'MAPA DE RIESGOS'!$H143,"C",'MAPA DE RIESGOS'!$AF143),"")</f>
        <v/>
      </c>
      <c r="AZ77" s="370" t="str">
        <f>IF(AND('MAPA DE RIESGOS'!$AP144="Media",'MAPA DE RIESGOS'!$AR144="Moderado"),CONCATENATE("R",'MAPA DE RIESGOS'!$H144,"C",'MAPA DE RIESGOS'!$AF144),"")</f>
        <v/>
      </c>
      <c r="BA77" s="370" t="str">
        <f>IF(AND('MAPA DE RIESGOS'!$AP145="Media",'MAPA DE RIESGOS'!$AR145="Moderado"),CONCATENATE("R",'MAPA DE RIESGOS'!$H145,"C",'MAPA DE RIESGOS'!$AF145),"")</f>
        <v/>
      </c>
      <c r="BB77" s="370" t="str">
        <f>IF(AND('MAPA DE RIESGOS'!$AP146="Media",'MAPA DE RIESGOS'!$AR146="Moderado"),CONCATENATE("R",'MAPA DE RIESGOS'!$H146,"C",'MAPA DE RIESGOS'!$AF146),"")</f>
        <v/>
      </c>
      <c r="BC77" s="370" t="str">
        <f>IF(AND('MAPA DE RIESGOS'!$AP147="Media",'MAPA DE RIESGOS'!$AR147="Moderado"),CONCATENATE("R",'MAPA DE RIESGOS'!$H147,"C",'MAPA DE RIESGOS'!$AF147),"")</f>
        <v/>
      </c>
      <c r="BD77" s="370" t="str">
        <f>IF(AND('MAPA DE RIESGOS'!$AP148="Media",'MAPA DE RIESGOS'!$AR148="Moderado"),CONCATENATE("R",'MAPA DE RIESGOS'!$H148,"C",'MAPA DE RIESGOS'!$AF148),"")</f>
        <v/>
      </c>
      <c r="BE77" s="370" t="str">
        <f>IF(AND('MAPA DE RIESGOS'!$AP149="Media",'MAPA DE RIESGOS'!$AR149="Moderado"),CONCATENATE("R",'MAPA DE RIESGOS'!$H149,"C",'MAPA DE RIESGOS'!$AF149),"")</f>
        <v/>
      </c>
      <c r="BF77" s="370" t="str">
        <f>IF(AND('MAPA DE RIESGOS'!$AP150="Media",'MAPA DE RIESGOS'!$AR150="Moderado"),CONCATENATE("R",'MAPA DE RIESGOS'!$H150,"C",'MAPA DE RIESGOS'!$AF150),"")</f>
        <v/>
      </c>
      <c r="BG77" s="370" t="str">
        <f>IF(AND('MAPA DE RIESGOS'!$AP151="Media",'MAPA DE RIESGOS'!$AR151="Moderado"),CONCATENATE("R",'MAPA DE RIESGOS'!$H151,"C",'MAPA DE RIESGOS'!$AF151),"")</f>
        <v/>
      </c>
      <c r="BH77" s="370" t="str">
        <f>IF(AND('MAPA DE RIESGOS'!$AP152="Media",'MAPA DE RIESGOS'!$AR152="Moderado"),CONCATENATE("R",'MAPA DE RIESGOS'!$H152,"C",'MAPA DE RIESGOS'!$AF152),"")</f>
        <v/>
      </c>
      <c r="BI77" s="370" t="str">
        <f>IF(AND('MAPA DE RIESGOS'!$AP153="Media",'MAPA DE RIESGOS'!$AR153="Moderado"),CONCATENATE("R",'MAPA DE RIESGOS'!$H153,"C",'MAPA DE RIESGOS'!$AF153),"")</f>
        <v/>
      </c>
      <c r="BJ77" s="370" t="str">
        <f>IF(AND('MAPA DE RIESGOS'!$AP154="Media",'MAPA DE RIESGOS'!$AR154="Moderado"),CONCATENATE("R",'MAPA DE RIESGOS'!$H154,"C",'MAPA DE RIESGOS'!$AF154),"")</f>
        <v/>
      </c>
      <c r="BK77" s="371" t="str">
        <f>IF(AND('MAPA DE RIESGOS'!$AP155="Media",'MAPA DE RIESGOS'!$AR155="Moderado"),CONCATENATE("R",'MAPA DE RIESGOS'!$H155,"C",'MAPA DE RIESGOS'!$AF155),"")</f>
        <v/>
      </c>
      <c r="BL77" s="357" t="str">
        <f>IF(AND('MAPA DE RIESGOS'!$AP138="Media",'MAPA DE RIESGOS'!$AR138="Mayor"),CONCATENATE("R",'MAPA DE RIESGOS'!$H138,"C",'MAPA DE RIESGOS'!$AF138),"")</f>
        <v/>
      </c>
      <c r="BM77" s="357" t="str">
        <f>IF(AND('MAPA DE RIESGOS'!$AP139="Media",'MAPA DE RIESGOS'!$AR139="Mayor"),CONCATENATE("R",'MAPA DE RIESGOS'!$H139,"C",'MAPA DE RIESGOS'!$AF139),"")</f>
        <v/>
      </c>
      <c r="BN77" s="357" t="str">
        <f>IF(AND('MAPA DE RIESGOS'!$AP140="Media",'MAPA DE RIESGOS'!$AR140="Mayor"),CONCATENATE("R",'MAPA DE RIESGOS'!$H140,"C",'MAPA DE RIESGOS'!$AF140),"")</f>
        <v/>
      </c>
      <c r="BO77" s="357" t="str">
        <f>IF(AND('MAPA DE RIESGOS'!$AP141="Media",'MAPA DE RIESGOS'!$AR141="Mayor"),CONCATENATE("R",'MAPA DE RIESGOS'!$H141,"C",'MAPA DE RIESGOS'!$AF141),"")</f>
        <v/>
      </c>
      <c r="BP77" s="357" t="str">
        <f>IF(AND('MAPA DE RIESGOS'!$AP142="Media",'MAPA DE RIESGOS'!$AR142="Mayor"),CONCATENATE("R",'MAPA DE RIESGOS'!$H142,"C",'MAPA DE RIESGOS'!$AF142),"")</f>
        <v/>
      </c>
      <c r="BQ77" s="357" t="str">
        <f>IF(AND('MAPA DE RIESGOS'!$AP143="Media",'MAPA DE RIESGOS'!$AR143="Mayor"),CONCATENATE("R",'MAPA DE RIESGOS'!$H143,"C",'MAPA DE RIESGOS'!$AF143),"")</f>
        <v/>
      </c>
      <c r="BR77" s="357" t="str">
        <f>IF(AND('MAPA DE RIESGOS'!$AP144="Media",'MAPA DE RIESGOS'!$AR144="Mayor"),CONCATENATE("R",'MAPA DE RIESGOS'!$H144,"C",'MAPA DE RIESGOS'!$AF144),"")</f>
        <v/>
      </c>
      <c r="BS77" s="357" t="str">
        <f>IF(AND('MAPA DE RIESGOS'!$AP145="Media",'MAPA DE RIESGOS'!$AR145="Mayor"),CONCATENATE("R",'MAPA DE RIESGOS'!$H145,"C",'MAPA DE RIESGOS'!$AF145),"")</f>
        <v/>
      </c>
      <c r="BT77" s="357" t="str">
        <f>IF(AND('MAPA DE RIESGOS'!$AP146="Media",'MAPA DE RIESGOS'!$AR146="Mayor"),CONCATENATE("R",'MAPA DE RIESGOS'!$H146,"C",'MAPA DE RIESGOS'!$AF146),"")</f>
        <v/>
      </c>
      <c r="BU77" s="357" t="str">
        <f>IF(AND('MAPA DE RIESGOS'!$AP147="Media",'MAPA DE RIESGOS'!$AR147="Mayor"),CONCATENATE("R",'MAPA DE RIESGOS'!$H147,"C",'MAPA DE RIESGOS'!$AF147),"")</f>
        <v/>
      </c>
      <c r="BV77" s="357" t="str">
        <f>IF(AND('MAPA DE RIESGOS'!$AP148="Media",'MAPA DE RIESGOS'!$AR148="Mayor"),CONCATENATE("R",'MAPA DE RIESGOS'!$H148,"C",'MAPA DE RIESGOS'!$AF148),"")</f>
        <v/>
      </c>
      <c r="BW77" s="357" t="str">
        <f>IF(AND('MAPA DE RIESGOS'!$AP149="Media",'MAPA DE RIESGOS'!$AR149="Mayor"),CONCATENATE("R",'MAPA DE RIESGOS'!$H149,"C",'MAPA DE RIESGOS'!$AF149),"")</f>
        <v/>
      </c>
      <c r="BX77" s="357" t="str">
        <f>IF(AND('MAPA DE RIESGOS'!$AP150="Media",'MAPA DE RIESGOS'!$AR150="Mayor"),CONCATENATE("R",'MAPA DE RIESGOS'!$H150,"C",'MAPA DE RIESGOS'!$AF150),"")</f>
        <v/>
      </c>
      <c r="BY77" s="357" t="str">
        <f>IF(AND('MAPA DE RIESGOS'!$AP151="Media",'MAPA DE RIESGOS'!$AR151="Mayor"),CONCATENATE("R",'MAPA DE RIESGOS'!$H151,"C",'MAPA DE RIESGOS'!$AF151),"")</f>
        <v/>
      </c>
      <c r="BZ77" s="357" t="str">
        <f>IF(AND('MAPA DE RIESGOS'!$AP152="Media",'MAPA DE RIESGOS'!$AR152="Mayor"),CONCATENATE("R",'MAPA DE RIESGOS'!$H152,"C",'MAPA DE RIESGOS'!$AF152),"")</f>
        <v/>
      </c>
      <c r="CA77" s="357" t="str">
        <f>IF(AND('MAPA DE RIESGOS'!$AP153="Media",'MAPA DE RIESGOS'!$AR153="Mayor"),CONCATENATE("R",'MAPA DE RIESGOS'!$H153,"C",'MAPA DE RIESGOS'!$AF153),"")</f>
        <v/>
      </c>
      <c r="CB77" s="357" t="str">
        <f>IF(AND('MAPA DE RIESGOS'!$AP154="Media",'MAPA DE RIESGOS'!$AR154="Mayor"),CONCATENATE("R",'MAPA DE RIESGOS'!$H154,"C",'MAPA DE RIESGOS'!$AF154),"")</f>
        <v/>
      </c>
      <c r="CC77" s="358" t="str">
        <f>IF(AND('MAPA DE RIESGOS'!$AP155="Media",'MAPA DE RIESGOS'!$AR155="Mayor"),CONCATENATE("R",'MAPA DE RIESGOS'!$H155,"C",'MAPA DE RIESGOS'!$AF155),"")</f>
        <v/>
      </c>
      <c r="CD77" s="359" t="str">
        <f>IF(AND('MAPA DE RIESGOS'!$AP138="Media",'MAPA DE RIESGOS'!$AR138="Catastrófico"),CONCATENATE("R",'MAPA DE RIESGOS'!$H138,"C",'MAPA DE RIESGOS'!$AF138),"")</f>
        <v/>
      </c>
      <c r="CE77" s="359" t="str">
        <f>IF(AND('MAPA DE RIESGOS'!$AP139="Media",'MAPA DE RIESGOS'!$AR139="Catastrófico"),CONCATENATE("R",'MAPA DE RIESGOS'!$H139,"C",'MAPA DE RIESGOS'!$AF139),"")</f>
        <v/>
      </c>
      <c r="CF77" s="359" t="str">
        <f>IF(AND('MAPA DE RIESGOS'!$AP140="Media",'MAPA DE RIESGOS'!$AR140="Catastrófico"),CONCATENATE("R",'MAPA DE RIESGOS'!$H140,"C",'MAPA DE RIESGOS'!$AF140),"")</f>
        <v/>
      </c>
      <c r="CG77" s="359" t="str">
        <f>IF(AND('MAPA DE RIESGOS'!$AP141="Media",'MAPA DE RIESGOS'!$AR141="Catastrófico"),CONCATENATE("R",'MAPA DE RIESGOS'!$H141,"C",'MAPA DE RIESGOS'!$AF141),"")</f>
        <v/>
      </c>
      <c r="CH77" s="359" t="str">
        <f>IF(AND('MAPA DE RIESGOS'!$AP142="Media",'MAPA DE RIESGOS'!$AR142="Catastrófico"),CONCATENATE("R",'MAPA DE RIESGOS'!$H142,"C",'MAPA DE RIESGOS'!$AF142),"")</f>
        <v/>
      </c>
      <c r="CI77" s="359" t="str">
        <f>IF(AND('MAPA DE RIESGOS'!$AP143="Media",'MAPA DE RIESGOS'!$AR143="Catastrófico"),CONCATENATE("R",'MAPA DE RIESGOS'!$H143,"C",'MAPA DE RIESGOS'!$AF143),"")</f>
        <v/>
      </c>
      <c r="CJ77" s="359" t="str">
        <f>IF(AND('MAPA DE RIESGOS'!$AP144="Media",'MAPA DE RIESGOS'!$AR144="Catastrófico"),CONCATENATE("R",'MAPA DE RIESGOS'!$H144,"C",'MAPA DE RIESGOS'!$AF144),"")</f>
        <v/>
      </c>
      <c r="CK77" s="359" t="str">
        <f>IF(AND('MAPA DE RIESGOS'!$AP145="Media",'MAPA DE RIESGOS'!$AR145="Catastrófico"),CONCATENATE("R",'MAPA DE RIESGOS'!$H145,"C",'MAPA DE RIESGOS'!$AF145),"")</f>
        <v/>
      </c>
      <c r="CL77" s="359" t="str">
        <f>IF(AND('MAPA DE RIESGOS'!$AP146="Media",'MAPA DE RIESGOS'!$AR146="Catastrófico"),CONCATENATE("R",'MAPA DE RIESGOS'!$H146,"C",'MAPA DE RIESGOS'!$AF146),"")</f>
        <v/>
      </c>
      <c r="CM77" s="359" t="str">
        <f>IF(AND('MAPA DE RIESGOS'!$AP147="Media",'MAPA DE RIESGOS'!$AR147="Catastrófico"),CONCATENATE("R",'MAPA DE RIESGOS'!$H147,"C",'MAPA DE RIESGOS'!$AF147),"")</f>
        <v/>
      </c>
      <c r="CN77" s="359" t="str">
        <f>IF(AND('MAPA DE RIESGOS'!$AP148="Media",'MAPA DE RIESGOS'!$AR148="Catastrófico"),CONCATENATE("R",'MAPA DE RIESGOS'!$H148,"C",'MAPA DE RIESGOS'!$AF148),"")</f>
        <v/>
      </c>
      <c r="CO77" s="359" t="str">
        <f>IF(AND('MAPA DE RIESGOS'!$AP149="Media",'MAPA DE RIESGOS'!$AR149="Catastrófico"),CONCATENATE("R",'MAPA DE RIESGOS'!$H149,"C",'MAPA DE RIESGOS'!$AF149),"")</f>
        <v/>
      </c>
      <c r="CP77" s="359" t="str">
        <f>IF(AND('MAPA DE RIESGOS'!$AP150="Media",'MAPA DE RIESGOS'!$AR150="Catastrófico"),CONCATENATE("R",'MAPA DE RIESGOS'!$H150,"C",'MAPA DE RIESGOS'!$AF150),"")</f>
        <v/>
      </c>
      <c r="CQ77" s="359" t="str">
        <f>IF(AND('MAPA DE RIESGOS'!$AP151="Media",'MAPA DE RIESGOS'!$AR151="Catastrófico"),CONCATENATE("R",'MAPA DE RIESGOS'!$H151,"C",'MAPA DE RIESGOS'!$AF151),"")</f>
        <v/>
      </c>
      <c r="CR77" s="359" t="str">
        <f>IF(AND('MAPA DE RIESGOS'!$AP152="Media",'MAPA DE RIESGOS'!$AR152="Catastrófico"),CONCATENATE("R",'MAPA DE RIESGOS'!$H152,"C",'MAPA DE RIESGOS'!$AF152),"")</f>
        <v/>
      </c>
      <c r="CS77" s="359" t="str">
        <f>IF(AND('MAPA DE RIESGOS'!$AP153="Media",'MAPA DE RIESGOS'!$AR153="Catastrófico"),CONCATENATE("R",'MAPA DE RIESGOS'!$H153,"C",'MAPA DE RIESGOS'!$AF153),"")</f>
        <v/>
      </c>
      <c r="CT77" s="359" t="str">
        <f>IF(AND('MAPA DE RIESGOS'!$AP154="Media",'MAPA DE RIESGOS'!$AR154="Catastrófico"),CONCATENATE("R",'MAPA DE RIESGOS'!$H154,"C",'MAPA DE RIESGOS'!$AF154),"")</f>
        <v/>
      </c>
      <c r="CU77" s="360" t="str">
        <f>IF(AND('MAPA DE RIESGOS'!$AP155="Media",'MAPA DE RIESGOS'!$AR155="Catastrófico"),CONCATENATE("R",'MAPA DE RIESGOS'!$H155,"C",'MAPA DE RIESGOS'!$AF155),"")</f>
        <v/>
      </c>
      <c r="CV77" s="67"/>
      <c r="CW77" s="741"/>
      <c r="CX77" s="742"/>
      <c r="CY77" s="742"/>
      <c r="CZ77" s="742"/>
      <c r="DA77" s="742"/>
      <c r="DB77" s="743"/>
    </row>
    <row r="78" spans="2:106" ht="32.5" customHeight="1">
      <c r="B78" s="755"/>
      <c r="C78" s="755"/>
      <c r="D78" s="756"/>
      <c r="E78" s="726"/>
      <c r="F78" s="727"/>
      <c r="G78" s="727"/>
      <c r="H78" s="727"/>
      <c r="I78" s="728"/>
      <c r="J78" s="369" t="str">
        <f>IF(AND('MAPA DE RIESGOS'!$AP156="Media",'MAPA DE RIESGOS'!$AR156="Leve"),CONCATENATE("R",'MAPA DE RIESGOS'!$H156,"C",'MAPA DE RIESGOS'!$AF156),"")</f>
        <v/>
      </c>
      <c r="K78" s="370" t="str">
        <f>IF(AND('MAPA DE RIESGOS'!$AP157="Media",'MAPA DE RIESGOS'!$AR157="Leve"),CONCATENATE("R",'MAPA DE RIESGOS'!$H157,"C",'MAPA DE RIESGOS'!$AF157),"")</f>
        <v/>
      </c>
      <c r="L78" s="370" t="str">
        <f>IF(AND('MAPA DE RIESGOS'!$AP158="Media",'MAPA DE RIESGOS'!$AR158="Leve"),CONCATENATE("R",'MAPA DE RIESGOS'!$H158,"C",'MAPA DE RIESGOS'!$AF158),"")</f>
        <v/>
      </c>
      <c r="M78" s="370" t="str">
        <f>IF(AND('MAPA DE RIESGOS'!$AP159="Media",'MAPA DE RIESGOS'!$AR159="Leve"),CONCATENATE("R",'MAPA DE RIESGOS'!$H159,"C",'MAPA DE RIESGOS'!$AF159),"")</f>
        <v/>
      </c>
      <c r="N78" s="370" t="str">
        <f>IF(AND('MAPA DE RIESGOS'!$AP160="Media",'MAPA DE RIESGOS'!$AR160="Leve"),CONCATENATE("R",'MAPA DE RIESGOS'!$H160,"C",'MAPA DE RIESGOS'!$AF160),"")</f>
        <v/>
      </c>
      <c r="O78" s="370" t="str">
        <f>IF(AND('MAPA DE RIESGOS'!$AP161="Media",'MAPA DE RIESGOS'!$AR161="Leve"),CONCATENATE("R",'MAPA DE RIESGOS'!$H161,"C",'MAPA DE RIESGOS'!$AF161),"")</f>
        <v/>
      </c>
      <c r="P78" s="370" t="str">
        <f>IF(AND('MAPA DE RIESGOS'!$AP162="Media",'MAPA DE RIESGOS'!$AR162="Leve"),CONCATENATE("R",'MAPA DE RIESGOS'!$H162,"C",'MAPA DE RIESGOS'!$AF162),"")</f>
        <v/>
      </c>
      <c r="Q78" s="370" t="str">
        <f>IF(AND('MAPA DE RIESGOS'!$AP163="Media",'MAPA DE RIESGOS'!$AR163="Leve"),CONCATENATE("R",'MAPA DE RIESGOS'!$H163,"C",'MAPA DE RIESGOS'!$AF163),"")</f>
        <v/>
      </c>
      <c r="R78" s="370" t="str">
        <f>IF(AND('MAPA DE RIESGOS'!$AP164="Media",'MAPA DE RIESGOS'!$AR164="Leve"),CONCATENATE("R",'MAPA DE RIESGOS'!$H164,"C",'MAPA DE RIESGOS'!$AF164),"")</f>
        <v/>
      </c>
      <c r="S78" s="370" t="str">
        <f>IF(AND('MAPA DE RIESGOS'!$AP165="Media",'MAPA DE RIESGOS'!$AR165="Leve"),CONCATENATE("R",'MAPA DE RIESGOS'!$H165,"C",'MAPA DE RIESGOS'!$AF165),"")</f>
        <v/>
      </c>
      <c r="T78" s="370" t="str">
        <f>IF(AND('MAPA DE RIESGOS'!$AP166="Media",'MAPA DE RIESGOS'!$AR166="Leve"),CONCATENATE("R",'MAPA DE RIESGOS'!$H166,"C",'MAPA DE RIESGOS'!$AF166),"")</f>
        <v/>
      </c>
      <c r="U78" s="370" t="str">
        <f>IF(AND('MAPA DE RIESGOS'!$AP167="Media",'MAPA DE RIESGOS'!$AR167="Leve"),CONCATENATE("R",'MAPA DE RIESGOS'!$H167,"C",'MAPA DE RIESGOS'!$AF167),"")</f>
        <v/>
      </c>
      <c r="V78" s="370" t="str">
        <f>IF(AND('MAPA DE RIESGOS'!$AP168="Media",'MAPA DE RIESGOS'!$AR168="Leve"),CONCATENATE("R",'MAPA DE RIESGOS'!$H168,"C",'MAPA DE RIESGOS'!$AF168),"")</f>
        <v/>
      </c>
      <c r="W78" s="370" t="str">
        <f>IF(AND('MAPA DE RIESGOS'!$AP169="Media",'MAPA DE RIESGOS'!$AR169="Leve"),CONCATENATE("R",'MAPA DE RIESGOS'!$H169,"C",'MAPA DE RIESGOS'!$AF169),"")</f>
        <v/>
      </c>
      <c r="X78" s="370" t="str">
        <f>IF(AND('MAPA DE RIESGOS'!$AP170="Media",'MAPA DE RIESGOS'!$AR170="Leve"),CONCATENATE("R",'MAPA DE RIESGOS'!$H170,"C",'MAPA DE RIESGOS'!$AF170),"")</f>
        <v/>
      </c>
      <c r="Y78" s="370" t="str">
        <f>IF(AND('MAPA DE RIESGOS'!$AP171="Media",'MAPA DE RIESGOS'!$AR171="Leve"),CONCATENATE("R",'MAPA DE RIESGOS'!$H171,"C",'MAPA DE RIESGOS'!$AF171),"")</f>
        <v/>
      </c>
      <c r="Z78" s="370" t="str">
        <f>IF(AND('MAPA DE RIESGOS'!$AP172="Media",'MAPA DE RIESGOS'!$AR172="Leve"),CONCATENATE("R",'MAPA DE RIESGOS'!$H172,"C",'MAPA DE RIESGOS'!$AF172),"")</f>
        <v/>
      </c>
      <c r="AA78" s="370" t="str">
        <f>IF(AND('MAPA DE RIESGOS'!$AP173="Media",'MAPA DE RIESGOS'!$AR173="Leve"),CONCATENATE("R",'MAPA DE RIESGOS'!$H173,"C",'MAPA DE RIESGOS'!$AF173),"")</f>
        <v/>
      </c>
      <c r="AB78" s="369" t="str">
        <f>IF(AND('MAPA DE RIESGOS'!$AP156="Media",'MAPA DE RIESGOS'!$AR156="Menor"),CONCATENATE("R",'MAPA DE RIESGOS'!$H156,"C",'MAPA DE RIESGOS'!$AF156),"")</f>
        <v/>
      </c>
      <c r="AC78" s="370" t="str">
        <f>IF(AND('MAPA DE RIESGOS'!$AP157="Media",'MAPA DE RIESGOS'!$AR157="Menor"),CONCATENATE("R",'MAPA DE RIESGOS'!$H157,"C",'MAPA DE RIESGOS'!$AF157),"")</f>
        <v/>
      </c>
      <c r="AD78" s="370" t="str">
        <f>IF(AND('MAPA DE RIESGOS'!$AP158="Media",'MAPA DE RIESGOS'!$AR158="Menor"),CONCATENATE("R",'MAPA DE RIESGOS'!$H158,"C",'MAPA DE RIESGOS'!$AF158),"")</f>
        <v/>
      </c>
      <c r="AE78" s="370" t="str">
        <f>IF(AND('MAPA DE RIESGOS'!$AP159="Media",'MAPA DE RIESGOS'!$AR159="Menor"),CONCATENATE("R",'MAPA DE RIESGOS'!$H159,"C",'MAPA DE RIESGOS'!$AF159),"")</f>
        <v/>
      </c>
      <c r="AF78" s="370" t="str">
        <f>IF(AND('MAPA DE RIESGOS'!$AP160="Media",'MAPA DE RIESGOS'!$AR160="Menor"),CONCATENATE("R",'MAPA DE RIESGOS'!$H160,"C",'MAPA DE RIESGOS'!$AF160),"")</f>
        <v/>
      </c>
      <c r="AG78" s="370" t="str">
        <f>IF(AND('MAPA DE RIESGOS'!$AP161="Media",'MAPA DE RIESGOS'!$AR161="Menor"),CONCATENATE("R",'MAPA DE RIESGOS'!$H161,"C",'MAPA DE RIESGOS'!$AF161),"")</f>
        <v/>
      </c>
      <c r="AH78" s="370" t="str">
        <f>IF(AND('MAPA DE RIESGOS'!$AP162="Media",'MAPA DE RIESGOS'!$AR162="Menor"),CONCATENATE("R",'MAPA DE RIESGOS'!$H162,"C",'MAPA DE RIESGOS'!$AF162),"")</f>
        <v/>
      </c>
      <c r="AI78" s="370" t="str">
        <f>IF(AND('MAPA DE RIESGOS'!$AP163="Media",'MAPA DE RIESGOS'!$AR163="Menor"),CONCATENATE("R",'MAPA DE RIESGOS'!$H163,"C",'MAPA DE RIESGOS'!$AF163),"")</f>
        <v/>
      </c>
      <c r="AJ78" s="370" t="str">
        <f>IF(AND('MAPA DE RIESGOS'!$AP164="Media",'MAPA DE RIESGOS'!$AR164="Menor"),CONCATENATE("R",'MAPA DE RIESGOS'!$H164,"C",'MAPA DE RIESGOS'!$AF164),"")</f>
        <v/>
      </c>
      <c r="AK78" s="370" t="str">
        <f>IF(AND('MAPA DE RIESGOS'!$AP165="Media",'MAPA DE RIESGOS'!$AR165="Menor"),CONCATENATE("R",'MAPA DE RIESGOS'!$H165,"C",'MAPA DE RIESGOS'!$AF165),"")</f>
        <v/>
      </c>
      <c r="AL78" s="370" t="str">
        <f>IF(AND('MAPA DE RIESGOS'!$AP166="Media",'MAPA DE RIESGOS'!$AR166="Menor"),CONCATENATE("R",'MAPA DE RIESGOS'!$H166,"C",'MAPA DE RIESGOS'!$AF166),"")</f>
        <v/>
      </c>
      <c r="AM78" s="370" t="str">
        <f>IF(AND('MAPA DE RIESGOS'!$AP167="Media",'MAPA DE RIESGOS'!$AR167="Menor"),CONCATENATE("R",'MAPA DE RIESGOS'!$H167,"C",'MAPA DE RIESGOS'!$AF167),"")</f>
        <v/>
      </c>
      <c r="AN78" s="370" t="str">
        <f>IF(AND('MAPA DE RIESGOS'!$AP168="Media",'MAPA DE RIESGOS'!$AR168="Menor"),CONCATENATE("R",'MAPA DE RIESGOS'!$H168,"C",'MAPA DE RIESGOS'!$AF168),"")</f>
        <v/>
      </c>
      <c r="AO78" s="370" t="str">
        <f>IF(AND('MAPA DE RIESGOS'!$AP169="Media",'MAPA DE RIESGOS'!$AR169="Menor"),CONCATENATE("R",'MAPA DE RIESGOS'!$H169,"C",'MAPA DE RIESGOS'!$AF169),"")</f>
        <v/>
      </c>
      <c r="AP78" s="370" t="str">
        <f>IF(AND('MAPA DE RIESGOS'!$AP170="Media",'MAPA DE RIESGOS'!$AR170="Menor"),CONCATENATE("R",'MAPA DE RIESGOS'!$H170,"C",'MAPA DE RIESGOS'!$AF170),"")</f>
        <v/>
      </c>
      <c r="AQ78" s="370" t="str">
        <f>IF(AND('MAPA DE RIESGOS'!$AP171="Media",'MAPA DE RIESGOS'!$AR171="Menor"),CONCATENATE("R",'MAPA DE RIESGOS'!$H171,"C",'MAPA DE RIESGOS'!$AF171),"")</f>
        <v/>
      </c>
      <c r="AR78" s="370" t="str">
        <f>IF(AND('MAPA DE RIESGOS'!$AP172="Media",'MAPA DE RIESGOS'!$AR172="Menor"),CONCATENATE("R",'MAPA DE RIESGOS'!$H172,"C",'MAPA DE RIESGOS'!$AF172),"")</f>
        <v/>
      </c>
      <c r="AS78" s="370" t="str">
        <f>IF(AND('MAPA DE RIESGOS'!$AP173="Media",'MAPA DE RIESGOS'!$AR173="Menor"),CONCATENATE("R",'MAPA DE RIESGOS'!$H173,"C",'MAPA DE RIESGOS'!$AF173),"")</f>
        <v/>
      </c>
      <c r="AT78" s="369" t="str">
        <f>IF(AND('MAPA DE RIESGOS'!$AP156="Media",'MAPA DE RIESGOS'!$AR156="Moderado"),CONCATENATE("R",'MAPA DE RIESGOS'!$H156,"C",'MAPA DE RIESGOS'!$AF156),"")</f>
        <v/>
      </c>
      <c r="AU78" s="370" t="str">
        <f>IF(AND('MAPA DE RIESGOS'!$AP157="Media",'MAPA DE RIESGOS'!$AR157="Moderado"),CONCATENATE("R",'MAPA DE RIESGOS'!$H157,"C",'MAPA DE RIESGOS'!$AF157),"")</f>
        <v/>
      </c>
      <c r="AV78" s="370" t="str">
        <f>IF(AND('MAPA DE RIESGOS'!$AP158="Media",'MAPA DE RIESGOS'!$AR158="Moderado"),CONCATENATE("R",'MAPA DE RIESGOS'!$H158,"C",'MAPA DE RIESGOS'!$AF158),"")</f>
        <v/>
      </c>
      <c r="AW78" s="370" t="str">
        <f>IF(AND('MAPA DE RIESGOS'!$AP159="Media",'MAPA DE RIESGOS'!$AR159="Moderado"),CONCATENATE("R",'MAPA DE RIESGOS'!$H159,"C",'MAPA DE RIESGOS'!$AF159),"")</f>
        <v/>
      </c>
      <c r="AX78" s="370" t="str">
        <f>IF(AND('MAPA DE RIESGOS'!$AP160="Media",'MAPA DE RIESGOS'!$AR160="Moderado"),CONCATENATE("R",'MAPA DE RIESGOS'!$H160,"C",'MAPA DE RIESGOS'!$AF160),"")</f>
        <v/>
      </c>
      <c r="AY78" s="370" t="str">
        <f>IF(AND('MAPA DE RIESGOS'!$AP161="Media",'MAPA DE RIESGOS'!$AR161="Moderado"),CONCATENATE("R",'MAPA DE RIESGOS'!$H161,"C",'MAPA DE RIESGOS'!$AF161),"")</f>
        <v/>
      </c>
      <c r="AZ78" s="370" t="str">
        <f>IF(AND('MAPA DE RIESGOS'!$AP162="Media",'MAPA DE RIESGOS'!$AR162="Moderado"),CONCATENATE("R",'MAPA DE RIESGOS'!$H162,"C",'MAPA DE RIESGOS'!$AF162),"")</f>
        <v/>
      </c>
      <c r="BA78" s="370" t="str">
        <f>IF(AND('MAPA DE RIESGOS'!$AP163="Media",'MAPA DE RIESGOS'!$AR163="Moderado"),CONCATENATE("R",'MAPA DE RIESGOS'!$H163,"C",'MAPA DE RIESGOS'!$AF163),"")</f>
        <v/>
      </c>
      <c r="BB78" s="370" t="str">
        <f>IF(AND('MAPA DE RIESGOS'!$AP164="Media",'MAPA DE RIESGOS'!$AR164="Moderado"),CONCATENATE("R",'MAPA DE RIESGOS'!$H164,"C",'MAPA DE RIESGOS'!$AF164),"")</f>
        <v/>
      </c>
      <c r="BC78" s="370" t="str">
        <f>IF(AND('MAPA DE RIESGOS'!$AP165="Media",'MAPA DE RIESGOS'!$AR165="Moderado"),CONCATENATE("R",'MAPA DE RIESGOS'!$H165,"C",'MAPA DE RIESGOS'!$AF165),"")</f>
        <v/>
      </c>
      <c r="BD78" s="370" t="str">
        <f>IF(AND('MAPA DE RIESGOS'!$AP166="Media",'MAPA DE RIESGOS'!$AR166="Moderado"),CONCATENATE("R",'MAPA DE RIESGOS'!$H166,"C",'MAPA DE RIESGOS'!$AF166),"")</f>
        <v/>
      </c>
      <c r="BE78" s="370" t="str">
        <f>IF(AND('MAPA DE RIESGOS'!$AP167="Media",'MAPA DE RIESGOS'!$AR167="Moderado"),CONCATENATE("R",'MAPA DE RIESGOS'!$H167,"C",'MAPA DE RIESGOS'!$AF167),"")</f>
        <v/>
      </c>
      <c r="BF78" s="370" t="str">
        <f>IF(AND('MAPA DE RIESGOS'!$AP168="Media",'MAPA DE RIESGOS'!$AR168="Moderado"),CONCATENATE("R",'MAPA DE RIESGOS'!$H168,"C",'MAPA DE RIESGOS'!$AF168),"")</f>
        <v/>
      </c>
      <c r="BG78" s="370" t="str">
        <f>IF(AND('MAPA DE RIESGOS'!$AP169="Media",'MAPA DE RIESGOS'!$AR169="Moderado"),CONCATENATE("R",'MAPA DE RIESGOS'!$H169,"C",'MAPA DE RIESGOS'!$AF169),"")</f>
        <v/>
      </c>
      <c r="BH78" s="370" t="str">
        <f>IF(AND('MAPA DE RIESGOS'!$AP170="Media",'MAPA DE RIESGOS'!$AR170="Moderado"),CONCATENATE("R",'MAPA DE RIESGOS'!$H170,"C",'MAPA DE RIESGOS'!$AF170),"")</f>
        <v/>
      </c>
      <c r="BI78" s="370" t="str">
        <f>IF(AND('MAPA DE RIESGOS'!$AP171="Media",'MAPA DE RIESGOS'!$AR171="Moderado"),CONCATENATE("R",'MAPA DE RIESGOS'!$H171,"C",'MAPA DE RIESGOS'!$AF171),"")</f>
        <v/>
      </c>
      <c r="BJ78" s="370" t="str">
        <f>IF(AND('MAPA DE RIESGOS'!$AP172="Media",'MAPA DE RIESGOS'!$AR172="Moderado"),CONCATENATE("R",'MAPA DE RIESGOS'!$H172,"C",'MAPA DE RIESGOS'!$AF172),"")</f>
        <v/>
      </c>
      <c r="BK78" s="371" t="str">
        <f>IF(AND('MAPA DE RIESGOS'!$AP173="Media",'MAPA DE RIESGOS'!$AR173="Moderado"),CONCATENATE("R",'MAPA DE RIESGOS'!$H173,"C",'MAPA DE RIESGOS'!$AF173),"")</f>
        <v/>
      </c>
      <c r="BL78" s="357" t="str">
        <f>IF(AND('MAPA DE RIESGOS'!$AP156="Media",'MAPA DE RIESGOS'!$AR156="Mayor"),CONCATENATE("R",'MAPA DE RIESGOS'!$H156,"C",'MAPA DE RIESGOS'!$AF156),"")</f>
        <v/>
      </c>
      <c r="BM78" s="357" t="str">
        <f>IF(AND('MAPA DE RIESGOS'!$AP157="Media",'MAPA DE RIESGOS'!$AR157="Mayor"),CONCATENATE("R",'MAPA DE RIESGOS'!$H157,"C",'MAPA DE RIESGOS'!$AF157),"")</f>
        <v/>
      </c>
      <c r="BN78" s="357" t="str">
        <f>IF(AND('MAPA DE RIESGOS'!$AP158="Media",'MAPA DE RIESGOS'!$AR158="Mayor"),CONCATENATE("R",'MAPA DE RIESGOS'!$H158,"C",'MAPA DE RIESGOS'!$AF158),"")</f>
        <v/>
      </c>
      <c r="BO78" s="357" t="str">
        <f>IF(AND('MAPA DE RIESGOS'!$AP159="Media",'MAPA DE RIESGOS'!$AR159="Mayor"),CONCATENATE("R",'MAPA DE RIESGOS'!$H159,"C",'MAPA DE RIESGOS'!$AF159),"")</f>
        <v/>
      </c>
      <c r="BP78" s="357" t="str">
        <f>IF(AND('MAPA DE RIESGOS'!$AP160="Media",'MAPA DE RIESGOS'!$AR160="Mayor"),CONCATENATE("R",'MAPA DE RIESGOS'!$H160,"C",'MAPA DE RIESGOS'!$AF160),"")</f>
        <v/>
      </c>
      <c r="BQ78" s="357" t="str">
        <f>IF(AND('MAPA DE RIESGOS'!$AP161="Media",'MAPA DE RIESGOS'!$AR161="Mayor"),CONCATENATE("R",'MAPA DE RIESGOS'!$H161,"C",'MAPA DE RIESGOS'!$AF161),"")</f>
        <v/>
      </c>
      <c r="BR78" s="357" t="str">
        <f>IF(AND('MAPA DE RIESGOS'!$AP162="Media",'MAPA DE RIESGOS'!$AR162="Mayor"),CONCATENATE("R",'MAPA DE RIESGOS'!$H162,"C",'MAPA DE RIESGOS'!$AF162),"")</f>
        <v/>
      </c>
      <c r="BS78" s="357" t="str">
        <f>IF(AND('MAPA DE RIESGOS'!$AP163="Media",'MAPA DE RIESGOS'!$AR163="Mayor"),CONCATENATE("R",'MAPA DE RIESGOS'!$H163,"C",'MAPA DE RIESGOS'!$AF163),"")</f>
        <v/>
      </c>
      <c r="BT78" s="357" t="str">
        <f>IF(AND('MAPA DE RIESGOS'!$AP164="Media",'MAPA DE RIESGOS'!$AR164="Mayor"),CONCATENATE("R",'MAPA DE RIESGOS'!$H164,"C",'MAPA DE RIESGOS'!$AF164),"")</f>
        <v/>
      </c>
      <c r="BU78" s="357" t="str">
        <f>IF(AND('MAPA DE RIESGOS'!$AP165="Media",'MAPA DE RIESGOS'!$AR165="Mayor"),CONCATENATE("R",'MAPA DE RIESGOS'!$H165,"C",'MAPA DE RIESGOS'!$AF165),"")</f>
        <v/>
      </c>
      <c r="BV78" s="357" t="str">
        <f>IF(AND('MAPA DE RIESGOS'!$AP166="Media",'MAPA DE RIESGOS'!$AR166="Mayor"),CONCATENATE("R",'MAPA DE RIESGOS'!$H166,"C",'MAPA DE RIESGOS'!$AF166),"")</f>
        <v/>
      </c>
      <c r="BW78" s="357" t="str">
        <f>IF(AND('MAPA DE RIESGOS'!$AP167="Media",'MAPA DE RIESGOS'!$AR167="Mayor"),CONCATENATE("R",'MAPA DE RIESGOS'!$H167,"C",'MAPA DE RIESGOS'!$AF167),"")</f>
        <v/>
      </c>
      <c r="BX78" s="357" t="str">
        <f>IF(AND('MAPA DE RIESGOS'!$AP168="Media",'MAPA DE RIESGOS'!$AR168="Mayor"),CONCATENATE("R",'MAPA DE RIESGOS'!$H168,"C",'MAPA DE RIESGOS'!$AF168),"")</f>
        <v/>
      </c>
      <c r="BY78" s="357" t="str">
        <f>IF(AND('MAPA DE RIESGOS'!$AP169="Media",'MAPA DE RIESGOS'!$AR169="Mayor"),CONCATENATE("R",'MAPA DE RIESGOS'!$H169,"C",'MAPA DE RIESGOS'!$AF169),"")</f>
        <v/>
      </c>
      <c r="BZ78" s="357" t="str">
        <f>IF(AND('MAPA DE RIESGOS'!$AP170="Media",'MAPA DE RIESGOS'!$AR170="Mayor"),CONCATENATE("R",'MAPA DE RIESGOS'!$H170,"C",'MAPA DE RIESGOS'!$AF170),"")</f>
        <v/>
      </c>
      <c r="CA78" s="357" t="str">
        <f>IF(AND('MAPA DE RIESGOS'!$AP171="Media",'MAPA DE RIESGOS'!$AR171="Mayor"),CONCATENATE("R",'MAPA DE RIESGOS'!$H171,"C",'MAPA DE RIESGOS'!$AF171),"")</f>
        <v/>
      </c>
      <c r="CB78" s="357" t="str">
        <f>IF(AND('MAPA DE RIESGOS'!$AP172="Media",'MAPA DE RIESGOS'!$AR172="Mayor"),CONCATENATE("R",'MAPA DE RIESGOS'!$H172,"C",'MAPA DE RIESGOS'!$AF172),"")</f>
        <v/>
      </c>
      <c r="CC78" s="358" t="str">
        <f>IF(AND('MAPA DE RIESGOS'!$AP173="Media",'MAPA DE RIESGOS'!$AR173="Mayor"),CONCATENATE("R",'MAPA DE RIESGOS'!$H173,"C",'MAPA DE RIESGOS'!$AF173),"")</f>
        <v/>
      </c>
      <c r="CD78" s="359" t="str">
        <f>IF(AND('MAPA DE RIESGOS'!$AP156="Media",'MAPA DE RIESGOS'!$AR156="Catastrófico"),CONCATENATE("R",'MAPA DE RIESGOS'!$H156,"C",'MAPA DE RIESGOS'!$AF156),"")</f>
        <v/>
      </c>
      <c r="CE78" s="359" t="str">
        <f>IF(AND('MAPA DE RIESGOS'!$AP157="Media",'MAPA DE RIESGOS'!$AR157="Catastrófico"),CONCATENATE("R",'MAPA DE RIESGOS'!$H157,"C",'MAPA DE RIESGOS'!$AF157),"")</f>
        <v/>
      </c>
      <c r="CF78" s="359" t="str">
        <f>IF(AND('MAPA DE RIESGOS'!$AP158="Media",'MAPA DE RIESGOS'!$AR158="Catastrófico"),CONCATENATE("R",'MAPA DE RIESGOS'!$H158,"C",'MAPA DE RIESGOS'!$AF158),"")</f>
        <v/>
      </c>
      <c r="CG78" s="359" t="str">
        <f>IF(AND('MAPA DE RIESGOS'!$AP159="Media",'MAPA DE RIESGOS'!$AR159="Catastrófico"),CONCATENATE("R",'MAPA DE RIESGOS'!$H159,"C",'MAPA DE RIESGOS'!$AF159),"")</f>
        <v/>
      </c>
      <c r="CH78" s="359" t="str">
        <f>IF(AND('MAPA DE RIESGOS'!$AP160="Media",'MAPA DE RIESGOS'!$AR160="Catastrófico"),CONCATENATE("R",'MAPA DE RIESGOS'!$H160,"C",'MAPA DE RIESGOS'!$AF160),"")</f>
        <v/>
      </c>
      <c r="CI78" s="359" t="str">
        <f>IF(AND('MAPA DE RIESGOS'!$AP161="Media",'MAPA DE RIESGOS'!$AR161="Catastrófico"),CONCATENATE("R",'MAPA DE RIESGOS'!$H161,"C",'MAPA DE RIESGOS'!$AF161),"")</f>
        <v/>
      </c>
      <c r="CJ78" s="359" t="str">
        <f>IF(AND('MAPA DE RIESGOS'!$AP162="Media",'MAPA DE RIESGOS'!$AR162="Catastrófico"),CONCATENATE("R",'MAPA DE RIESGOS'!$H162,"C",'MAPA DE RIESGOS'!$AF162),"")</f>
        <v/>
      </c>
      <c r="CK78" s="359" t="str">
        <f>IF(AND('MAPA DE RIESGOS'!$AP163="Media",'MAPA DE RIESGOS'!$AR163="Catastrófico"),CONCATENATE("R",'MAPA DE RIESGOS'!$H163,"C",'MAPA DE RIESGOS'!$AF163),"")</f>
        <v/>
      </c>
      <c r="CL78" s="359" t="str">
        <f>IF(AND('MAPA DE RIESGOS'!$AP164="Media",'MAPA DE RIESGOS'!$AR164="Catastrófico"),CONCATENATE("R",'MAPA DE RIESGOS'!$H164,"C",'MAPA DE RIESGOS'!$AF164),"")</f>
        <v/>
      </c>
      <c r="CM78" s="359" t="str">
        <f>IF(AND('MAPA DE RIESGOS'!$AP165="Media",'MAPA DE RIESGOS'!$AR165="Catastrófico"),CONCATENATE("R",'MAPA DE RIESGOS'!$H165,"C",'MAPA DE RIESGOS'!$AF165),"")</f>
        <v/>
      </c>
      <c r="CN78" s="359" t="str">
        <f>IF(AND('MAPA DE RIESGOS'!$AP166="Media",'MAPA DE RIESGOS'!$AR166="Catastrófico"),CONCATENATE("R",'MAPA DE RIESGOS'!$H166,"C",'MAPA DE RIESGOS'!$AF166),"")</f>
        <v/>
      </c>
      <c r="CO78" s="359" t="str">
        <f>IF(AND('MAPA DE RIESGOS'!$AP167="Media",'MAPA DE RIESGOS'!$AR167="Catastrófico"),CONCATENATE("R",'MAPA DE RIESGOS'!$H167,"C",'MAPA DE RIESGOS'!$AF167),"")</f>
        <v/>
      </c>
      <c r="CP78" s="359" t="str">
        <f>IF(AND('MAPA DE RIESGOS'!$AP168="Media",'MAPA DE RIESGOS'!$AR168="Catastrófico"),CONCATENATE("R",'MAPA DE RIESGOS'!$H168,"C",'MAPA DE RIESGOS'!$AF168),"")</f>
        <v/>
      </c>
      <c r="CQ78" s="359" t="str">
        <f>IF(AND('MAPA DE RIESGOS'!$AP169="Media",'MAPA DE RIESGOS'!$AR169="Catastrófico"),CONCATENATE("R",'MAPA DE RIESGOS'!$H169,"C",'MAPA DE RIESGOS'!$AF169),"")</f>
        <v/>
      </c>
      <c r="CR78" s="359" t="str">
        <f>IF(AND('MAPA DE RIESGOS'!$AP170="Media",'MAPA DE RIESGOS'!$AR170="Catastrófico"),CONCATENATE("R",'MAPA DE RIESGOS'!$H170,"C",'MAPA DE RIESGOS'!$AF170),"")</f>
        <v/>
      </c>
      <c r="CS78" s="359" t="str">
        <f>IF(AND('MAPA DE RIESGOS'!$AP171="Media",'MAPA DE RIESGOS'!$AR171="Catastrófico"),CONCATENATE("R",'MAPA DE RIESGOS'!$H171,"C",'MAPA DE RIESGOS'!$AF171),"")</f>
        <v/>
      </c>
      <c r="CT78" s="359" t="str">
        <f>IF(AND('MAPA DE RIESGOS'!$AP172="Media",'MAPA DE RIESGOS'!$AR172="Catastrófico"),CONCATENATE("R",'MAPA DE RIESGOS'!$H172,"C",'MAPA DE RIESGOS'!$AF172),"")</f>
        <v/>
      </c>
      <c r="CU78" s="360" t="str">
        <f>IF(AND('MAPA DE RIESGOS'!$AP173="Media",'MAPA DE RIESGOS'!$AR173="Catastrófico"),CONCATENATE("R",'MAPA DE RIESGOS'!$H173,"C",'MAPA DE RIESGOS'!$AF173),"")</f>
        <v/>
      </c>
      <c r="CV78" s="67"/>
      <c r="CW78" s="741"/>
      <c r="CX78" s="742"/>
      <c r="CY78" s="742"/>
      <c r="CZ78" s="742"/>
      <c r="DA78" s="742"/>
      <c r="DB78" s="743"/>
    </row>
    <row r="79" spans="2:106" ht="32.5" customHeight="1">
      <c r="B79" s="755"/>
      <c r="C79" s="755"/>
      <c r="D79" s="756"/>
      <c r="E79" s="726"/>
      <c r="F79" s="727"/>
      <c r="G79" s="727"/>
      <c r="H79" s="727"/>
      <c r="I79" s="728"/>
      <c r="J79" s="369" t="str">
        <f>IF(AND('MAPA DE RIESGOS'!$AP174="Media",'MAPA DE RIESGOS'!$AR174="Leve"),CONCATENATE("R",'MAPA DE RIESGOS'!$H174,"C",'MAPA DE RIESGOS'!$AF174),"")</f>
        <v/>
      </c>
      <c r="K79" s="370" t="str">
        <f>IF(AND('MAPA DE RIESGOS'!$AP175="Media",'MAPA DE RIESGOS'!$AR175="Leve"),CONCATENATE("R",'MAPA DE RIESGOS'!$H175,"C",'MAPA DE RIESGOS'!$AF175),"")</f>
        <v/>
      </c>
      <c r="L79" s="370" t="str">
        <f>IF(AND('MAPA DE RIESGOS'!$AP176="Media",'MAPA DE RIESGOS'!$AR176="Leve"),CONCATENATE("R",'MAPA DE RIESGOS'!$H176,"C",'MAPA DE RIESGOS'!$AF176),"")</f>
        <v/>
      </c>
      <c r="M79" s="370" t="str">
        <f>IF(AND('MAPA DE RIESGOS'!$AP177="Media",'MAPA DE RIESGOS'!$AR177="Leve"),CONCATENATE("R",'MAPA DE RIESGOS'!$H177,"C",'MAPA DE RIESGOS'!$AF177),"")</f>
        <v/>
      </c>
      <c r="N79" s="370" t="str">
        <f>IF(AND('MAPA DE RIESGOS'!$AP178="Media",'MAPA DE RIESGOS'!$AR178="Leve"),CONCATENATE("R",'MAPA DE RIESGOS'!$H178,"C",'MAPA DE RIESGOS'!$AF178),"")</f>
        <v/>
      </c>
      <c r="O79" s="370" t="str">
        <f>IF(AND('MAPA DE RIESGOS'!$AP179="Media",'MAPA DE RIESGOS'!$AR179="Leve"),CONCATENATE("R",'MAPA DE RIESGOS'!$H179,"C",'MAPA DE RIESGOS'!$AF179),"")</f>
        <v/>
      </c>
      <c r="P79" s="370" t="str">
        <f>IF(AND('MAPA DE RIESGOS'!$AP180="Media",'MAPA DE RIESGOS'!$AR180="Leve"),CONCATENATE("R",'MAPA DE RIESGOS'!$H180,"C",'MAPA DE RIESGOS'!$AF180),"")</f>
        <v/>
      </c>
      <c r="Q79" s="370" t="str">
        <f>IF(AND('MAPA DE RIESGOS'!$AP181="Media",'MAPA DE RIESGOS'!$AR181="Leve"),CONCATENATE("R",'MAPA DE RIESGOS'!$H181,"C",'MAPA DE RIESGOS'!$AF181),"")</f>
        <v/>
      </c>
      <c r="R79" s="370" t="str">
        <f>IF(AND('MAPA DE RIESGOS'!$AP182="Media",'MAPA DE RIESGOS'!$AR182="Leve"),CONCATENATE("R",'MAPA DE RIESGOS'!$H182,"C",'MAPA DE RIESGOS'!$AF182),"")</f>
        <v/>
      </c>
      <c r="S79" s="370" t="str">
        <f>IF(AND('MAPA DE RIESGOS'!$AP183="Media",'MAPA DE RIESGOS'!$AR183="Leve"),CONCATENATE("R",'MAPA DE RIESGOS'!$H183,"C",'MAPA DE RIESGOS'!$AF183),"")</f>
        <v/>
      </c>
      <c r="T79" s="370" t="str">
        <f>IF(AND('MAPA DE RIESGOS'!$AP184="Media",'MAPA DE RIESGOS'!$AR184="Leve"),CONCATENATE("R",'MAPA DE RIESGOS'!$H184,"C",'MAPA DE RIESGOS'!$AF184),"")</f>
        <v/>
      </c>
      <c r="U79" s="370" t="str">
        <f>IF(AND('MAPA DE RIESGOS'!$AP185="Media",'MAPA DE RIESGOS'!$AR185="Leve"),CONCATENATE("R",'MAPA DE RIESGOS'!$H185,"C",'MAPA DE RIESGOS'!$AF185),"")</f>
        <v/>
      </c>
      <c r="V79" s="370" t="str">
        <f>IF(AND('MAPA DE RIESGOS'!$AP186="Media",'MAPA DE RIESGOS'!$AR186="Leve"),CONCATENATE("R",'MAPA DE RIESGOS'!$H186,"C",'MAPA DE RIESGOS'!$AF186),"")</f>
        <v/>
      </c>
      <c r="W79" s="370" t="str">
        <f>IF(AND('MAPA DE RIESGOS'!$AP187="Media",'MAPA DE RIESGOS'!$AR187="Leve"),CONCATENATE("R",'MAPA DE RIESGOS'!$H187,"C",'MAPA DE RIESGOS'!$AF187),"")</f>
        <v/>
      </c>
      <c r="X79" s="370" t="str">
        <f>IF(AND('MAPA DE RIESGOS'!$AP188="Media",'MAPA DE RIESGOS'!$AR188="Leve"),CONCATENATE("R",'MAPA DE RIESGOS'!$H188,"C",'MAPA DE RIESGOS'!$AF188),"")</f>
        <v/>
      </c>
      <c r="Y79" s="370" t="str">
        <f>IF(AND('MAPA DE RIESGOS'!$AP189="Media",'MAPA DE RIESGOS'!$AR189="Leve"),CONCATENATE("R",'MAPA DE RIESGOS'!$H189,"C",'MAPA DE RIESGOS'!$AF189),"")</f>
        <v/>
      </c>
      <c r="Z79" s="370" t="str">
        <f>IF(AND('MAPA DE RIESGOS'!$AP190="Media",'MAPA DE RIESGOS'!$AR190="Leve"),CONCATENATE("R",'MAPA DE RIESGOS'!$H190,"C",'MAPA DE RIESGOS'!$AF190),"")</f>
        <v/>
      </c>
      <c r="AA79" s="370" t="str">
        <f>IF(AND('MAPA DE RIESGOS'!$AP191="Media",'MAPA DE RIESGOS'!$AR191="Leve"),CONCATENATE("R",'MAPA DE RIESGOS'!$H191,"C",'MAPA DE RIESGOS'!$AF191),"")</f>
        <v/>
      </c>
      <c r="AB79" s="369" t="str">
        <f>IF(AND('MAPA DE RIESGOS'!$AP174="Media",'MAPA DE RIESGOS'!$AR174="Menor"),CONCATENATE("R",'MAPA DE RIESGOS'!$H174,"C",'MAPA DE RIESGOS'!$AF174),"")</f>
        <v/>
      </c>
      <c r="AC79" s="370" t="str">
        <f>IF(AND('MAPA DE RIESGOS'!$AP175="Media",'MAPA DE RIESGOS'!$AR175="Menor"),CONCATENATE("R",'MAPA DE RIESGOS'!$H175,"C",'MAPA DE RIESGOS'!$AF175),"")</f>
        <v/>
      </c>
      <c r="AD79" s="370" t="str">
        <f>IF(AND('MAPA DE RIESGOS'!$AP176="Media",'MAPA DE RIESGOS'!$AR176="Menor"),CONCATENATE("R",'MAPA DE RIESGOS'!$H176,"C",'MAPA DE RIESGOS'!$AF176),"")</f>
        <v/>
      </c>
      <c r="AE79" s="370" t="str">
        <f>IF(AND('MAPA DE RIESGOS'!$AP177="Media",'MAPA DE RIESGOS'!$AR177="Menor"),CONCATENATE("R",'MAPA DE RIESGOS'!$H177,"C",'MAPA DE RIESGOS'!$AF177),"")</f>
        <v/>
      </c>
      <c r="AF79" s="370" t="str">
        <f>IF(AND('MAPA DE RIESGOS'!$AP178="Media",'MAPA DE RIESGOS'!$AR178="Menor"),CONCATENATE("R",'MAPA DE RIESGOS'!$H178,"C",'MAPA DE RIESGOS'!$AF178),"")</f>
        <v/>
      </c>
      <c r="AG79" s="370" t="str">
        <f>IF(AND('MAPA DE RIESGOS'!$AP179="Media",'MAPA DE RIESGOS'!$AR179="Menor"),CONCATENATE("R",'MAPA DE RIESGOS'!$H179,"C",'MAPA DE RIESGOS'!$AF179),"")</f>
        <v/>
      </c>
      <c r="AH79" s="370" t="str">
        <f>IF(AND('MAPA DE RIESGOS'!$AP180="Media",'MAPA DE RIESGOS'!$AR180="Menor"),CONCATENATE("R",'MAPA DE RIESGOS'!$H180,"C",'MAPA DE RIESGOS'!$AF180),"")</f>
        <v/>
      </c>
      <c r="AI79" s="370" t="str">
        <f>IF(AND('MAPA DE RIESGOS'!$AP181="Media",'MAPA DE RIESGOS'!$AR181="Menor"),CONCATENATE("R",'MAPA DE RIESGOS'!$H181,"C",'MAPA DE RIESGOS'!$AF181),"")</f>
        <v/>
      </c>
      <c r="AJ79" s="370" t="str">
        <f>IF(AND('MAPA DE RIESGOS'!$AP182="Media",'MAPA DE RIESGOS'!$AR182="Menor"),CONCATENATE("R",'MAPA DE RIESGOS'!$H182,"C",'MAPA DE RIESGOS'!$AF182),"")</f>
        <v/>
      </c>
      <c r="AK79" s="370" t="str">
        <f>IF(AND('MAPA DE RIESGOS'!$AP183="Media",'MAPA DE RIESGOS'!$AR183="Menor"),CONCATENATE("R",'MAPA DE RIESGOS'!$H183,"C",'MAPA DE RIESGOS'!$AF183),"")</f>
        <v/>
      </c>
      <c r="AL79" s="370" t="str">
        <f>IF(AND('MAPA DE RIESGOS'!$AP184="Media",'MAPA DE RIESGOS'!$AR184="Menor"),CONCATENATE("R",'MAPA DE RIESGOS'!$H184,"C",'MAPA DE RIESGOS'!$AF184),"")</f>
        <v/>
      </c>
      <c r="AM79" s="370" t="str">
        <f>IF(AND('MAPA DE RIESGOS'!$AP185="Media",'MAPA DE RIESGOS'!$AR185="Menor"),CONCATENATE("R",'MAPA DE RIESGOS'!$H185,"C",'MAPA DE RIESGOS'!$AF185),"")</f>
        <v/>
      </c>
      <c r="AN79" s="370" t="str">
        <f>IF(AND('MAPA DE RIESGOS'!$AP186="Media",'MAPA DE RIESGOS'!$AR186="Menor"),CONCATENATE("R",'MAPA DE RIESGOS'!$H186,"C",'MAPA DE RIESGOS'!$AF186),"")</f>
        <v/>
      </c>
      <c r="AO79" s="370" t="str">
        <f>IF(AND('MAPA DE RIESGOS'!$AP187="Media",'MAPA DE RIESGOS'!$AR187="Menor"),CONCATENATE("R",'MAPA DE RIESGOS'!$H187,"C",'MAPA DE RIESGOS'!$AF187),"")</f>
        <v/>
      </c>
      <c r="AP79" s="370" t="str">
        <f>IF(AND('MAPA DE RIESGOS'!$AP188="Media",'MAPA DE RIESGOS'!$AR188="Menor"),CONCATENATE("R",'MAPA DE RIESGOS'!$H188,"C",'MAPA DE RIESGOS'!$AF188),"")</f>
        <v/>
      </c>
      <c r="AQ79" s="370" t="str">
        <f>IF(AND('MAPA DE RIESGOS'!$AP189="Media",'MAPA DE RIESGOS'!$AR189="Menor"),CONCATENATE("R",'MAPA DE RIESGOS'!$H189,"C",'MAPA DE RIESGOS'!$AF189),"")</f>
        <v/>
      </c>
      <c r="AR79" s="370" t="str">
        <f>IF(AND('MAPA DE RIESGOS'!$AP190="Media",'MAPA DE RIESGOS'!$AR190="Menor"),CONCATENATE("R",'MAPA DE RIESGOS'!$H190,"C",'MAPA DE RIESGOS'!$AF190),"")</f>
        <v/>
      </c>
      <c r="AS79" s="370" t="str">
        <f>IF(AND('MAPA DE RIESGOS'!$AP191="Media",'MAPA DE RIESGOS'!$AR191="Menor"),CONCATENATE("R",'MAPA DE RIESGOS'!$H191,"C",'MAPA DE RIESGOS'!$AF191),"")</f>
        <v/>
      </c>
      <c r="AT79" s="369" t="str">
        <f>IF(AND('MAPA DE RIESGOS'!$AP174="Media",'MAPA DE RIESGOS'!$AR174="Moderado"),CONCATENATE("R",'MAPA DE RIESGOS'!$H174,"C",'MAPA DE RIESGOS'!$AF174),"")</f>
        <v/>
      </c>
      <c r="AU79" s="370" t="str">
        <f>IF(AND('MAPA DE RIESGOS'!$AP175="Media",'MAPA DE RIESGOS'!$AR175="Moderado"),CONCATENATE("R",'MAPA DE RIESGOS'!$H175,"C",'MAPA DE RIESGOS'!$AF175),"")</f>
        <v/>
      </c>
      <c r="AV79" s="370" t="str">
        <f>IF(AND('MAPA DE RIESGOS'!$AP176="Media",'MAPA DE RIESGOS'!$AR176="Moderado"),CONCATENATE("R",'MAPA DE RIESGOS'!$H176,"C",'MAPA DE RIESGOS'!$AF176),"")</f>
        <v/>
      </c>
      <c r="AW79" s="370" t="str">
        <f>IF(AND('MAPA DE RIESGOS'!$AP177="Media",'MAPA DE RIESGOS'!$AR177="Moderado"),CONCATENATE("R",'MAPA DE RIESGOS'!$H177,"C",'MAPA DE RIESGOS'!$AF177),"")</f>
        <v/>
      </c>
      <c r="AX79" s="370" t="str">
        <f>IF(AND('MAPA DE RIESGOS'!$AP178="Media",'MAPA DE RIESGOS'!$AR178="Moderado"),CONCATENATE("R",'MAPA DE RIESGOS'!$H178,"C",'MAPA DE RIESGOS'!$AF178),"")</f>
        <v/>
      </c>
      <c r="AY79" s="370" t="str">
        <f>IF(AND('MAPA DE RIESGOS'!$AP179="Media",'MAPA DE RIESGOS'!$AR179="Moderado"),CONCATENATE("R",'MAPA DE RIESGOS'!$H179,"C",'MAPA DE RIESGOS'!$AF179),"")</f>
        <v/>
      </c>
      <c r="AZ79" s="370" t="str">
        <f>IF(AND('MAPA DE RIESGOS'!$AP180="Media",'MAPA DE RIESGOS'!$AR180="Moderado"),CONCATENATE("R",'MAPA DE RIESGOS'!$H180,"C",'MAPA DE RIESGOS'!$AF180),"")</f>
        <v/>
      </c>
      <c r="BA79" s="370" t="str">
        <f>IF(AND('MAPA DE RIESGOS'!$AP181="Media",'MAPA DE RIESGOS'!$AR181="Moderado"),CONCATENATE("R",'MAPA DE RIESGOS'!$H181,"C",'MAPA DE RIESGOS'!$AF181),"")</f>
        <v/>
      </c>
      <c r="BB79" s="370" t="str">
        <f>IF(AND('MAPA DE RIESGOS'!$AP182="Media",'MAPA DE RIESGOS'!$AR182="Moderado"),CONCATENATE("R",'MAPA DE RIESGOS'!$H182,"C",'MAPA DE RIESGOS'!$AF182),"")</f>
        <v/>
      </c>
      <c r="BC79" s="370" t="str">
        <f>IF(AND('MAPA DE RIESGOS'!$AP183="Media",'MAPA DE RIESGOS'!$AR183="Moderado"),CONCATENATE("R",'MAPA DE RIESGOS'!$H183,"C",'MAPA DE RIESGOS'!$AF183),"")</f>
        <v/>
      </c>
      <c r="BD79" s="370" t="str">
        <f>IF(AND('MAPA DE RIESGOS'!$AP184="Media",'MAPA DE RIESGOS'!$AR184="Moderado"),CONCATENATE("R",'MAPA DE RIESGOS'!$H184,"C",'MAPA DE RIESGOS'!$AF184),"")</f>
        <v/>
      </c>
      <c r="BE79" s="370" t="str">
        <f>IF(AND('MAPA DE RIESGOS'!$AP185="Media",'MAPA DE RIESGOS'!$AR185="Moderado"),CONCATENATE("R",'MAPA DE RIESGOS'!$H185,"C",'MAPA DE RIESGOS'!$AF185),"")</f>
        <v/>
      </c>
      <c r="BF79" s="370" t="str">
        <f>IF(AND('MAPA DE RIESGOS'!$AP186="Media",'MAPA DE RIESGOS'!$AR186="Moderado"),CONCATENATE("R",'MAPA DE RIESGOS'!$H186,"C",'MAPA DE RIESGOS'!$AF186),"")</f>
        <v/>
      </c>
      <c r="BG79" s="370" t="str">
        <f>IF(AND('MAPA DE RIESGOS'!$AP187="Media",'MAPA DE RIESGOS'!$AR187="Moderado"),CONCATENATE("R",'MAPA DE RIESGOS'!$H187,"C",'MAPA DE RIESGOS'!$AF187),"")</f>
        <v/>
      </c>
      <c r="BH79" s="370" t="str">
        <f>IF(AND('MAPA DE RIESGOS'!$AP188="Media",'MAPA DE RIESGOS'!$AR188="Moderado"),CONCATENATE("R",'MAPA DE RIESGOS'!$H188,"C",'MAPA DE RIESGOS'!$AF188),"")</f>
        <v/>
      </c>
      <c r="BI79" s="370" t="str">
        <f>IF(AND('MAPA DE RIESGOS'!$AP189="Media",'MAPA DE RIESGOS'!$AR189="Moderado"),CONCATENATE("R",'MAPA DE RIESGOS'!$H189,"C",'MAPA DE RIESGOS'!$AF189),"")</f>
        <v/>
      </c>
      <c r="BJ79" s="370" t="str">
        <f>IF(AND('MAPA DE RIESGOS'!$AP190="Media",'MAPA DE RIESGOS'!$AR190="Moderado"),CONCATENATE("R",'MAPA DE RIESGOS'!$H190,"C",'MAPA DE RIESGOS'!$AF190),"")</f>
        <v/>
      </c>
      <c r="BK79" s="371" t="str">
        <f>IF(AND('MAPA DE RIESGOS'!$AP191="Media",'MAPA DE RIESGOS'!$AR191="Moderado"),CONCATENATE("R",'MAPA DE RIESGOS'!$H191,"C",'MAPA DE RIESGOS'!$AF191),"")</f>
        <v/>
      </c>
      <c r="BL79" s="357" t="str">
        <f>IF(AND('MAPA DE RIESGOS'!$AP174="Media",'MAPA DE RIESGOS'!$AR174="Mayor"),CONCATENATE("R",'MAPA DE RIESGOS'!$H174,"C",'MAPA DE RIESGOS'!$AF174),"")</f>
        <v/>
      </c>
      <c r="BM79" s="357" t="str">
        <f>IF(AND('MAPA DE RIESGOS'!$AP175="Media",'MAPA DE RIESGOS'!$AR175="Mayor"),CONCATENATE("R",'MAPA DE RIESGOS'!$H175,"C",'MAPA DE RIESGOS'!$AF175),"")</f>
        <v/>
      </c>
      <c r="BN79" s="357" t="str">
        <f>IF(AND('MAPA DE RIESGOS'!$AP176="Media",'MAPA DE RIESGOS'!$AR176="Mayor"),CONCATENATE("R",'MAPA DE RIESGOS'!$H176,"C",'MAPA DE RIESGOS'!$AF176),"")</f>
        <v/>
      </c>
      <c r="BO79" s="357" t="str">
        <f>IF(AND('MAPA DE RIESGOS'!$AP177="Media",'MAPA DE RIESGOS'!$AR177="Mayor"),CONCATENATE("R",'MAPA DE RIESGOS'!$H177,"C",'MAPA DE RIESGOS'!$AF177),"")</f>
        <v/>
      </c>
      <c r="BP79" s="357" t="str">
        <f>IF(AND('MAPA DE RIESGOS'!$AP178="Media",'MAPA DE RIESGOS'!$AR178="Mayor"),CONCATENATE("R",'MAPA DE RIESGOS'!$H178,"C",'MAPA DE RIESGOS'!$AF178),"")</f>
        <v/>
      </c>
      <c r="BQ79" s="357" t="str">
        <f>IF(AND('MAPA DE RIESGOS'!$AP179="Media",'MAPA DE RIESGOS'!$AR179="Mayor"),CONCATENATE("R",'MAPA DE RIESGOS'!$H179,"C",'MAPA DE RIESGOS'!$AF179),"")</f>
        <v/>
      </c>
      <c r="BR79" s="357" t="str">
        <f>IF(AND('MAPA DE RIESGOS'!$AP180="Media",'MAPA DE RIESGOS'!$AR180="Mayor"),CONCATENATE("R",'MAPA DE RIESGOS'!$H180,"C",'MAPA DE RIESGOS'!$AF180),"")</f>
        <v/>
      </c>
      <c r="BS79" s="357" t="str">
        <f>IF(AND('MAPA DE RIESGOS'!$AP181="Media",'MAPA DE RIESGOS'!$AR181="Mayor"),CONCATENATE("R",'MAPA DE RIESGOS'!$H181,"C",'MAPA DE RIESGOS'!$AF181),"")</f>
        <v/>
      </c>
      <c r="BT79" s="357" t="str">
        <f>IF(AND('MAPA DE RIESGOS'!$AP182="Media",'MAPA DE RIESGOS'!$AR182="Mayor"),CONCATENATE("R",'MAPA DE RIESGOS'!$H182,"C",'MAPA DE RIESGOS'!$AF182),"")</f>
        <v/>
      </c>
      <c r="BU79" s="357" t="str">
        <f>IF(AND('MAPA DE RIESGOS'!$AP183="Media",'MAPA DE RIESGOS'!$AR183="Mayor"),CONCATENATE("R",'MAPA DE RIESGOS'!$H183,"C",'MAPA DE RIESGOS'!$AF183),"")</f>
        <v/>
      </c>
      <c r="BV79" s="357" t="str">
        <f>IF(AND('MAPA DE RIESGOS'!$AP184="Media",'MAPA DE RIESGOS'!$AR184="Mayor"),CONCATENATE("R",'MAPA DE RIESGOS'!$H184,"C",'MAPA DE RIESGOS'!$AF184),"")</f>
        <v/>
      </c>
      <c r="BW79" s="357" t="str">
        <f>IF(AND('MAPA DE RIESGOS'!$AP185="Media",'MAPA DE RIESGOS'!$AR185="Mayor"),CONCATENATE("R",'MAPA DE RIESGOS'!$H185,"C",'MAPA DE RIESGOS'!$AF185),"")</f>
        <v/>
      </c>
      <c r="BX79" s="357" t="str">
        <f>IF(AND('MAPA DE RIESGOS'!$AP186="Media",'MAPA DE RIESGOS'!$AR186="Mayor"),CONCATENATE("R",'MAPA DE RIESGOS'!$H186,"C",'MAPA DE RIESGOS'!$AF186),"")</f>
        <v/>
      </c>
      <c r="BY79" s="357" t="str">
        <f>IF(AND('MAPA DE RIESGOS'!$AP187="Media",'MAPA DE RIESGOS'!$AR187="Mayor"),CONCATENATE("R",'MAPA DE RIESGOS'!$H187,"C",'MAPA DE RIESGOS'!$AF187),"")</f>
        <v/>
      </c>
      <c r="BZ79" s="357" t="str">
        <f>IF(AND('MAPA DE RIESGOS'!$AP188="Media",'MAPA DE RIESGOS'!$AR188="Mayor"),CONCATENATE("R",'MAPA DE RIESGOS'!$H188,"C",'MAPA DE RIESGOS'!$AF188),"")</f>
        <v/>
      </c>
      <c r="CA79" s="357" t="str">
        <f>IF(AND('MAPA DE RIESGOS'!$AP189="Media",'MAPA DE RIESGOS'!$AR189="Mayor"),CONCATENATE("R",'MAPA DE RIESGOS'!$H189,"C",'MAPA DE RIESGOS'!$AF189),"")</f>
        <v/>
      </c>
      <c r="CB79" s="357" t="str">
        <f>IF(AND('MAPA DE RIESGOS'!$AP190="Media",'MAPA DE RIESGOS'!$AR190="Mayor"),CONCATENATE("R",'MAPA DE RIESGOS'!$H190,"C",'MAPA DE RIESGOS'!$AF190),"")</f>
        <v/>
      </c>
      <c r="CC79" s="358" t="str">
        <f>IF(AND('MAPA DE RIESGOS'!$AP191="Media",'MAPA DE RIESGOS'!$AR191="Mayor"),CONCATENATE("R",'MAPA DE RIESGOS'!$H191,"C",'MAPA DE RIESGOS'!$AF191),"")</f>
        <v/>
      </c>
      <c r="CD79" s="359" t="str">
        <f>IF(AND('MAPA DE RIESGOS'!$AP174="Media",'MAPA DE RIESGOS'!$AR174="Catastrófico"),CONCATENATE("R",'MAPA DE RIESGOS'!$H174,"C",'MAPA DE RIESGOS'!$AF174),"")</f>
        <v/>
      </c>
      <c r="CE79" s="359" t="str">
        <f>IF(AND('MAPA DE RIESGOS'!$AP175="Media",'MAPA DE RIESGOS'!$AR175="Catastrófico"),CONCATENATE("R",'MAPA DE RIESGOS'!$H175,"C",'MAPA DE RIESGOS'!$AF175),"")</f>
        <v/>
      </c>
      <c r="CF79" s="359" t="str">
        <f>IF(AND('MAPA DE RIESGOS'!$AP176="Media",'MAPA DE RIESGOS'!$AR176="Catastrófico"),CONCATENATE("R",'MAPA DE RIESGOS'!$H176,"C",'MAPA DE RIESGOS'!$AF176),"")</f>
        <v/>
      </c>
      <c r="CG79" s="359" t="str">
        <f>IF(AND('MAPA DE RIESGOS'!$AP177="Media",'MAPA DE RIESGOS'!$AR177="Catastrófico"),CONCATENATE("R",'MAPA DE RIESGOS'!$H177,"C",'MAPA DE RIESGOS'!$AF177),"")</f>
        <v/>
      </c>
      <c r="CH79" s="359" t="str">
        <f>IF(AND('MAPA DE RIESGOS'!$AP178="Media",'MAPA DE RIESGOS'!$AR178="Catastrófico"),CONCATENATE("R",'MAPA DE RIESGOS'!$H178,"C",'MAPA DE RIESGOS'!$AF178),"")</f>
        <v/>
      </c>
      <c r="CI79" s="359" t="str">
        <f>IF(AND('MAPA DE RIESGOS'!$AP179="Media",'MAPA DE RIESGOS'!$AR179="Catastrófico"),CONCATENATE("R",'MAPA DE RIESGOS'!$H179,"C",'MAPA DE RIESGOS'!$AF179),"")</f>
        <v/>
      </c>
      <c r="CJ79" s="359" t="str">
        <f>IF(AND('MAPA DE RIESGOS'!$AP180="Media",'MAPA DE RIESGOS'!$AR180="Catastrófico"),CONCATENATE("R",'MAPA DE RIESGOS'!$H180,"C",'MAPA DE RIESGOS'!$AF180),"")</f>
        <v/>
      </c>
      <c r="CK79" s="359" t="str">
        <f>IF(AND('MAPA DE RIESGOS'!$AP181="Media",'MAPA DE RIESGOS'!$AR181="Catastrófico"),CONCATENATE("R",'MAPA DE RIESGOS'!$H181,"C",'MAPA DE RIESGOS'!$AF181),"")</f>
        <v/>
      </c>
      <c r="CL79" s="359" t="str">
        <f>IF(AND('MAPA DE RIESGOS'!$AP182="Media",'MAPA DE RIESGOS'!$AR182="Catastrófico"),CONCATENATE("R",'MAPA DE RIESGOS'!$H182,"C",'MAPA DE RIESGOS'!$AF182),"")</f>
        <v/>
      </c>
      <c r="CM79" s="359" t="str">
        <f>IF(AND('MAPA DE RIESGOS'!$AP183="Media",'MAPA DE RIESGOS'!$AR183="Catastrófico"),CONCATENATE("R",'MAPA DE RIESGOS'!$H183,"C",'MAPA DE RIESGOS'!$AF183),"")</f>
        <v/>
      </c>
      <c r="CN79" s="359" t="str">
        <f>IF(AND('MAPA DE RIESGOS'!$AP184="Media",'MAPA DE RIESGOS'!$AR184="Catastrófico"),CONCATENATE("R",'MAPA DE RIESGOS'!$H184,"C",'MAPA DE RIESGOS'!$AF184),"")</f>
        <v/>
      </c>
      <c r="CO79" s="359" t="str">
        <f>IF(AND('MAPA DE RIESGOS'!$AP185="Media",'MAPA DE RIESGOS'!$AR185="Catastrófico"),CONCATENATE("R",'MAPA DE RIESGOS'!$H185,"C",'MAPA DE RIESGOS'!$AF185),"")</f>
        <v/>
      </c>
      <c r="CP79" s="359" t="str">
        <f>IF(AND('MAPA DE RIESGOS'!$AP186="Media",'MAPA DE RIESGOS'!$AR186="Catastrófico"),CONCATENATE("R",'MAPA DE RIESGOS'!$H186,"C",'MAPA DE RIESGOS'!$AF186),"")</f>
        <v/>
      </c>
      <c r="CQ79" s="359" t="str">
        <f>IF(AND('MAPA DE RIESGOS'!$AP187="Media",'MAPA DE RIESGOS'!$AR187="Catastrófico"),CONCATENATE("R",'MAPA DE RIESGOS'!$H187,"C",'MAPA DE RIESGOS'!$AF187),"")</f>
        <v/>
      </c>
      <c r="CR79" s="359" t="str">
        <f>IF(AND('MAPA DE RIESGOS'!$AP188="Media",'MAPA DE RIESGOS'!$AR188="Catastrófico"),CONCATENATE("R",'MAPA DE RIESGOS'!$H188,"C",'MAPA DE RIESGOS'!$AF188),"")</f>
        <v/>
      </c>
      <c r="CS79" s="359" t="str">
        <f>IF(AND('MAPA DE RIESGOS'!$AP189="Media",'MAPA DE RIESGOS'!$AR189="Catastrófico"),CONCATENATE("R",'MAPA DE RIESGOS'!$H189,"C",'MAPA DE RIESGOS'!$AF189),"")</f>
        <v/>
      </c>
      <c r="CT79" s="359" t="str">
        <f>IF(AND('MAPA DE RIESGOS'!$AP190="Media",'MAPA DE RIESGOS'!$AR190="Catastrófico"),CONCATENATE("R",'MAPA DE RIESGOS'!$H190,"C",'MAPA DE RIESGOS'!$AF190),"")</f>
        <v/>
      </c>
      <c r="CU79" s="360" t="str">
        <f>IF(AND('MAPA DE RIESGOS'!$AP191="Media",'MAPA DE RIESGOS'!$AR191="Catastrófico"),CONCATENATE("R",'MAPA DE RIESGOS'!$H191,"C",'MAPA DE RIESGOS'!$AF191),"")</f>
        <v/>
      </c>
      <c r="CV79" s="67"/>
      <c r="CW79" s="741"/>
      <c r="CX79" s="742"/>
      <c r="CY79" s="742"/>
      <c r="CZ79" s="742"/>
      <c r="DA79" s="742"/>
      <c r="DB79" s="743"/>
    </row>
    <row r="80" spans="2:106" ht="32.5" customHeight="1">
      <c r="B80" s="755"/>
      <c r="C80" s="755"/>
      <c r="D80" s="756"/>
      <c r="E80" s="726"/>
      <c r="F80" s="727"/>
      <c r="G80" s="727"/>
      <c r="H80" s="727"/>
      <c r="I80" s="728"/>
      <c r="J80" s="369" t="str">
        <f>IF(AND('MAPA DE RIESGOS'!$AP192="Media",'MAPA DE RIESGOS'!$AR192="Leve"),CONCATENATE("R",'MAPA DE RIESGOS'!$H192,"C",'MAPA DE RIESGOS'!$AF192),"")</f>
        <v/>
      </c>
      <c r="K80" s="370" t="str">
        <f>IF(AND('MAPA DE RIESGOS'!$AP193="Media",'MAPA DE RIESGOS'!$AR193="Leve"),CONCATENATE("R",'MAPA DE RIESGOS'!$H193,"C",'MAPA DE RIESGOS'!$AF193),"")</f>
        <v/>
      </c>
      <c r="L80" s="370" t="str">
        <f>IF(AND('MAPA DE RIESGOS'!$AP194="Media",'MAPA DE RIESGOS'!$AR194="Leve"),CONCATENATE("R",'MAPA DE RIESGOS'!$H194,"C",'MAPA DE RIESGOS'!$AF194),"")</f>
        <v/>
      </c>
      <c r="M80" s="370" t="str">
        <f>IF(AND('MAPA DE RIESGOS'!$AP195="Media",'MAPA DE RIESGOS'!$AR195="Leve"),CONCATENATE("R",'MAPA DE RIESGOS'!$H195,"C",'MAPA DE RIESGOS'!$AF195),"")</f>
        <v/>
      </c>
      <c r="N80" s="370" t="str">
        <f>IF(AND('MAPA DE RIESGOS'!$AP196="Media",'MAPA DE RIESGOS'!$AR196="Leve"),CONCATENATE("R",'MAPA DE RIESGOS'!$H196,"C",'MAPA DE RIESGOS'!$AF196),"")</f>
        <v/>
      </c>
      <c r="O80" s="370" t="str">
        <f>IF(AND('MAPA DE RIESGOS'!$AP197="Media",'MAPA DE RIESGOS'!$AR197="Leve"),CONCATENATE("R",'MAPA DE RIESGOS'!$H197,"C",'MAPA DE RIESGOS'!$AF197),"")</f>
        <v/>
      </c>
      <c r="P80" s="370" t="str">
        <f>IF(AND('MAPA DE RIESGOS'!$AP198="Media",'MAPA DE RIESGOS'!$AR198="Leve"),CONCATENATE("R",'MAPA DE RIESGOS'!$H198,"C",'MAPA DE RIESGOS'!$AF198),"")</f>
        <v/>
      </c>
      <c r="Q80" s="370" t="str">
        <f>IF(AND('MAPA DE RIESGOS'!$AP199="Media",'MAPA DE RIESGOS'!$AR199="Leve"),CONCATENATE("R",'MAPA DE RIESGOS'!$H199,"C",'MAPA DE RIESGOS'!$AF199),"")</f>
        <v/>
      </c>
      <c r="R80" s="370" t="str">
        <f>IF(AND('MAPA DE RIESGOS'!$AP200="Media",'MAPA DE RIESGOS'!$AR200="Leve"),CONCATENATE("R",'MAPA DE RIESGOS'!$H200,"C",'MAPA DE RIESGOS'!$AF200),"")</f>
        <v/>
      </c>
      <c r="S80" s="370" t="str">
        <f>IF(AND('MAPA DE RIESGOS'!$AP201="Media",'MAPA DE RIESGOS'!$AR201="Leve"),CONCATENATE("R",'MAPA DE RIESGOS'!$H201,"C",'MAPA DE RIESGOS'!$AF201),"")</f>
        <v/>
      </c>
      <c r="T80" s="370" t="str">
        <f>IF(AND('MAPA DE RIESGOS'!$AP202="Media",'MAPA DE RIESGOS'!$AR202="Leve"),CONCATENATE("R",'MAPA DE RIESGOS'!$H202,"C",'MAPA DE RIESGOS'!$AF202),"")</f>
        <v/>
      </c>
      <c r="U80" s="370" t="str">
        <f>IF(AND('MAPA DE RIESGOS'!$AP203="Media",'MAPA DE RIESGOS'!$AR203="Leve"),CONCATENATE("R",'MAPA DE RIESGOS'!$H203,"C",'MAPA DE RIESGOS'!$AF203),"")</f>
        <v/>
      </c>
      <c r="V80" s="370" t="str">
        <f>IF(AND('MAPA DE RIESGOS'!$AP204="Media",'MAPA DE RIESGOS'!$AR204="Leve"),CONCATENATE("R",'MAPA DE RIESGOS'!$H204,"C",'MAPA DE RIESGOS'!$AF204),"")</f>
        <v/>
      </c>
      <c r="W80" s="370" t="str">
        <f>IF(AND('MAPA DE RIESGOS'!$AP205="Media",'MAPA DE RIESGOS'!$AR205="Leve"),CONCATENATE("R",'MAPA DE RIESGOS'!$H205,"C",'MAPA DE RIESGOS'!$AF205),"")</f>
        <v/>
      </c>
      <c r="X80" s="370" t="str">
        <f>IF(AND('MAPA DE RIESGOS'!$AP206="Media",'MAPA DE RIESGOS'!$AR206="Leve"),CONCATENATE("R",'MAPA DE RIESGOS'!$H206,"C",'MAPA DE RIESGOS'!$AF206),"")</f>
        <v/>
      </c>
      <c r="Y80" s="370" t="str">
        <f>IF(AND('MAPA DE RIESGOS'!$AP207="Media",'MAPA DE RIESGOS'!$AR207="Leve"),CONCATENATE("R",'MAPA DE RIESGOS'!$H207,"C",'MAPA DE RIESGOS'!$AF207),"")</f>
        <v/>
      </c>
      <c r="Z80" s="370" t="str">
        <f>IF(AND('MAPA DE RIESGOS'!$AP208="Media",'MAPA DE RIESGOS'!$AR208="Leve"),CONCATENATE("R",'MAPA DE RIESGOS'!$H208,"C",'MAPA DE RIESGOS'!$AF208),"")</f>
        <v/>
      </c>
      <c r="AA80" s="370" t="str">
        <f>IF(AND('MAPA DE RIESGOS'!$AP209="Media",'MAPA DE RIESGOS'!$AR209="Leve"),CONCATENATE("R",'MAPA DE RIESGOS'!$H209,"C",'MAPA DE RIESGOS'!$AF209),"")</f>
        <v/>
      </c>
      <c r="AB80" s="369" t="str">
        <f>IF(AND('MAPA DE RIESGOS'!$AP192="Media",'MAPA DE RIESGOS'!$AR192="Menor"),CONCATENATE("R",'MAPA DE RIESGOS'!$H192,"C",'MAPA DE RIESGOS'!$AF192),"")</f>
        <v/>
      </c>
      <c r="AC80" s="370" t="str">
        <f>IF(AND('MAPA DE RIESGOS'!$AP193="Media",'MAPA DE RIESGOS'!$AR193="Menor"),CONCATENATE("R",'MAPA DE RIESGOS'!$H193,"C",'MAPA DE RIESGOS'!$AF193),"")</f>
        <v/>
      </c>
      <c r="AD80" s="370" t="str">
        <f>IF(AND('MAPA DE RIESGOS'!$AP194="Media",'MAPA DE RIESGOS'!$AR194="Menor"),CONCATENATE("R",'MAPA DE RIESGOS'!$H194,"C",'MAPA DE RIESGOS'!$AF194),"")</f>
        <v/>
      </c>
      <c r="AE80" s="370" t="str">
        <f>IF(AND('MAPA DE RIESGOS'!$AP195="Media",'MAPA DE RIESGOS'!$AR195="Menor"),CONCATENATE("R",'MAPA DE RIESGOS'!$H195,"C",'MAPA DE RIESGOS'!$AF195),"")</f>
        <v/>
      </c>
      <c r="AF80" s="370" t="str">
        <f>IF(AND('MAPA DE RIESGOS'!$AP196="Media",'MAPA DE RIESGOS'!$AR196="Menor"),CONCATENATE("R",'MAPA DE RIESGOS'!$H196,"C",'MAPA DE RIESGOS'!$AF196),"")</f>
        <v/>
      </c>
      <c r="AG80" s="370" t="str">
        <f>IF(AND('MAPA DE RIESGOS'!$AP197="Media",'MAPA DE RIESGOS'!$AR197="Menor"),CONCATENATE("R",'MAPA DE RIESGOS'!$H197,"C",'MAPA DE RIESGOS'!$AF197),"")</f>
        <v/>
      </c>
      <c r="AH80" s="370" t="str">
        <f>IF(AND('MAPA DE RIESGOS'!$AP198="Media",'MAPA DE RIESGOS'!$AR198="Menor"),CONCATENATE("R",'MAPA DE RIESGOS'!$H198,"C",'MAPA DE RIESGOS'!$AF198),"")</f>
        <v/>
      </c>
      <c r="AI80" s="370" t="str">
        <f>IF(AND('MAPA DE RIESGOS'!$AP199="Media",'MAPA DE RIESGOS'!$AR199="Menor"),CONCATENATE("R",'MAPA DE RIESGOS'!$H199,"C",'MAPA DE RIESGOS'!$AF199),"")</f>
        <v/>
      </c>
      <c r="AJ80" s="370" t="str">
        <f>IF(AND('MAPA DE RIESGOS'!$AP200="Media",'MAPA DE RIESGOS'!$AR200="Menor"),CONCATENATE("R",'MAPA DE RIESGOS'!$H200,"C",'MAPA DE RIESGOS'!$AF200),"")</f>
        <v/>
      </c>
      <c r="AK80" s="370" t="str">
        <f>IF(AND('MAPA DE RIESGOS'!$AP201="Media",'MAPA DE RIESGOS'!$AR201="Menor"),CONCATENATE("R",'MAPA DE RIESGOS'!$H201,"C",'MAPA DE RIESGOS'!$AF201),"")</f>
        <v/>
      </c>
      <c r="AL80" s="370" t="str">
        <f>IF(AND('MAPA DE RIESGOS'!$AP202="Media",'MAPA DE RIESGOS'!$AR202="Menor"),CONCATENATE("R",'MAPA DE RIESGOS'!$H202,"C",'MAPA DE RIESGOS'!$AF202),"")</f>
        <v/>
      </c>
      <c r="AM80" s="370" t="str">
        <f>IF(AND('MAPA DE RIESGOS'!$AP203="Media",'MAPA DE RIESGOS'!$AR203="Menor"),CONCATENATE("R",'MAPA DE RIESGOS'!$H203,"C",'MAPA DE RIESGOS'!$AF203),"")</f>
        <v/>
      </c>
      <c r="AN80" s="370" t="str">
        <f>IF(AND('MAPA DE RIESGOS'!$AP204="Media",'MAPA DE RIESGOS'!$AR204="Menor"),CONCATENATE("R",'MAPA DE RIESGOS'!$H204,"C",'MAPA DE RIESGOS'!$AF204),"")</f>
        <v/>
      </c>
      <c r="AO80" s="370" t="str">
        <f>IF(AND('MAPA DE RIESGOS'!$AP205="Media",'MAPA DE RIESGOS'!$AR205="Menor"),CONCATENATE("R",'MAPA DE RIESGOS'!$H205,"C",'MAPA DE RIESGOS'!$AF205),"")</f>
        <v/>
      </c>
      <c r="AP80" s="370" t="str">
        <f>IF(AND('MAPA DE RIESGOS'!$AP206="Media",'MAPA DE RIESGOS'!$AR206="Menor"),CONCATENATE("R",'MAPA DE RIESGOS'!$H206,"C",'MAPA DE RIESGOS'!$AF206),"")</f>
        <v/>
      </c>
      <c r="AQ80" s="370" t="str">
        <f>IF(AND('MAPA DE RIESGOS'!$AP207="Media",'MAPA DE RIESGOS'!$AR207="Menor"),CONCATENATE("R",'MAPA DE RIESGOS'!$H207,"C",'MAPA DE RIESGOS'!$AF207),"")</f>
        <v/>
      </c>
      <c r="AR80" s="370" t="str">
        <f>IF(AND('MAPA DE RIESGOS'!$AP208="Media",'MAPA DE RIESGOS'!$AR208="Menor"),CONCATENATE("R",'MAPA DE RIESGOS'!$H208,"C",'MAPA DE RIESGOS'!$AF208),"")</f>
        <v/>
      </c>
      <c r="AS80" s="370" t="str">
        <f>IF(AND('MAPA DE RIESGOS'!$AP209="Media",'MAPA DE RIESGOS'!$AR209="Menor"),CONCATENATE("R",'MAPA DE RIESGOS'!$H209,"C",'MAPA DE RIESGOS'!$AF209),"")</f>
        <v/>
      </c>
      <c r="AT80" s="369" t="str">
        <f>IF(AND('MAPA DE RIESGOS'!$AP192="Media",'MAPA DE RIESGOS'!$AR192="Moderado"),CONCATENATE("R",'MAPA DE RIESGOS'!$H192,"C",'MAPA DE RIESGOS'!$AF192),"")</f>
        <v/>
      </c>
      <c r="AU80" s="370" t="str">
        <f>IF(AND('MAPA DE RIESGOS'!$AP193="Media",'MAPA DE RIESGOS'!$AR193="Moderado"),CONCATENATE("R",'MAPA DE RIESGOS'!$H193,"C",'MAPA DE RIESGOS'!$AF193),"")</f>
        <v/>
      </c>
      <c r="AV80" s="370" t="str">
        <f>IF(AND('MAPA DE RIESGOS'!$AP194="Media",'MAPA DE RIESGOS'!$AR194="Moderado"),CONCATENATE("R",'MAPA DE RIESGOS'!$H194,"C",'MAPA DE RIESGOS'!$AF194),"")</f>
        <v/>
      </c>
      <c r="AW80" s="370" t="str">
        <f>IF(AND('MAPA DE RIESGOS'!$AP195="Media",'MAPA DE RIESGOS'!$AR195="Moderado"),CONCATENATE("R",'MAPA DE RIESGOS'!$H195,"C",'MAPA DE RIESGOS'!$AF195),"")</f>
        <v/>
      </c>
      <c r="AX80" s="370" t="str">
        <f>IF(AND('MAPA DE RIESGOS'!$AP196="Media",'MAPA DE RIESGOS'!$AR196="Moderado"),CONCATENATE("R",'MAPA DE RIESGOS'!$H196,"C",'MAPA DE RIESGOS'!$AF196),"")</f>
        <v/>
      </c>
      <c r="AY80" s="370" t="str">
        <f>IF(AND('MAPA DE RIESGOS'!$AP197="Media",'MAPA DE RIESGOS'!$AR197="Moderado"),CONCATENATE("R",'MAPA DE RIESGOS'!$H197,"C",'MAPA DE RIESGOS'!$AF197),"")</f>
        <v/>
      </c>
      <c r="AZ80" s="370" t="str">
        <f>IF(AND('MAPA DE RIESGOS'!$AP198="Media",'MAPA DE RIESGOS'!$AR198="Moderado"),CONCATENATE("R",'MAPA DE RIESGOS'!$H198,"C",'MAPA DE RIESGOS'!$AF198),"")</f>
        <v/>
      </c>
      <c r="BA80" s="370" t="str">
        <f>IF(AND('MAPA DE RIESGOS'!$AP199="Media",'MAPA DE RIESGOS'!$AR199="Moderado"),CONCATENATE("R",'MAPA DE RIESGOS'!$H199,"C",'MAPA DE RIESGOS'!$AF199),"")</f>
        <v/>
      </c>
      <c r="BB80" s="370" t="str">
        <f>IF(AND('MAPA DE RIESGOS'!$AP200="Media",'MAPA DE RIESGOS'!$AR200="Moderado"),CONCATENATE("R",'MAPA DE RIESGOS'!$H200,"C",'MAPA DE RIESGOS'!$AF200),"")</f>
        <v/>
      </c>
      <c r="BC80" s="370" t="str">
        <f>IF(AND('MAPA DE RIESGOS'!$AP201="Media",'MAPA DE RIESGOS'!$AR201="Moderado"),CONCATENATE("R",'MAPA DE RIESGOS'!$H201,"C",'MAPA DE RIESGOS'!$AF201),"")</f>
        <v/>
      </c>
      <c r="BD80" s="370" t="str">
        <f>IF(AND('MAPA DE RIESGOS'!$AP202="Media",'MAPA DE RIESGOS'!$AR202="Moderado"),CONCATENATE("R",'MAPA DE RIESGOS'!$H202,"C",'MAPA DE RIESGOS'!$AF202),"")</f>
        <v/>
      </c>
      <c r="BE80" s="370" t="str">
        <f>IF(AND('MAPA DE RIESGOS'!$AP203="Media",'MAPA DE RIESGOS'!$AR203="Moderado"),CONCATENATE("R",'MAPA DE RIESGOS'!$H203,"C",'MAPA DE RIESGOS'!$AF203),"")</f>
        <v/>
      </c>
      <c r="BF80" s="370" t="str">
        <f>IF(AND('MAPA DE RIESGOS'!$AP204="Media",'MAPA DE RIESGOS'!$AR204="Moderado"),CONCATENATE("R",'MAPA DE RIESGOS'!$H204,"C",'MAPA DE RIESGOS'!$AF204),"")</f>
        <v/>
      </c>
      <c r="BG80" s="370" t="str">
        <f>IF(AND('MAPA DE RIESGOS'!$AP205="Media",'MAPA DE RIESGOS'!$AR205="Moderado"),CONCATENATE("R",'MAPA DE RIESGOS'!$H205,"C",'MAPA DE RIESGOS'!$AF205),"")</f>
        <v/>
      </c>
      <c r="BH80" s="370" t="str">
        <f>IF(AND('MAPA DE RIESGOS'!$AP206="Media",'MAPA DE RIESGOS'!$AR206="Moderado"),CONCATENATE("R",'MAPA DE RIESGOS'!$H206,"C",'MAPA DE RIESGOS'!$AF206),"")</f>
        <v/>
      </c>
      <c r="BI80" s="370" t="str">
        <f>IF(AND('MAPA DE RIESGOS'!$AP207="Media",'MAPA DE RIESGOS'!$AR207="Moderado"),CONCATENATE("R",'MAPA DE RIESGOS'!$H207,"C",'MAPA DE RIESGOS'!$AF207),"")</f>
        <v/>
      </c>
      <c r="BJ80" s="370" t="str">
        <f>IF(AND('MAPA DE RIESGOS'!$AP208="Media",'MAPA DE RIESGOS'!$AR208="Moderado"),CONCATENATE("R",'MAPA DE RIESGOS'!$H208,"C",'MAPA DE RIESGOS'!$AF208),"")</f>
        <v/>
      </c>
      <c r="BK80" s="371" t="str">
        <f>IF(AND('MAPA DE RIESGOS'!$AP209="Media",'MAPA DE RIESGOS'!$AR209="Moderado"),CONCATENATE("R",'MAPA DE RIESGOS'!$H209,"C",'MAPA DE RIESGOS'!$AF209),"")</f>
        <v/>
      </c>
      <c r="BL80" s="357" t="str">
        <f>IF(AND('MAPA DE RIESGOS'!$AP192="Media",'MAPA DE RIESGOS'!$AR192="Mayor"),CONCATENATE("R",'MAPA DE RIESGOS'!$H192,"C",'MAPA DE RIESGOS'!$AF192),"")</f>
        <v/>
      </c>
      <c r="BM80" s="357" t="str">
        <f>IF(AND('MAPA DE RIESGOS'!$AP193="Media",'MAPA DE RIESGOS'!$AR193="Mayor"),CONCATENATE("R",'MAPA DE RIESGOS'!$H193,"C",'MAPA DE RIESGOS'!$AF193),"")</f>
        <v/>
      </c>
      <c r="BN80" s="357" t="str">
        <f>IF(AND('MAPA DE RIESGOS'!$AP194="Media",'MAPA DE RIESGOS'!$AR194="Mayor"),CONCATENATE("R",'MAPA DE RIESGOS'!$H194,"C",'MAPA DE RIESGOS'!$AF194),"")</f>
        <v/>
      </c>
      <c r="BO80" s="357" t="str">
        <f>IF(AND('MAPA DE RIESGOS'!$AP195="Media",'MAPA DE RIESGOS'!$AR195="Mayor"),CONCATENATE("R",'MAPA DE RIESGOS'!$H195,"C",'MAPA DE RIESGOS'!$AF195),"")</f>
        <v/>
      </c>
      <c r="BP80" s="357" t="str">
        <f>IF(AND('MAPA DE RIESGOS'!$AP196="Media",'MAPA DE RIESGOS'!$AR196="Mayor"),CONCATENATE("R",'MAPA DE RIESGOS'!$H196,"C",'MAPA DE RIESGOS'!$AF196),"")</f>
        <v/>
      </c>
      <c r="BQ80" s="357" t="str">
        <f>IF(AND('MAPA DE RIESGOS'!$AP197="Media",'MAPA DE RIESGOS'!$AR197="Mayor"),CONCATENATE("R",'MAPA DE RIESGOS'!$H197,"C",'MAPA DE RIESGOS'!$AF197),"")</f>
        <v/>
      </c>
      <c r="BR80" s="357" t="str">
        <f>IF(AND('MAPA DE RIESGOS'!$AP198="Media",'MAPA DE RIESGOS'!$AR198="Mayor"),CONCATENATE("R",'MAPA DE RIESGOS'!$H198,"C",'MAPA DE RIESGOS'!$AF198),"")</f>
        <v/>
      </c>
      <c r="BS80" s="357" t="str">
        <f>IF(AND('MAPA DE RIESGOS'!$AP199="Media",'MAPA DE RIESGOS'!$AR199="Mayor"),CONCATENATE("R",'MAPA DE RIESGOS'!$H199,"C",'MAPA DE RIESGOS'!$AF199),"")</f>
        <v/>
      </c>
      <c r="BT80" s="357" t="str">
        <f>IF(AND('MAPA DE RIESGOS'!$AP200="Media",'MAPA DE RIESGOS'!$AR200="Mayor"),CONCATENATE("R",'MAPA DE RIESGOS'!$H200,"C",'MAPA DE RIESGOS'!$AF200),"")</f>
        <v/>
      </c>
      <c r="BU80" s="357" t="str">
        <f>IF(AND('MAPA DE RIESGOS'!$AP201="Media",'MAPA DE RIESGOS'!$AR201="Mayor"),CONCATENATE("R",'MAPA DE RIESGOS'!$H201,"C",'MAPA DE RIESGOS'!$AF201),"")</f>
        <v/>
      </c>
      <c r="BV80" s="357" t="str">
        <f>IF(AND('MAPA DE RIESGOS'!$AP202="Media",'MAPA DE RIESGOS'!$AR202="Mayor"),CONCATENATE("R",'MAPA DE RIESGOS'!$H202,"C",'MAPA DE RIESGOS'!$AF202),"")</f>
        <v/>
      </c>
      <c r="BW80" s="357" t="str">
        <f>IF(AND('MAPA DE RIESGOS'!$AP203="Media",'MAPA DE RIESGOS'!$AR203="Mayor"),CONCATENATE("R",'MAPA DE RIESGOS'!$H203,"C",'MAPA DE RIESGOS'!$AF203),"")</f>
        <v/>
      </c>
      <c r="BX80" s="357" t="str">
        <f>IF(AND('MAPA DE RIESGOS'!$AP204="Media",'MAPA DE RIESGOS'!$AR204="Mayor"),CONCATENATE("R",'MAPA DE RIESGOS'!$H204,"C",'MAPA DE RIESGOS'!$AF204),"")</f>
        <v/>
      </c>
      <c r="BY80" s="357" t="str">
        <f>IF(AND('MAPA DE RIESGOS'!$AP205="Media",'MAPA DE RIESGOS'!$AR205="Mayor"),CONCATENATE("R",'MAPA DE RIESGOS'!$H205,"C",'MAPA DE RIESGOS'!$AF205),"")</f>
        <v/>
      </c>
      <c r="BZ80" s="357" t="str">
        <f>IF(AND('MAPA DE RIESGOS'!$AP206="Media",'MAPA DE RIESGOS'!$AR206="Mayor"),CONCATENATE("R",'MAPA DE RIESGOS'!$H206,"C",'MAPA DE RIESGOS'!$AF206),"")</f>
        <v/>
      </c>
      <c r="CA80" s="357" t="str">
        <f>IF(AND('MAPA DE RIESGOS'!$AP207="Media",'MAPA DE RIESGOS'!$AR207="Mayor"),CONCATENATE("R",'MAPA DE RIESGOS'!$H207,"C",'MAPA DE RIESGOS'!$AF207),"")</f>
        <v/>
      </c>
      <c r="CB80" s="357" t="str">
        <f>IF(AND('MAPA DE RIESGOS'!$AP208="Media",'MAPA DE RIESGOS'!$AR208="Mayor"),CONCATENATE("R",'MAPA DE RIESGOS'!$H208,"C",'MAPA DE RIESGOS'!$AF208),"")</f>
        <v/>
      </c>
      <c r="CC80" s="358" t="str">
        <f>IF(AND('MAPA DE RIESGOS'!$AP209="Media",'MAPA DE RIESGOS'!$AR209="Mayor"),CONCATENATE("R",'MAPA DE RIESGOS'!$H209,"C",'MAPA DE RIESGOS'!$AF209),"")</f>
        <v/>
      </c>
      <c r="CD80" s="359" t="str">
        <f>IF(AND('MAPA DE RIESGOS'!$AP192="Media",'MAPA DE RIESGOS'!$AR192="Catastrófico"),CONCATENATE("R",'MAPA DE RIESGOS'!$H192,"C",'MAPA DE RIESGOS'!$AF192),"")</f>
        <v/>
      </c>
      <c r="CE80" s="359" t="str">
        <f>IF(AND('MAPA DE RIESGOS'!$AP193="Media",'MAPA DE RIESGOS'!$AR193="Catastrófico"),CONCATENATE("R",'MAPA DE RIESGOS'!$H193,"C",'MAPA DE RIESGOS'!$AF193),"")</f>
        <v/>
      </c>
      <c r="CF80" s="359" t="str">
        <f>IF(AND('MAPA DE RIESGOS'!$AP194="Media",'MAPA DE RIESGOS'!$AR194="Catastrófico"),CONCATENATE("R",'MAPA DE RIESGOS'!$H194,"C",'MAPA DE RIESGOS'!$AF194),"")</f>
        <v/>
      </c>
      <c r="CG80" s="359" t="str">
        <f>IF(AND('MAPA DE RIESGOS'!$AP195="Media",'MAPA DE RIESGOS'!$AR195="Catastrófico"),CONCATENATE("R",'MAPA DE RIESGOS'!$H195,"C",'MAPA DE RIESGOS'!$AF195),"")</f>
        <v/>
      </c>
      <c r="CH80" s="359" t="str">
        <f>IF(AND('MAPA DE RIESGOS'!$AP196="Media",'MAPA DE RIESGOS'!$AR196="Catastrófico"),CONCATENATE("R",'MAPA DE RIESGOS'!$H196,"C",'MAPA DE RIESGOS'!$AF196),"")</f>
        <v/>
      </c>
      <c r="CI80" s="359" t="str">
        <f>IF(AND('MAPA DE RIESGOS'!$AP197="Media",'MAPA DE RIESGOS'!$AR197="Catastrófico"),CONCATENATE("R",'MAPA DE RIESGOS'!$H197,"C",'MAPA DE RIESGOS'!$AF197),"")</f>
        <v/>
      </c>
      <c r="CJ80" s="359" t="str">
        <f>IF(AND('MAPA DE RIESGOS'!$AP198="Media",'MAPA DE RIESGOS'!$AR198="Catastrófico"),CONCATENATE("R",'MAPA DE RIESGOS'!$H198,"C",'MAPA DE RIESGOS'!$AF198),"")</f>
        <v/>
      </c>
      <c r="CK80" s="359" t="str">
        <f>IF(AND('MAPA DE RIESGOS'!$AP199="Media",'MAPA DE RIESGOS'!$AR199="Catastrófico"),CONCATENATE("R",'MAPA DE RIESGOS'!$H199,"C",'MAPA DE RIESGOS'!$AF199),"")</f>
        <v/>
      </c>
      <c r="CL80" s="359" t="str">
        <f>IF(AND('MAPA DE RIESGOS'!$AP200="Media",'MAPA DE RIESGOS'!$AR200="Catastrófico"),CONCATENATE("R",'MAPA DE RIESGOS'!$H200,"C",'MAPA DE RIESGOS'!$AF200),"")</f>
        <v/>
      </c>
      <c r="CM80" s="359" t="str">
        <f>IF(AND('MAPA DE RIESGOS'!$AP201="Media",'MAPA DE RIESGOS'!$AR201="Catastrófico"),CONCATENATE("R",'MAPA DE RIESGOS'!$H201,"C",'MAPA DE RIESGOS'!$AF201),"")</f>
        <v/>
      </c>
      <c r="CN80" s="359" t="str">
        <f>IF(AND('MAPA DE RIESGOS'!$AP202="Media",'MAPA DE RIESGOS'!$AR202="Catastrófico"),CONCATENATE("R",'MAPA DE RIESGOS'!$H202,"C",'MAPA DE RIESGOS'!$AF202),"")</f>
        <v/>
      </c>
      <c r="CO80" s="359" t="str">
        <f>IF(AND('MAPA DE RIESGOS'!$AP203="Media",'MAPA DE RIESGOS'!$AR203="Catastrófico"),CONCATENATE("R",'MAPA DE RIESGOS'!$H203,"C",'MAPA DE RIESGOS'!$AF203),"")</f>
        <v/>
      </c>
      <c r="CP80" s="359" t="str">
        <f>IF(AND('MAPA DE RIESGOS'!$AP204="Media",'MAPA DE RIESGOS'!$AR204="Catastrófico"),CONCATENATE("R",'MAPA DE RIESGOS'!$H204,"C",'MAPA DE RIESGOS'!$AF204),"")</f>
        <v/>
      </c>
      <c r="CQ80" s="359" t="str">
        <f>IF(AND('MAPA DE RIESGOS'!$AP205="Media",'MAPA DE RIESGOS'!$AR205="Catastrófico"),CONCATENATE("R",'MAPA DE RIESGOS'!$H205,"C",'MAPA DE RIESGOS'!$AF205),"")</f>
        <v/>
      </c>
      <c r="CR80" s="359" t="str">
        <f>IF(AND('MAPA DE RIESGOS'!$AP206="Media",'MAPA DE RIESGOS'!$AR206="Catastrófico"),CONCATENATE("R",'MAPA DE RIESGOS'!$H206,"C",'MAPA DE RIESGOS'!$AF206),"")</f>
        <v/>
      </c>
      <c r="CS80" s="359" t="str">
        <f>IF(AND('MAPA DE RIESGOS'!$AP207="Media",'MAPA DE RIESGOS'!$AR207="Catastrófico"),CONCATENATE("R",'MAPA DE RIESGOS'!$H207,"C",'MAPA DE RIESGOS'!$AF207),"")</f>
        <v/>
      </c>
      <c r="CT80" s="359" t="str">
        <f>IF(AND('MAPA DE RIESGOS'!$AP208="Media",'MAPA DE RIESGOS'!$AR208="Catastrófico"),CONCATENATE("R",'MAPA DE RIESGOS'!$H208,"C",'MAPA DE RIESGOS'!$AF208),"")</f>
        <v/>
      </c>
      <c r="CU80" s="360" t="str">
        <f>IF(AND('MAPA DE RIESGOS'!$AP209="Media",'MAPA DE RIESGOS'!$AR209="Catastrófico"),CONCATENATE("R",'MAPA DE RIESGOS'!$H209,"C",'MAPA DE RIESGOS'!$AF209),"")</f>
        <v/>
      </c>
      <c r="CV80" s="67"/>
      <c r="CW80" s="741"/>
      <c r="CX80" s="742"/>
      <c r="CY80" s="742"/>
      <c r="CZ80" s="742"/>
      <c r="DA80" s="742"/>
      <c r="DB80" s="743"/>
    </row>
    <row r="81" spans="2:106" ht="32.5" customHeight="1">
      <c r="B81" s="755"/>
      <c r="C81" s="755"/>
      <c r="D81" s="756"/>
      <c r="E81" s="726"/>
      <c r="F81" s="727"/>
      <c r="G81" s="727"/>
      <c r="H81" s="727"/>
      <c r="I81" s="728"/>
      <c r="J81" s="369" t="str">
        <f>IF(AND('MAPA DE RIESGOS'!$AP210="Media",'MAPA DE RIESGOS'!$AR210="Leve"),CONCATENATE("R",'MAPA DE RIESGOS'!$H210,"C",'MAPA DE RIESGOS'!$AF210),"")</f>
        <v/>
      </c>
      <c r="K81" s="370" t="str">
        <f>IF(AND('MAPA DE RIESGOS'!$AP211="Media",'MAPA DE RIESGOS'!$AR211="Leve"),CONCATENATE("R",'MAPA DE RIESGOS'!$H211,"C",'MAPA DE RIESGOS'!$AF211),"")</f>
        <v/>
      </c>
      <c r="L81" s="370" t="str">
        <f>IF(AND('MAPA DE RIESGOS'!$AP212="Media",'MAPA DE RIESGOS'!$AR212="Leve"),CONCATENATE("R",'MAPA DE RIESGOS'!$H212,"C",'MAPA DE RIESGOS'!$AF212),"")</f>
        <v/>
      </c>
      <c r="M81" s="370" t="str">
        <f>IF(AND('MAPA DE RIESGOS'!$AP213="Media",'MAPA DE RIESGOS'!$AR213="Leve"),CONCATENATE("R",'MAPA DE RIESGOS'!$H213,"C",'MAPA DE RIESGOS'!$AF213),"")</f>
        <v/>
      </c>
      <c r="N81" s="370" t="str">
        <f>IF(AND('MAPA DE RIESGOS'!$AP214="Media",'MAPA DE RIESGOS'!$AR214="Leve"),CONCATENATE("R",'MAPA DE RIESGOS'!$H214,"C",'MAPA DE RIESGOS'!$AF214),"")</f>
        <v/>
      </c>
      <c r="O81" s="370" t="str">
        <f>IF(AND('MAPA DE RIESGOS'!$AP215="Media",'MAPA DE RIESGOS'!$AR215="Leve"),CONCATENATE("R",'MAPA DE RIESGOS'!$H215,"C",'MAPA DE RIESGOS'!$AF215),"")</f>
        <v/>
      </c>
      <c r="P81" s="370" t="str">
        <f>IF(AND('MAPA DE RIESGOS'!$AP216="Media",'MAPA DE RIESGOS'!$AR216="Leve"),CONCATENATE("R",'MAPA DE RIESGOS'!$H216,"C",'MAPA DE RIESGOS'!$AF216),"")</f>
        <v/>
      </c>
      <c r="Q81" s="370" t="str">
        <f>IF(AND('MAPA DE RIESGOS'!$AP217="Media",'MAPA DE RIESGOS'!$AR217="Leve"),CONCATENATE("R",'MAPA DE RIESGOS'!$H217,"C",'MAPA DE RIESGOS'!$AF217),"")</f>
        <v/>
      </c>
      <c r="R81" s="370" t="str">
        <f>IF(AND('MAPA DE RIESGOS'!$AP218="Media",'MAPA DE RIESGOS'!$AR218="Leve"),CONCATENATE("R",'MAPA DE RIESGOS'!$H218,"C",'MAPA DE RIESGOS'!$AF218),"")</f>
        <v/>
      </c>
      <c r="S81" s="370" t="str">
        <f>IF(AND('MAPA DE RIESGOS'!$AP219="Media",'MAPA DE RIESGOS'!$AR219="Leve"),CONCATENATE("R",'MAPA DE RIESGOS'!$H219,"C",'MAPA DE RIESGOS'!$AF219),"")</f>
        <v/>
      </c>
      <c r="T81" s="370" t="str">
        <f>IF(AND('MAPA DE RIESGOS'!$AP220="Media",'MAPA DE RIESGOS'!$AR220="Leve"),CONCATENATE("R",'MAPA DE RIESGOS'!$H220,"C",'MAPA DE RIESGOS'!$AF220),"")</f>
        <v/>
      </c>
      <c r="U81" s="370" t="str">
        <f>IF(AND('MAPA DE RIESGOS'!$AP221="Media",'MAPA DE RIESGOS'!$AR221="Leve"),CONCATENATE("R",'MAPA DE RIESGOS'!$H221,"C",'MAPA DE RIESGOS'!$AF221),"")</f>
        <v/>
      </c>
      <c r="V81" s="370" t="str">
        <f>IF(AND('MAPA DE RIESGOS'!$AP222="Media",'MAPA DE RIESGOS'!$AR222="Leve"),CONCATENATE("R",'MAPA DE RIESGOS'!$H222,"C",'MAPA DE RIESGOS'!$AF222),"")</f>
        <v/>
      </c>
      <c r="W81" s="370" t="str">
        <f>IF(AND('MAPA DE RIESGOS'!$AP223="Media",'MAPA DE RIESGOS'!$AR223="Leve"),CONCATENATE("R",'MAPA DE RIESGOS'!$H223,"C",'MAPA DE RIESGOS'!$AF223),"")</f>
        <v/>
      </c>
      <c r="X81" s="370" t="str">
        <f>IF(AND('MAPA DE RIESGOS'!$AP224="Media",'MAPA DE RIESGOS'!$AR224="Leve"),CONCATENATE("R",'MAPA DE RIESGOS'!$H224,"C",'MAPA DE RIESGOS'!$AF224),"")</f>
        <v/>
      </c>
      <c r="Y81" s="370" t="str">
        <f>IF(AND('MAPA DE RIESGOS'!$AP225="Media",'MAPA DE RIESGOS'!$AR225="Leve"),CONCATENATE("R",'MAPA DE RIESGOS'!$H225,"C",'MAPA DE RIESGOS'!$AF225),"")</f>
        <v/>
      </c>
      <c r="Z81" s="370" t="str">
        <f>IF(AND('MAPA DE RIESGOS'!$AP226="Media",'MAPA DE RIESGOS'!$AR226="Leve"),CONCATENATE("R",'MAPA DE RIESGOS'!$H226,"C",'MAPA DE RIESGOS'!$AF226),"")</f>
        <v/>
      </c>
      <c r="AA81" s="370" t="str">
        <f>IF(AND('MAPA DE RIESGOS'!$AP227="Media",'MAPA DE RIESGOS'!$AR227="Leve"),CONCATENATE("R",'MAPA DE RIESGOS'!$H227,"C",'MAPA DE RIESGOS'!$AF227),"")</f>
        <v/>
      </c>
      <c r="AB81" s="369" t="str">
        <f>IF(AND('MAPA DE RIESGOS'!$AP210="Media",'MAPA DE RIESGOS'!$AR210="Menor"),CONCATENATE("R",'MAPA DE RIESGOS'!$H210,"C",'MAPA DE RIESGOS'!$AF210),"")</f>
        <v/>
      </c>
      <c r="AC81" s="370" t="str">
        <f>IF(AND('MAPA DE RIESGOS'!$AP211="Media",'MAPA DE RIESGOS'!$AR211="Menor"),CONCATENATE("R",'MAPA DE RIESGOS'!$H211,"C",'MAPA DE RIESGOS'!$AF211),"")</f>
        <v/>
      </c>
      <c r="AD81" s="370" t="str">
        <f>IF(AND('MAPA DE RIESGOS'!$AP212="Media",'MAPA DE RIESGOS'!$AR212="Menor"),CONCATENATE("R",'MAPA DE RIESGOS'!$H212,"C",'MAPA DE RIESGOS'!$AF212),"")</f>
        <v/>
      </c>
      <c r="AE81" s="370" t="str">
        <f>IF(AND('MAPA DE RIESGOS'!$AP213="Media",'MAPA DE RIESGOS'!$AR213="Menor"),CONCATENATE("R",'MAPA DE RIESGOS'!$H213,"C",'MAPA DE RIESGOS'!$AF213),"")</f>
        <v/>
      </c>
      <c r="AF81" s="370" t="str">
        <f>IF(AND('MAPA DE RIESGOS'!$AP214="Media",'MAPA DE RIESGOS'!$AR214="Menor"),CONCATENATE("R",'MAPA DE RIESGOS'!$H214,"C",'MAPA DE RIESGOS'!$AF214),"")</f>
        <v/>
      </c>
      <c r="AG81" s="370" t="str">
        <f>IF(AND('MAPA DE RIESGOS'!$AP215="Media",'MAPA DE RIESGOS'!$AR215="Menor"),CONCATENATE("R",'MAPA DE RIESGOS'!$H215,"C",'MAPA DE RIESGOS'!$AF215),"")</f>
        <v/>
      </c>
      <c r="AH81" s="370" t="str">
        <f>IF(AND('MAPA DE RIESGOS'!$AP216="Media",'MAPA DE RIESGOS'!$AR216="Menor"),CONCATENATE("R",'MAPA DE RIESGOS'!$H216,"C",'MAPA DE RIESGOS'!$AF216),"")</f>
        <v/>
      </c>
      <c r="AI81" s="370" t="str">
        <f>IF(AND('MAPA DE RIESGOS'!$AP217="Media",'MAPA DE RIESGOS'!$AR217="Menor"),CONCATENATE("R",'MAPA DE RIESGOS'!$H217,"C",'MAPA DE RIESGOS'!$AF217),"")</f>
        <v/>
      </c>
      <c r="AJ81" s="370" t="str">
        <f>IF(AND('MAPA DE RIESGOS'!$AP218="Media",'MAPA DE RIESGOS'!$AR218="Menor"),CONCATENATE("R",'MAPA DE RIESGOS'!$H218,"C",'MAPA DE RIESGOS'!$AF218),"")</f>
        <v/>
      </c>
      <c r="AK81" s="370" t="str">
        <f>IF(AND('MAPA DE RIESGOS'!$AP219="Media",'MAPA DE RIESGOS'!$AR219="Menor"),CONCATENATE("R",'MAPA DE RIESGOS'!$H219,"C",'MAPA DE RIESGOS'!$AF219),"")</f>
        <v/>
      </c>
      <c r="AL81" s="370" t="str">
        <f>IF(AND('MAPA DE RIESGOS'!$AP220="Media",'MAPA DE RIESGOS'!$AR220="Menor"),CONCATENATE("R",'MAPA DE RIESGOS'!$H220,"C",'MAPA DE RIESGOS'!$AF220),"")</f>
        <v/>
      </c>
      <c r="AM81" s="370" t="str">
        <f>IF(AND('MAPA DE RIESGOS'!$AP221="Media",'MAPA DE RIESGOS'!$AR221="Menor"),CONCATENATE("R",'MAPA DE RIESGOS'!$H221,"C",'MAPA DE RIESGOS'!$AF221),"")</f>
        <v/>
      </c>
      <c r="AN81" s="370" t="str">
        <f>IF(AND('MAPA DE RIESGOS'!$AP222="Media",'MAPA DE RIESGOS'!$AR222="Menor"),CONCATENATE("R",'MAPA DE RIESGOS'!$H222,"C",'MAPA DE RIESGOS'!$AF222),"")</f>
        <v/>
      </c>
      <c r="AO81" s="370" t="str">
        <f>IF(AND('MAPA DE RIESGOS'!$AP223="Media",'MAPA DE RIESGOS'!$AR223="Menor"),CONCATENATE("R",'MAPA DE RIESGOS'!$H223,"C",'MAPA DE RIESGOS'!$AF223),"")</f>
        <v/>
      </c>
      <c r="AP81" s="370" t="str">
        <f>IF(AND('MAPA DE RIESGOS'!$AP224="Media",'MAPA DE RIESGOS'!$AR224="Menor"),CONCATENATE("R",'MAPA DE RIESGOS'!$H224,"C",'MAPA DE RIESGOS'!$AF224),"")</f>
        <v/>
      </c>
      <c r="AQ81" s="370" t="str">
        <f>IF(AND('MAPA DE RIESGOS'!$AP225="Media",'MAPA DE RIESGOS'!$AR225="Menor"),CONCATENATE("R",'MAPA DE RIESGOS'!$H225,"C",'MAPA DE RIESGOS'!$AF225),"")</f>
        <v/>
      </c>
      <c r="AR81" s="370" t="str">
        <f>IF(AND('MAPA DE RIESGOS'!$AP226="Media",'MAPA DE RIESGOS'!$AR226="Menor"),CONCATENATE("R",'MAPA DE RIESGOS'!$H226,"C",'MAPA DE RIESGOS'!$AF226),"")</f>
        <v/>
      </c>
      <c r="AS81" s="370" t="str">
        <f>IF(AND('MAPA DE RIESGOS'!$AP227="Media",'MAPA DE RIESGOS'!$AR227="Menor"),CONCATENATE("R",'MAPA DE RIESGOS'!$H227,"C",'MAPA DE RIESGOS'!$AF227),"")</f>
        <v/>
      </c>
      <c r="AT81" s="369" t="str">
        <f>IF(AND('MAPA DE RIESGOS'!$AP210="Media",'MAPA DE RIESGOS'!$AR210="Moderado"),CONCATENATE("R",'MAPA DE RIESGOS'!$H210,"C",'MAPA DE RIESGOS'!$AF210),"")</f>
        <v/>
      </c>
      <c r="AU81" s="370" t="str">
        <f>IF(AND('MAPA DE RIESGOS'!$AP211="Media",'MAPA DE RIESGOS'!$AR211="Moderado"),CONCATENATE("R",'MAPA DE RIESGOS'!$H211,"C",'MAPA DE RIESGOS'!$AF211),"")</f>
        <v/>
      </c>
      <c r="AV81" s="370" t="str">
        <f>IF(AND('MAPA DE RIESGOS'!$AP212="Media",'MAPA DE RIESGOS'!$AR212="Moderado"),CONCATENATE("R",'MAPA DE RIESGOS'!$H212,"C",'MAPA DE RIESGOS'!$AF212),"")</f>
        <v/>
      </c>
      <c r="AW81" s="370" t="str">
        <f>IF(AND('MAPA DE RIESGOS'!$AP213="Media",'MAPA DE RIESGOS'!$AR213="Moderado"),CONCATENATE("R",'MAPA DE RIESGOS'!$H213,"C",'MAPA DE RIESGOS'!$AF213),"")</f>
        <v/>
      </c>
      <c r="AX81" s="370" t="str">
        <f>IF(AND('MAPA DE RIESGOS'!$AP214="Media",'MAPA DE RIESGOS'!$AR214="Moderado"),CONCATENATE("R",'MAPA DE RIESGOS'!$H214,"C",'MAPA DE RIESGOS'!$AF214),"")</f>
        <v/>
      </c>
      <c r="AY81" s="370" t="str">
        <f>IF(AND('MAPA DE RIESGOS'!$AP215="Media",'MAPA DE RIESGOS'!$AR215="Moderado"),CONCATENATE("R",'MAPA DE RIESGOS'!$H215,"C",'MAPA DE RIESGOS'!$AF215),"")</f>
        <v/>
      </c>
      <c r="AZ81" s="370" t="str">
        <f>IF(AND('MAPA DE RIESGOS'!$AP216="Media",'MAPA DE RIESGOS'!$AR216="Moderado"),CONCATENATE("R",'MAPA DE RIESGOS'!$H216,"C",'MAPA DE RIESGOS'!$AF216),"")</f>
        <v/>
      </c>
      <c r="BA81" s="370" t="str">
        <f>IF(AND('MAPA DE RIESGOS'!$AP217="Media",'MAPA DE RIESGOS'!$AR217="Moderado"),CONCATENATE("R",'MAPA DE RIESGOS'!$H217,"C",'MAPA DE RIESGOS'!$AF217),"")</f>
        <v/>
      </c>
      <c r="BB81" s="370" t="str">
        <f>IF(AND('MAPA DE RIESGOS'!$AP218="Media",'MAPA DE RIESGOS'!$AR218="Moderado"),CONCATENATE("R",'MAPA DE RIESGOS'!$H218,"C",'MAPA DE RIESGOS'!$AF218),"")</f>
        <v/>
      </c>
      <c r="BC81" s="370" t="str">
        <f>IF(AND('MAPA DE RIESGOS'!$AP219="Media",'MAPA DE RIESGOS'!$AR219="Moderado"),CONCATENATE("R",'MAPA DE RIESGOS'!$H219,"C",'MAPA DE RIESGOS'!$AF219),"")</f>
        <v/>
      </c>
      <c r="BD81" s="370" t="str">
        <f>IF(AND('MAPA DE RIESGOS'!$AP220="Media",'MAPA DE RIESGOS'!$AR220="Moderado"),CONCATENATE("R",'MAPA DE RIESGOS'!$H220,"C",'MAPA DE RIESGOS'!$AF220),"")</f>
        <v/>
      </c>
      <c r="BE81" s="370" t="str">
        <f>IF(AND('MAPA DE RIESGOS'!$AP221="Media",'MAPA DE RIESGOS'!$AR221="Moderado"),CONCATENATE("R",'MAPA DE RIESGOS'!$H221,"C",'MAPA DE RIESGOS'!$AF221),"")</f>
        <v/>
      </c>
      <c r="BF81" s="370" t="str">
        <f>IF(AND('MAPA DE RIESGOS'!$AP222="Media",'MAPA DE RIESGOS'!$AR222="Moderado"),CONCATENATE("R",'MAPA DE RIESGOS'!$H222,"C",'MAPA DE RIESGOS'!$AF222),"")</f>
        <v/>
      </c>
      <c r="BG81" s="370" t="str">
        <f>IF(AND('MAPA DE RIESGOS'!$AP223="Media",'MAPA DE RIESGOS'!$AR223="Moderado"),CONCATENATE("R",'MAPA DE RIESGOS'!$H223,"C",'MAPA DE RIESGOS'!$AF223),"")</f>
        <v/>
      </c>
      <c r="BH81" s="370" t="str">
        <f>IF(AND('MAPA DE RIESGOS'!$AP224="Media",'MAPA DE RIESGOS'!$AR224="Moderado"),CONCATENATE("R",'MAPA DE RIESGOS'!$H224,"C",'MAPA DE RIESGOS'!$AF224),"")</f>
        <v/>
      </c>
      <c r="BI81" s="370" t="str">
        <f>IF(AND('MAPA DE RIESGOS'!$AP225="Media",'MAPA DE RIESGOS'!$AR225="Moderado"),CONCATENATE("R",'MAPA DE RIESGOS'!$H225,"C",'MAPA DE RIESGOS'!$AF225),"")</f>
        <v/>
      </c>
      <c r="BJ81" s="370" t="str">
        <f>IF(AND('MAPA DE RIESGOS'!$AP226="Media",'MAPA DE RIESGOS'!$AR226="Moderado"),CONCATENATE("R",'MAPA DE RIESGOS'!$H226,"C",'MAPA DE RIESGOS'!$AF226),"")</f>
        <v/>
      </c>
      <c r="BK81" s="371" t="str">
        <f>IF(AND('MAPA DE RIESGOS'!$AP227="Media",'MAPA DE RIESGOS'!$AR227="Moderado"),CONCATENATE("R",'MAPA DE RIESGOS'!$H227,"C",'MAPA DE RIESGOS'!$AF227),"")</f>
        <v/>
      </c>
      <c r="BL81" s="357" t="str">
        <f>IF(AND('MAPA DE RIESGOS'!$AP210="Media",'MAPA DE RIESGOS'!$AR210="Mayor"),CONCATENATE("R",'MAPA DE RIESGOS'!$H210,"C",'MAPA DE RIESGOS'!$AF210),"")</f>
        <v/>
      </c>
      <c r="BM81" s="357" t="str">
        <f>IF(AND('MAPA DE RIESGOS'!$AP211="Media",'MAPA DE RIESGOS'!$AR211="Mayor"),CONCATENATE("R",'MAPA DE RIESGOS'!$H211,"C",'MAPA DE RIESGOS'!$AF211),"")</f>
        <v/>
      </c>
      <c r="BN81" s="357" t="str">
        <f>IF(AND('MAPA DE RIESGOS'!$AP212="Media",'MAPA DE RIESGOS'!$AR212="Mayor"),CONCATENATE("R",'MAPA DE RIESGOS'!$H212,"C",'MAPA DE RIESGOS'!$AF212),"")</f>
        <v/>
      </c>
      <c r="BO81" s="357" t="str">
        <f>IF(AND('MAPA DE RIESGOS'!$AP213="Media",'MAPA DE RIESGOS'!$AR213="Mayor"),CONCATENATE("R",'MAPA DE RIESGOS'!$H213,"C",'MAPA DE RIESGOS'!$AF213),"")</f>
        <v/>
      </c>
      <c r="BP81" s="357" t="str">
        <f>IF(AND('MAPA DE RIESGOS'!$AP214="Media",'MAPA DE RIESGOS'!$AR214="Mayor"),CONCATENATE("R",'MAPA DE RIESGOS'!$H214,"C",'MAPA DE RIESGOS'!$AF214),"")</f>
        <v/>
      </c>
      <c r="BQ81" s="357" t="str">
        <f>IF(AND('MAPA DE RIESGOS'!$AP215="Media",'MAPA DE RIESGOS'!$AR215="Mayor"),CONCATENATE("R",'MAPA DE RIESGOS'!$H215,"C",'MAPA DE RIESGOS'!$AF215),"")</f>
        <v/>
      </c>
      <c r="BR81" s="357" t="str">
        <f>IF(AND('MAPA DE RIESGOS'!$AP216="Media",'MAPA DE RIESGOS'!$AR216="Mayor"),CONCATENATE("R",'MAPA DE RIESGOS'!$H216,"C",'MAPA DE RIESGOS'!$AF216),"")</f>
        <v/>
      </c>
      <c r="BS81" s="357" t="str">
        <f>IF(AND('MAPA DE RIESGOS'!$AP217="Media",'MAPA DE RIESGOS'!$AR217="Mayor"),CONCATENATE("R",'MAPA DE RIESGOS'!$H217,"C",'MAPA DE RIESGOS'!$AF217),"")</f>
        <v/>
      </c>
      <c r="BT81" s="357" t="str">
        <f>IF(AND('MAPA DE RIESGOS'!$AP218="Media",'MAPA DE RIESGOS'!$AR218="Mayor"),CONCATENATE("R",'MAPA DE RIESGOS'!$H218,"C",'MAPA DE RIESGOS'!$AF218),"")</f>
        <v/>
      </c>
      <c r="BU81" s="357" t="str">
        <f>IF(AND('MAPA DE RIESGOS'!$AP219="Media",'MAPA DE RIESGOS'!$AR219="Mayor"),CONCATENATE("R",'MAPA DE RIESGOS'!$H219,"C",'MAPA DE RIESGOS'!$AF219),"")</f>
        <v/>
      </c>
      <c r="BV81" s="357" t="str">
        <f>IF(AND('MAPA DE RIESGOS'!$AP220="Media",'MAPA DE RIESGOS'!$AR220="Mayor"),CONCATENATE("R",'MAPA DE RIESGOS'!$H220,"C",'MAPA DE RIESGOS'!$AF220),"")</f>
        <v/>
      </c>
      <c r="BW81" s="357" t="str">
        <f>IF(AND('MAPA DE RIESGOS'!$AP221="Media",'MAPA DE RIESGOS'!$AR221="Mayor"),CONCATENATE("R",'MAPA DE RIESGOS'!$H221,"C",'MAPA DE RIESGOS'!$AF221),"")</f>
        <v/>
      </c>
      <c r="BX81" s="357" t="str">
        <f>IF(AND('MAPA DE RIESGOS'!$AP222="Media",'MAPA DE RIESGOS'!$AR222="Mayor"),CONCATENATE("R",'MAPA DE RIESGOS'!$H222,"C",'MAPA DE RIESGOS'!$AF222),"")</f>
        <v/>
      </c>
      <c r="BY81" s="357" t="str">
        <f>IF(AND('MAPA DE RIESGOS'!$AP223="Media",'MAPA DE RIESGOS'!$AR223="Mayor"),CONCATENATE("R",'MAPA DE RIESGOS'!$H223,"C",'MAPA DE RIESGOS'!$AF223),"")</f>
        <v/>
      </c>
      <c r="BZ81" s="357" t="str">
        <f>IF(AND('MAPA DE RIESGOS'!$AP224="Media",'MAPA DE RIESGOS'!$AR224="Mayor"),CONCATENATE("R",'MAPA DE RIESGOS'!$H224,"C",'MAPA DE RIESGOS'!$AF224),"")</f>
        <v/>
      </c>
      <c r="CA81" s="357" t="str">
        <f>IF(AND('MAPA DE RIESGOS'!$AP225="Media",'MAPA DE RIESGOS'!$AR225="Mayor"),CONCATENATE("R",'MAPA DE RIESGOS'!$H225,"C",'MAPA DE RIESGOS'!$AF225),"")</f>
        <v/>
      </c>
      <c r="CB81" s="357" t="str">
        <f>IF(AND('MAPA DE RIESGOS'!$AP226="Media",'MAPA DE RIESGOS'!$AR226="Mayor"),CONCATENATE("R",'MAPA DE RIESGOS'!$H226,"C",'MAPA DE RIESGOS'!$AF226),"")</f>
        <v/>
      </c>
      <c r="CC81" s="358" t="str">
        <f>IF(AND('MAPA DE RIESGOS'!$AP227="Media",'MAPA DE RIESGOS'!$AR227="Mayor"),CONCATENATE("R",'MAPA DE RIESGOS'!$H227,"C",'MAPA DE RIESGOS'!$AF227),"")</f>
        <v/>
      </c>
      <c r="CD81" s="359" t="str">
        <f>IF(AND('MAPA DE RIESGOS'!$AP210="Media",'MAPA DE RIESGOS'!$AR210="Catastrófico"),CONCATENATE("R",'MAPA DE RIESGOS'!$H210,"C",'MAPA DE RIESGOS'!$AF210),"")</f>
        <v/>
      </c>
      <c r="CE81" s="359" t="str">
        <f>IF(AND('MAPA DE RIESGOS'!$AP211="Media",'MAPA DE RIESGOS'!$AR211="Catastrófico"),CONCATENATE("R",'MAPA DE RIESGOS'!$H211,"C",'MAPA DE RIESGOS'!$AF211),"")</f>
        <v/>
      </c>
      <c r="CF81" s="359" t="str">
        <f>IF(AND('MAPA DE RIESGOS'!$AP212="Media",'MAPA DE RIESGOS'!$AR212="Catastrófico"),CONCATENATE("R",'MAPA DE RIESGOS'!$H212,"C",'MAPA DE RIESGOS'!$AF212),"")</f>
        <v/>
      </c>
      <c r="CG81" s="359" t="str">
        <f>IF(AND('MAPA DE RIESGOS'!$AP213="Media",'MAPA DE RIESGOS'!$AR213="Catastrófico"),CONCATENATE("R",'MAPA DE RIESGOS'!$H213,"C",'MAPA DE RIESGOS'!$AF213),"")</f>
        <v/>
      </c>
      <c r="CH81" s="359" t="str">
        <f>IF(AND('MAPA DE RIESGOS'!$AP214="Media",'MAPA DE RIESGOS'!$AR214="Catastrófico"),CONCATENATE("R",'MAPA DE RIESGOS'!$H214,"C",'MAPA DE RIESGOS'!$AF214),"")</f>
        <v/>
      </c>
      <c r="CI81" s="359" t="str">
        <f>IF(AND('MAPA DE RIESGOS'!$AP215="Media",'MAPA DE RIESGOS'!$AR215="Catastrófico"),CONCATENATE("R",'MAPA DE RIESGOS'!$H215,"C",'MAPA DE RIESGOS'!$AF215),"")</f>
        <v/>
      </c>
      <c r="CJ81" s="359" t="str">
        <f>IF(AND('MAPA DE RIESGOS'!$AP216="Media",'MAPA DE RIESGOS'!$AR216="Catastrófico"),CONCATENATE("R",'MAPA DE RIESGOS'!$H216,"C",'MAPA DE RIESGOS'!$AF216),"")</f>
        <v/>
      </c>
      <c r="CK81" s="359" t="str">
        <f>IF(AND('MAPA DE RIESGOS'!$AP217="Media",'MAPA DE RIESGOS'!$AR217="Catastrófico"),CONCATENATE("R",'MAPA DE RIESGOS'!$H217,"C",'MAPA DE RIESGOS'!$AF217),"")</f>
        <v/>
      </c>
      <c r="CL81" s="359" t="str">
        <f>IF(AND('MAPA DE RIESGOS'!$AP218="Media",'MAPA DE RIESGOS'!$AR218="Catastrófico"),CONCATENATE("R",'MAPA DE RIESGOS'!$H218,"C",'MAPA DE RIESGOS'!$AF218),"")</f>
        <v/>
      </c>
      <c r="CM81" s="359" t="str">
        <f>IF(AND('MAPA DE RIESGOS'!$AP219="Media",'MAPA DE RIESGOS'!$AR219="Catastrófico"),CONCATENATE("R",'MAPA DE RIESGOS'!$H219,"C",'MAPA DE RIESGOS'!$AF219),"")</f>
        <v/>
      </c>
      <c r="CN81" s="359" t="str">
        <f>IF(AND('MAPA DE RIESGOS'!$AP220="Media",'MAPA DE RIESGOS'!$AR220="Catastrófico"),CONCATENATE("R",'MAPA DE RIESGOS'!$H220,"C",'MAPA DE RIESGOS'!$AF220),"")</f>
        <v/>
      </c>
      <c r="CO81" s="359" t="str">
        <f>IF(AND('MAPA DE RIESGOS'!$AP221="Media",'MAPA DE RIESGOS'!$AR221="Catastrófico"),CONCATENATE("R",'MAPA DE RIESGOS'!$H221,"C",'MAPA DE RIESGOS'!$AF221),"")</f>
        <v/>
      </c>
      <c r="CP81" s="359" t="str">
        <f>IF(AND('MAPA DE RIESGOS'!$AP222="Media",'MAPA DE RIESGOS'!$AR222="Catastrófico"),CONCATENATE("R",'MAPA DE RIESGOS'!$H222,"C",'MAPA DE RIESGOS'!$AF222),"")</f>
        <v/>
      </c>
      <c r="CQ81" s="359" t="str">
        <f>IF(AND('MAPA DE RIESGOS'!$AP223="Media",'MAPA DE RIESGOS'!$AR223="Catastrófico"),CONCATENATE("R",'MAPA DE RIESGOS'!$H223,"C",'MAPA DE RIESGOS'!$AF223),"")</f>
        <v/>
      </c>
      <c r="CR81" s="359" t="str">
        <f>IF(AND('MAPA DE RIESGOS'!$AP224="Media",'MAPA DE RIESGOS'!$AR224="Catastrófico"),CONCATENATE("R",'MAPA DE RIESGOS'!$H224,"C",'MAPA DE RIESGOS'!$AF224),"")</f>
        <v/>
      </c>
      <c r="CS81" s="359" t="str">
        <f>IF(AND('MAPA DE RIESGOS'!$AP225="Media",'MAPA DE RIESGOS'!$AR225="Catastrófico"),CONCATENATE("R",'MAPA DE RIESGOS'!$H225,"C",'MAPA DE RIESGOS'!$AF225),"")</f>
        <v/>
      </c>
      <c r="CT81" s="359" t="str">
        <f>IF(AND('MAPA DE RIESGOS'!$AP226="Media",'MAPA DE RIESGOS'!$AR226="Catastrófico"),CONCATENATE("R",'MAPA DE RIESGOS'!$H226,"C",'MAPA DE RIESGOS'!$AF226),"")</f>
        <v/>
      </c>
      <c r="CU81" s="360" t="str">
        <f>IF(AND('MAPA DE RIESGOS'!$AP227="Media",'MAPA DE RIESGOS'!$AR227="Catastrófico"),CONCATENATE("R",'MAPA DE RIESGOS'!$H227,"C",'MAPA DE RIESGOS'!$AF227),"")</f>
        <v/>
      </c>
      <c r="CV81" s="67"/>
      <c r="CW81" s="741"/>
      <c r="CX81" s="742"/>
      <c r="CY81" s="742"/>
      <c r="CZ81" s="742"/>
      <c r="DA81" s="742"/>
      <c r="DB81" s="743"/>
    </row>
    <row r="82" spans="2:106" ht="32.5" customHeight="1">
      <c r="B82" s="755"/>
      <c r="C82" s="755"/>
      <c r="D82" s="756"/>
      <c r="E82" s="726"/>
      <c r="F82" s="727"/>
      <c r="G82" s="727"/>
      <c r="H82" s="727"/>
      <c r="I82" s="728"/>
      <c r="J82" s="369" t="str">
        <f>IF(AND('MAPA DE RIESGOS'!$AP228="Media",'MAPA DE RIESGOS'!$AR228="Leve"),CONCATENATE("R",'MAPA DE RIESGOS'!$H228,"C",'MAPA DE RIESGOS'!$AF228),"")</f>
        <v/>
      </c>
      <c r="K82" s="370" t="str">
        <f>IF(AND('MAPA DE RIESGOS'!$AP229="Media",'MAPA DE RIESGOS'!$AR229="Leve"),CONCATENATE("R",'MAPA DE RIESGOS'!$H229,"C",'MAPA DE RIESGOS'!$AF229),"")</f>
        <v/>
      </c>
      <c r="L82" s="370" t="str">
        <f>IF(AND('MAPA DE RIESGOS'!$AP230="Media",'MAPA DE RIESGOS'!$AR230="Leve"),CONCATENATE("R",'MAPA DE RIESGOS'!$H230,"C",'MAPA DE RIESGOS'!$AF230),"")</f>
        <v/>
      </c>
      <c r="M82" s="370" t="str">
        <f>IF(AND('MAPA DE RIESGOS'!$AP231="Media",'MAPA DE RIESGOS'!$AR231="Leve"),CONCATENATE("R",'MAPA DE RIESGOS'!$H231,"C",'MAPA DE RIESGOS'!$AF231),"")</f>
        <v/>
      </c>
      <c r="N82" s="370" t="str">
        <f>IF(AND('MAPA DE RIESGOS'!$AP232="Media",'MAPA DE RIESGOS'!$AR232="Leve"),CONCATENATE("R",'MAPA DE RIESGOS'!$H232,"C",'MAPA DE RIESGOS'!$AF232),"")</f>
        <v/>
      </c>
      <c r="O82" s="370" t="str">
        <f>IF(AND('MAPA DE RIESGOS'!$AP233="Media",'MAPA DE RIESGOS'!$AR233="Leve"),CONCATENATE("R",'MAPA DE RIESGOS'!$H233,"C",'MAPA DE RIESGOS'!$AF233),"")</f>
        <v/>
      </c>
      <c r="P82" s="370" t="str">
        <f>IF(AND('MAPA DE RIESGOS'!$AP234="Media",'MAPA DE RIESGOS'!$AR234="Leve"),CONCATENATE("R",'MAPA DE RIESGOS'!$H234,"C",'MAPA DE RIESGOS'!$AF234),"")</f>
        <v/>
      </c>
      <c r="Q82" s="370" t="str">
        <f>IF(AND('MAPA DE RIESGOS'!$AP235="Media",'MAPA DE RIESGOS'!$AR235="Leve"),CONCATENATE("R",'MAPA DE RIESGOS'!$H235,"C",'MAPA DE RIESGOS'!$AF235),"")</f>
        <v/>
      </c>
      <c r="R82" s="370" t="str">
        <f>IF(AND('MAPA DE RIESGOS'!$AP236="Media",'MAPA DE RIESGOS'!$AR236="Leve"),CONCATENATE("R",'MAPA DE RIESGOS'!$H236,"C",'MAPA DE RIESGOS'!$AF236),"")</f>
        <v/>
      </c>
      <c r="S82" s="370" t="str">
        <f>IF(AND('MAPA DE RIESGOS'!$AP237="Media",'MAPA DE RIESGOS'!$AR237="Leve"),CONCATENATE("R",'MAPA DE RIESGOS'!$H237,"C",'MAPA DE RIESGOS'!$AF237),"")</f>
        <v/>
      </c>
      <c r="T82" s="370" t="str">
        <f>IF(AND('MAPA DE RIESGOS'!$AP238="Media",'MAPA DE RIESGOS'!$AR238="Leve"),CONCATENATE("R",'MAPA DE RIESGOS'!$H238,"C",'MAPA DE RIESGOS'!$AF238),"")</f>
        <v/>
      </c>
      <c r="U82" s="370" t="str">
        <f>IF(AND('MAPA DE RIESGOS'!$AP239="Media",'MAPA DE RIESGOS'!$AR239="Leve"),CONCATENATE("R",'MAPA DE RIESGOS'!$H239,"C",'MAPA DE RIESGOS'!$AF239),"")</f>
        <v/>
      </c>
      <c r="V82" s="370" t="str">
        <f>IF(AND('MAPA DE RIESGOS'!$AP240="Media",'MAPA DE RIESGOS'!$AR240="Leve"),CONCATENATE("R",'MAPA DE RIESGOS'!$H240,"C",'MAPA DE RIESGOS'!$AF240),"")</f>
        <v/>
      </c>
      <c r="W82" s="370" t="str">
        <f>IF(AND('MAPA DE RIESGOS'!$AP241="Media",'MAPA DE RIESGOS'!$AR241="Leve"),CONCATENATE("R",'MAPA DE RIESGOS'!$H241,"C",'MAPA DE RIESGOS'!$AF241),"")</f>
        <v/>
      </c>
      <c r="X82" s="370" t="str">
        <f>IF(AND('MAPA DE RIESGOS'!$AP242="Media",'MAPA DE RIESGOS'!$AR242="Leve"),CONCATENATE("R",'MAPA DE RIESGOS'!$H242,"C",'MAPA DE RIESGOS'!$AF242),"")</f>
        <v/>
      </c>
      <c r="Y82" s="370" t="str">
        <f>IF(AND('MAPA DE RIESGOS'!$AP243="Media",'MAPA DE RIESGOS'!$AR243="Leve"),CONCATENATE("R",'MAPA DE RIESGOS'!$H243,"C",'MAPA DE RIESGOS'!$AF243),"")</f>
        <v/>
      </c>
      <c r="Z82" s="370" t="str">
        <f>IF(AND('MAPA DE RIESGOS'!$AP244="Media",'MAPA DE RIESGOS'!$AR244="Leve"),CONCATENATE("R",'MAPA DE RIESGOS'!$H244,"C",'MAPA DE RIESGOS'!$AF244),"")</f>
        <v/>
      </c>
      <c r="AA82" s="370" t="str">
        <f>IF(AND('MAPA DE RIESGOS'!$AP245="Media",'MAPA DE RIESGOS'!$AR245="Leve"),CONCATENATE("R",'MAPA DE RIESGOS'!$H245,"C",'MAPA DE RIESGOS'!$AF245),"")</f>
        <v/>
      </c>
      <c r="AB82" s="369" t="str">
        <f>IF(AND('MAPA DE RIESGOS'!$AP228="Media",'MAPA DE RIESGOS'!$AR228="Menor"),CONCATENATE("R",'MAPA DE RIESGOS'!$H228,"C",'MAPA DE RIESGOS'!$AF228),"")</f>
        <v/>
      </c>
      <c r="AC82" s="370" t="str">
        <f>IF(AND('MAPA DE RIESGOS'!$AP229="Media",'MAPA DE RIESGOS'!$AR229="Menor"),CONCATENATE("R",'MAPA DE RIESGOS'!$H229,"C",'MAPA DE RIESGOS'!$AF229),"")</f>
        <v/>
      </c>
      <c r="AD82" s="370" t="str">
        <f>IF(AND('MAPA DE RIESGOS'!$AP230="Media",'MAPA DE RIESGOS'!$AR230="Menor"),CONCATENATE("R",'MAPA DE RIESGOS'!$H230,"C",'MAPA DE RIESGOS'!$AF230),"")</f>
        <v/>
      </c>
      <c r="AE82" s="370" t="str">
        <f>IF(AND('MAPA DE RIESGOS'!$AP231="Media",'MAPA DE RIESGOS'!$AR231="Menor"),CONCATENATE("R",'MAPA DE RIESGOS'!$H231,"C",'MAPA DE RIESGOS'!$AF231),"")</f>
        <v/>
      </c>
      <c r="AF82" s="370" t="str">
        <f>IF(AND('MAPA DE RIESGOS'!$AP232="Media",'MAPA DE RIESGOS'!$AR232="Menor"),CONCATENATE("R",'MAPA DE RIESGOS'!$H232,"C",'MAPA DE RIESGOS'!$AF232),"")</f>
        <v/>
      </c>
      <c r="AG82" s="370" t="str">
        <f>IF(AND('MAPA DE RIESGOS'!$AP233="Media",'MAPA DE RIESGOS'!$AR233="Menor"),CONCATENATE("R",'MAPA DE RIESGOS'!$H233,"C",'MAPA DE RIESGOS'!$AF233),"")</f>
        <v/>
      </c>
      <c r="AH82" s="370" t="str">
        <f>IF(AND('MAPA DE RIESGOS'!$AP234="Media",'MAPA DE RIESGOS'!$AR234="Menor"),CONCATENATE("R",'MAPA DE RIESGOS'!$H234,"C",'MAPA DE RIESGOS'!$AF234),"")</f>
        <v/>
      </c>
      <c r="AI82" s="370" t="str">
        <f>IF(AND('MAPA DE RIESGOS'!$AP235="Media",'MAPA DE RIESGOS'!$AR235="Menor"),CONCATENATE("R",'MAPA DE RIESGOS'!$H235,"C",'MAPA DE RIESGOS'!$AF235),"")</f>
        <v/>
      </c>
      <c r="AJ82" s="370" t="str">
        <f>IF(AND('MAPA DE RIESGOS'!$AP236="Media",'MAPA DE RIESGOS'!$AR236="Menor"),CONCATENATE("R",'MAPA DE RIESGOS'!$H236,"C",'MAPA DE RIESGOS'!$AF236),"")</f>
        <v/>
      </c>
      <c r="AK82" s="370" t="str">
        <f>IF(AND('MAPA DE RIESGOS'!$AP237="Media",'MAPA DE RIESGOS'!$AR237="Menor"),CONCATENATE("R",'MAPA DE RIESGOS'!$H237,"C",'MAPA DE RIESGOS'!$AF237),"")</f>
        <v/>
      </c>
      <c r="AL82" s="370" t="str">
        <f>IF(AND('MAPA DE RIESGOS'!$AP238="Media",'MAPA DE RIESGOS'!$AR238="Menor"),CONCATENATE("R",'MAPA DE RIESGOS'!$H238,"C",'MAPA DE RIESGOS'!$AF238),"")</f>
        <v/>
      </c>
      <c r="AM82" s="370" t="str">
        <f>IF(AND('MAPA DE RIESGOS'!$AP239="Media",'MAPA DE RIESGOS'!$AR239="Menor"),CONCATENATE("R",'MAPA DE RIESGOS'!$H239,"C",'MAPA DE RIESGOS'!$AF239),"")</f>
        <v/>
      </c>
      <c r="AN82" s="370" t="str">
        <f>IF(AND('MAPA DE RIESGOS'!$AP240="Media",'MAPA DE RIESGOS'!$AR240="Menor"),CONCATENATE("R",'MAPA DE RIESGOS'!$H240,"C",'MAPA DE RIESGOS'!$AF240),"")</f>
        <v/>
      </c>
      <c r="AO82" s="370" t="str">
        <f>IF(AND('MAPA DE RIESGOS'!$AP241="Media",'MAPA DE RIESGOS'!$AR241="Menor"),CONCATENATE("R",'MAPA DE RIESGOS'!$H241,"C",'MAPA DE RIESGOS'!$AF241),"")</f>
        <v/>
      </c>
      <c r="AP82" s="370" t="str">
        <f>IF(AND('MAPA DE RIESGOS'!$AP242="Media",'MAPA DE RIESGOS'!$AR242="Menor"),CONCATENATE("R",'MAPA DE RIESGOS'!$H242,"C",'MAPA DE RIESGOS'!$AF242),"")</f>
        <v/>
      </c>
      <c r="AQ82" s="370" t="str">
        <f>IF(AND('MAPA DE RIESGOS'!$AP243="Media",'MAPA DE RIESGOS'!$AR243="Menor"),CONCATENATE("R",'MAPA DE RIESGOS'!$H243,"C",'MAPA DE RIESGOS'!$AF243),"")</f>
        <v/>
      </c>
      <c r="AR82" s="370" t="str">
        <f>IF(AND('MAPA DE RIESGOS'!$AP244="Media",'MAPA DE RIESGOS'!$AR244="Menor"),CONCATENATE("R",'MAPA DE RIESGOS'!$H244,"C",'MAPA DE RIESGOS'!$AF244),"")</f>
        <v/>
      </c>
      <c r="AS82" s="370" t="str">
        <f>IF(AND('MAPA DE RIESGOS'!$AP245="Media",'MAPA DE RIESGOS'!$AR245="Menor"),CONCATENATE("R",'MAPA DE RIESGOS'!$H245,"C",'MAPA DE RIESGOS'!$AF245),"")</f>
        <v/>
      </c>
      <c r="AT82" s="369" t="str">
        <f>IF(AND('MAPA DE RIESGOS'!$AP228="Media",'MAPA DE RIESGOS'!$AR228="Moderado"),CONCATENATE("R",'MAPA DE RIESGOS'!$H228,"C",'MAPA DE RIESGOS'!$AF228),"")</f>
        <v/>
      </c>
      <c r="AU82" s="370" t="str">
        <f>IF(AND('MAPA DE RIESGOS'!$AP229="Media",'MAPA DE RIESGOS'!$AR229="Moderado"),CONCATENATE("R",'MAPA DE RIESGOS'!$H229,"C",'MAPA DE RIESGOS'!$AF229),"")</f>
        <v/>
      </c>
      <c r="AV82" s="370" t="str">
        <f>IF(AND('MAPA DE RIESGOS'!$AP230="Media",'MAPA DE RIESGOS'!$AR230="Moderado"),CONCATENATE("R",'MAPA DE RIESGOS'!$H230,"C",'MAPA DE RIESGOS'!$AF230),"")</f>
        <v/>
      </c>
      <c r="AW82" s="370" t="str">
        <f>IF(AND('MAPA DE RIESGOS'!$AP231="Media",'MAPA DE RIESGOS'!$AR231="Moderado"),CONCATENATE("R",'MAPA DE RIESGOS'!$H231,"C",'MAPA DE RIESGOS'!$AF231),"")</f>
        <v/>
      </c>
      <c r="AX82" s="370" t="str">
        <f>IF(AND('MAPA DE RIESGOS'!$AP232="Media",'MAPA DE RIESGOS'!$AR232="Moderado"),CONCATENATE("R",'MAPA DE RIESGOS'!$H232,"C",'MAPA DE RIESGOS'!$AF232),"")</f>
        <v/>
      </c>
      <c r="AY82" s="370" t="str">
        <f>IF(AND('MAPA DE RIESGOS'!$AP233="Media",'MAPA DE RIESGOS'!$AR233="Moderado"),CONCATENATE("R",'MAPA DE RIESGOS'!$H233,"C",'MAPA DE RIESGOS'!$AF233),"")</f>
        <v/>
      </c>
      <c r="AZ82" s="370" t="str">
        <f>IF(AND('MAPA DE RIESGOS'!$AP234="Media",'MAPA DE RIESGOS'!$AR234="Moderado"),CONCATENATE("R",'MAPA DE RIESGOS'!$H234,"C",'MAPA DE RIESGOS'!$AF234),"")</f>
        <v/>
      </c>
      <c r="BA82" s="370" t="str">
        <f>IF(AND('MAPA DE RIESGOS'!$AP235="Media",'MAPA DE RIESGOS'!$AR235="Moderado"),CONCATENATE("R",'MAPA DE RIESGOS'!$H235,"C",'MAPA DE RIESGOS'!$AF235),"")</f>
        <v/>
      </c>
      <c r="BB82" s="370" t="str">
        <f>IF(AND('MAPA DE RIESGOS'!$AP236="Media",'MAPA DE RIESGOS'!$AR236="Moderado"),CONCATENATE("R",'MAPA DE RIESGOS'!$H236,"C",'MAPA DE RIESGOS'!$AF236),"")</f>
        <v/>
      </c>
      <c r="BC82" s="370" t="str">
        <f>IF(AND('MAPA DE RIESGOS'!$AP237="Media",'MAPA DE RIESGOS'!$AR237="Moderado"),CONCATENATE("R",'MAPA DE RIESGOS'!$H237,"C",'MAPA DE RIESGOS'!$AF237),"")</f>
        <v/>
      </c>
      <c r="BD82" s="370" t="str">
        <f>IF(AND('MAPA DE RIESGOS'!$AP238="Media",'MAPA DE RIESGOS'!$AR238="Moderado"),CONCATENATE("R",'MAPA DE RIESGOS'!$H238,"C",'MAPA DE RIESGOS'!$AF238),"")</f>
        <v/>
      </c>
      <c r="BE82" s="370" t="str">
        <f>IF(AND('MAPA DE RIESGOS'!$AP239="Media",'MAPA DE RIESGOS'!$AR239="Moderado"),CONCATENATE("R",'MAPA DE RIESGOS'!$H239,"C",'MAPA DE RIESGOS'!$AF239),"")</f>
        <v/>
      </c>
      <c r="BF82" s="370" t="str">
        <f>IF(AND('MAPA DE RIESGOS'!$AP240="Media",'MAPA DE RIESGOS'!$AR240="Moderado"),CONCATENATE("R",'MAPA DE RIESGOS'!$H240,"C",'MAPA DE RIESGOS'!$AF240),"")</f>
        <v/>
      </c>
      <c r="BG82" s="370" t="str">
        <f>IF(AND('MAPA DE RIESGOS'!$AP241="Media",'MAPA DE RIESGOS'!$AR241="Moderado"),CONCATENATE("R",'MAPA DE RIESGOS'!$H241,"C",'MAPA DE RIESGOS'!$AF241),"")</f>
        <v/>
      </c>
      <c r="BH82" s="370" t="str">
        <f>IF(AND('MAPA DE RIESGOS'!$AP242="Media",'MAPA DE RIESGOS'!$AR242="Moderado"),CONCATENATE("R",'MAPA DE RIESGOS'!$H242,"C",'MAPA DE RIESGOS'!$AF242),"")</f>
        <v/>
      </c>
      <c r="BI82" s="370" t="str">
        <f>IF(AND('MAPA DE RIESGOS'!$AP243="Media",'MAPA DE RIESGOS'!$AR243="Moderado"),CONCATENATE("R",'MAPA DE RIESGOS'!$H243,"C",'MAPA DE RIESGOS'!$AF243),"")</f>
        <v/>
      </c>
      <c r="BJ82" s="370" t="str">
        <f>IF(AND('MAPA DE RIESGOS'!$AP244="Media",'MAPA DE RIESGOS'!$AR244="Moderado"),CONCATENATE("R",'MAPA DE RIESGOS'!$H244,"C",'MAPA DE RIESGOS'!$AF244),"")</f>
        <v/>
      </c>
      <c r="BK82" s="371" t="str">
        <f>IF(AND('MAPA DE RIESGOS'!$AP245="Media",'MAPA DE RIESGOS'!$AR245="Moderado"),CONCATENATE("R",'MAPA DE RIESGOS'!$H245,"C",'MAPA DE RIESGOS'!$AF245),"")</f>
        <v/>
      </c>
      <c r="BL82" s="357" t="str">
        <f>IF(AND('MAPA DE RIESGOS'!$AP228="Media",'MAPA DE RIESGOS'!$AR228="Mayor"),CONCATENATE("R",'MAPA DE RIESGOS'!$H228,"C",'MAPA DE RIESGOS'!$AF228),"")</f>
        <v/>
      </c>
      <c r="BM82" s="357" t="str">
        <f>IF(AND('MAPA DE RIESGOS'!$AP229="Media",'MAPA DE RIESGOS'!$AR229="Mayor"),CONCATENATE("R",'MAPA DE RIESGOS'!$H229,"C",'MAPA DE RIESGOS'!$AF229),"")</f>
        <v/>
      </c>
      <c r="BN82" s="357" t="str">
        <f>IF(AND('MAPA DE RIESGOS'!$AP230="Media",'MAPA DE RIESGOS'!$AR230="Mayor"),CONCATENATE("R",'MAPA DE RIESGOS'!$H230,"C",'MAPA DE RIESGOS'!$AF230),"")</f>
        <v/>
      </c>
      <c r="BO82" s="357" t="str">
        <f>IF(AND('MAPA DE RIESGOS'!$AP231="Media",'MAPA DE RIESGOS'!$AR231="Mayor"),CONCATENATE("R",'MAPA DE RIESGOS'!$H231,"C",'MAPA DE RIESGOS'!$AF231),"")</f>
        <v/>
      </c>
      <c r="BP82" s="357" t="str">
        <f>IF(AND('MAPA DE RIESGOS'!$AP232="Media",'MAPA DE RIESGOS'!$AR232="Mayor"),CONCATENATE("R",'MAPA DE RIESGOS'!$H232,"C",'MAPA DE RIESGOS'!$AF232),"")</f>
        <v/>
      </c>
      <c r="BQ82" s="357" t="str">
        <f>IF(AND('MAPA DE RIESGOS'!$AP233="Media",'MAPA DE RIESGOS'!$AR233="Mayor"),CONCATENATE("R",'MAPA DE RIESGOS'!$H233,"C",'MAPA DE RIESGOS'!$AF233),"")</f>
        <v/>
      </c>
      <c r="BR82" s="357" t="str">
        <f>IF(AND('MAPA DE RIESGOS'!$AP234="Media",'MAPA DE RIESGOS'!$AR234="Mayor"),CONCATENATE("R",'MAPA DE RIESGOS'!$H234,"C",'MAPA DE RIESGOS'!$AF234),"")</f>
        <v/>
      </c>
      <c r="BS82" s="357" t="str">
        <f>IF(AND('MAPA DE RIESGOS'!$AP235="Media",'MAPA DE RIESGOS'!$AR235="Mayor"),CONCATENATE("R",'MAPA DE RIESGOS'!$H235,"C",'MAPA DE RIESGOS'!$AF235),"")</f>
        <v/>
      </c>
      <c r="BT82" s="357" t="str">
        <f>IF(AND('MAPA DE RIESGOS'!$AP236="Media",'MAPA DE RIESGOS'!$AR236="Mayor"),CONCATENATE("R",'MAPA DE RIESGOS'!$H236,"C",'MAPA DE RIESGOS'!$AF236),"")</f>
        <v/>
      </c>
      <c r="BU82" s="357" t="str">
        <f>IF(AND('MAPA DE RIESGOS'!$AP237="Media",'MAPA DE RIESGOS'!$AR237="Mayor"),CONCATENATE("R",'MAPA DE RIESGOS'!$H237,"C",'MAPA DE RIESGOS'!$AF237),"")</f>
        <v/>
      </c>
      <c r="BV82" s="357" t="str">
        <f>IF(AND('MAPA DE RIESGOS'!$AP238="Media",'MAPA DE RIESGOS'!$AR238="Mayor"),CONCATENATE("R",'MAPA DE RIESGOS'!$H238,"C",'MAPA DE RIESGOS'!$AF238),"")</f>
        <v/>
      </c>
      <c r="BW82" s="357" t="str">
        <f>IF(AND('MAPA DE RIESGOS'!$AP239="Media",'MAPA DE RIESGOS'!$AR239="Mayor"),CONCATENATE("R",'MAPA DE RIESGOS'!$H239,"C",'MAPA DE RIESGOS'!$AF239),"")</f>
        <v/>
      </c>
      <c r="BX82" s="357" t="str">
        <f>IF(AND('MAPA DE RIESGOS'!$AP240="Media",'MAPA DE RIESGOS'!$AR240="Mayor"),CONCATENATE("R",'MAPA DE RIESGOS'!$H240,"C",'MAPA DE RIESGOS'!$AF240),"")</f>
        <v/>
      </c>
      <c r="BY82" s="357" t="str">
        <f>IF(AND('MAPA DE RIESGOS'!$AP241="Media",'MAPA DE RIESGOS'!$AR241="Mayor"),CONCATENATE("R",'MAPA DE RIESGOS'!$H241,"C",'MAPA DE RIESGOS'!$AF241),"")</f>
        <v/>
      </c>
      <c r="BZ82" s="357" t="str">
        <f>IF(AND('MAPA DE RIESGOS'!$AP242="Media",'MAPA DE RIESGOS'!$AR242="Mayor"),CONCATENATE("R",'MAPA DE RIESGOS'!$H242,"C",'MAPA DE RIESGOS'!$AF242),"")</f>
        <v/>
      </c>
      <c r="CA82" s="357" t="str">
        <f>IF(AND('MAPA DE RIESGOS'!$AP243="Media",'MAPA DE RIESGOS'!$AR243="Mayor"),CONCATENATE("R",'MAPA DE RIESGOS'!$H243,"C",'MAPA DE RIESGOS'!$AF243),"")</f>
        <v/>
      </c>
      <c r="CB82" s="357" t="str">
        <f>IF(AND('MAPA DE RIESGOS'!$AP244="Media",'MAPA DE RIESGOS'!$AR244="Mayor"),CONCATENATE("R",'MAPA DE RIESGOS'!$H244,"C",'MAPA DE RIESGOS'!$AF244),"")</f>
        <v/>
      </c>
      <c r="CC82" s="358" t="str">
        <f>IF(AND('MAPA DE RIESGOS'!$AP245="Media",'MAPA DE RIESGOS'!$AR245="Mayor"),CONCATENATE("R",'MAPA DE RIESGOS'!$H245,"C",'MAPA DE RIESGOS'!$AF245),"")</f>
        <v/>
      </c>
      <c r="CD82" s="359" t="str">
        <f>IF(AND('MAPA DE RIESGOS'!$AP228="Media",'MAPA DE RIESGOS'!$AR228="Catastrófico"),CONCATENATE("R",'MAPA DE RIESGOS'!$H228,"C",'MAPA DE RIESGOS'!$AF228),"")</f>
        <v/>
      </c>
      <c r="CE82" s="359" t="str">
        <f>IF(AND('MAPA DE RIESGOS'!$AP229="Media",'MAPA DE RIESGOS'!$AR229="Catastrófico"),CONCATENATE("R",'MAPA DE RIESGOS'!$H229,"C",'MAPA DE RIESGOS'!$AF229),"")</f>
        <v/>
      </c>
      <c r="CF82" s="359" t="str">
        <f>IF(AND('MAPA DE RIESGOS'!$AP230="Media",'MAPA DE RIESGOS'!$AR230="Catastrófico"),CONCATENATE("R",'MAPA DE RIESGOS'!$H230,"C",'MAPA DE RIESGOS'!$AF230),"")</f>
        <v/>
      </c>
      <c r="CG82" s="359" t="str">
        <f>IF(AND('MAPA DE RIESGOS'!$AP231="Media",'MAPA DE RIESGOS'!$AR231="Catastrófico"),CONCATENATE("R",'MAPA DE RIESGOS'!$H231,"C",'MAPA DE RIESGOS'!$AF231),"")</f>
        <v/>
      </c>
      <c r="CH82" s="359" t="str">
        <f>IF(AND('MAPA DE RIESGOS'!$AP232="Media",'MAPA DE RIESGOS'!$AR232="Catastrófico"),CONCATENATE("R",'MAPA DE RIESGOS'!$H232,"C",'MAPA DE RIESGOS'!$AF232),"")</f>
        <v/>
      </c>
      <c r="CI82" s="359" t="str">
        <f>IF(AND('MAPA DE RIESGOS'!$AP233="Media",'MAPA DE RIESGOS'!$AR233="Catastrófico"),CONCATENATE("R",'MAPA DE RIESGOS'!$H233,"C",'MAPA DE RIESGOS'!$AF233),"")</f>
        <v/>
      </c>
      <c r="CJ82" s="359" t="str">
        <f>IF(AND('MAPA DE RIESGOS'!$AP234="Media",'MAPA DE RIESGOS'!$AR234="Catastrófico"),CONCATENATE("R",'MAPA DE RIESGOS'!$H234,"C",'MAPA DE RIESGOS'!$AF234),"")</f>
        <v/>
      </c>
      <c r="CK82" s="359" t="str">
        <f>IF(AND('MAPA DE RIESGOS'!$AP235="Media",'MAPA DE RIESGOS'!$AR235="Catastrófico"),CONCATENATE("R",'MAPA DE RIESGOS'!$H235,"C",'MAPA DE RIESGOS'!$AF235),"")</f>
        <v/>
      </c>
      <c r="CL82" s="359" t="str">
        <f>IF(AND('MAPA DE RIESGOS'!$AP236="Media",'MAPA DE RIESGOS'!$AR236="Catastrófico"),CONCATENATE("R",'MAPA DE RIESGOS'!$H236,"C",'MAPA DE RIESGOS'!$AF236),"")</f>
        <v/>
      </c>
      <c r="CM82" s="359" t="str">
        <f>IF(AND('MAPA DE RIESGOS'!$AP237="Media",'MAPA DE RIESGOS'!$AR237="Catastrófico"),CONCATENATE("R",'MAPA DE RIESGOS'!$H237,"C",'MAPA DE RIESGOS'!$AF237),"")</f>
        <v/>
      </c>
      <c r="CN82" s="359" t="str">
        <f>IF(AND('MAPA DE RIESGOS'!$AP238="Media",'MAPA DE RIESGOS'!$AR238="Catastrófico"),CONCATENATE("R",'MAPA DE RIESGOS'!$H238,"C",'MAPA DE RIESGOS'!$AF238),"")</f>
        <v/>
      </c>
      <c r="CO82" s="359" t="str">
        <f>IF(AND('MAPA DE RIESGOS'!$AP239="Media",'MAPA DE RIESGOS'!$AR239="Catastrófico"),CONCATENATE("R",'MAPA DE RIESGOS'!$H239,"C",'MAPA DE RIESGOS'!$AF239),"")</f>
        <v/>
      </c>
      <c r="CP82" s="359" t="str">
        <f>IF(AND('MAPA DE RIESGOS'!$AP240="Media",'MAPA DE RIESGOS'!$AR240="Catastrófico"),CONCATENATE("R",'MAPA DE RIESGOS'!$H240,"C",'MAPA DE RIESGOS'!$AF240),"")</f>
        <v/>
      </c>
      <c r="CQ82" s="359" t="str">
        <f>IF(AND('MAPA DE RIESGOS'!$AP241="Media",'MAPA DE RIESGOS'!$AR241="Catastrófico"),CONCATENATE("R",'MAPA DE RIESGOS'!$H241,"C",'MAPA DE RIESGOS'!$AF241),"")</f>
        <v/>
      </c>
      <c r="CR82" s="359" t="str">
        <f>IF(AND('MAPA DE RIESGOS'!$AP242="Media",'MAPA DE RIESGOS'!$AR242="Catastrófico"),CONCATENATE("R",'MAPA DE RIESGOS'!$H242,"C",'MAPA DE RIESGOS'!$AF242),"")</f>
        <v/>
      </c>
      <c r="CS82" s="359" t="str">
        <f>IF(AND('MAPA DE RIESGOS'!$AP243="Media",'MAPA DE RIESGOS'!$AR243="Catastrófico"),CONCATENATE("R",'MAPA DE RIESGOS'!$H243,"C",'MAPA DE RIESGOS'!$AF243),"")</f>
        <v/>
      </c>
      <c r="CT82" s="359" t="str">
        <f>IF(AND('MAPA DE RIESGOS'!$AP244="Media",'MAPA DE RIESGOS'!$AR244="Catastrófico"),CONCATENATE("R",'MAPA DE RIESGOS'!$H244,"C",'MAPA DE RIESGOS'!$AF244),"")</f>
        <v/>
      </c>
      <c r="CU82" s="360" t="str">
        <f>IF(AND('MAPA DE RIESGOS'!$AP245="Media",'MAPA DE RIESGOS'!$AR245="Catastrófico"),CONCATENATE("R",'MAPA DE RIESGOS'!$H245,"C",'MAPA DE RIESGOS'!$AF245),"")</f>
        <v/>
      </c>
      <c r="CV82" s="67"/>
      <c r="CW82" s="741"/>
      <c r="CX82" s="742"/>
      <c r="CY82" s="742"/>
      <c r="CZ82" s="742"/>
      <c r="DA82" s="742"/>
      <c r="DB82" s="743"/>
    </row>
    <row r="83" spans="2:106" ht="32.5" customHeight="1">
      <c r="B83" s="755"/>
      <c r="C83" s="755"/>
      <c r="D83" s="756"/>
      <c r="E83" s="726"/>
      <c r="F83" s="727"/>
      <c r="G83" s="727"/>
      <c r="H83" s="727"/>
      <c r="I83" s="728"/>
      <c r="J83" s="369" t="str">
        <f>IF(AND('MAPA DE RIESGOS'!$AP246="Media",'MAPA DE RIESGOS'!$AR246="Leve"),CONCATENATE("R",'MAPA DE RIESGOS'!$H246,"C",'MAPA DE RIESGOS'!$AF246),"")</f>
        <v/>
      </c>
      <c r="K83" s="370" t="str">
        <f>IF(AND('MAPA DE RIESGOS'!$AP247="Media",'MAPA DE RIESGOS'!$AR247="Leve"),CONCATENATE("R",'MAPA DE RIESGOS'!$H247,"C",'MAPA DE RIESGOS'!$AF247),"")</f>
        <v/>
      </c>
      <c r="L83" s="370" t="str">
        <f>IF(AND('MAPA DE RIESGOS'!$AP248="Media",'MAPA DE RIESGOS'!$AR248="Leve"),CONCATENATE("R",'MAPA DE RIESGOS'!$H248,"C",'MAPA DE RIESGOS'!$AF248),"")</f>
        <v/>
      </c>
      <c r="M83" s="370" t="str">
        <f>IF(AND('MAPA DE RIESGOS'!$AP249="Media",'MAPA DE RIESGOS'!$AR249="Leve"),CONCATENATE("R",'MAPA DE RIESGOS'!$H249,"C",'MAPA DE RIESGOS'!$AF249),"")</f>
        <v/>
      </c>
      <c r="N83" s="370" t="str">
        <f>IF(AND('MAPA DE RIESGOS'!$AP250="Media",'MAPA DE RIESGOS'!$AR250="Leve"),CONCATENATE("R",'MAPA DE RIESGOS'!$H250,"C",'MAPA DE RIESGOS'!$AF250),"")</f>
        <v/>
      </c>
      <c r="O83" s="370" t="str">
        <f>IF(AND('MAPA DE RIESGOS'!$AP251="Media",'MAPA DE RIESGOS'!$AR251="Leve"),CONCATENATE("R",'MAPA DE RIESGOS'!$H251,"C",'MAPA DE RIESGOS'!$AF251),"")</f>
        <v/>
      </c>
      <c r="P83" s="370" t="str">
        <f>IF(AND('MAPA DE RIESGOS'!$AP252="Media",'MAPA DE RIESGOS'!$AR252="Leve"),CONCATENATE("R",'MAPA DE RIESGOS'!$H252,"C",'MAPA DE RIESGOS'!$AF252),"")</f>
        <v/>
      </c>
      <c r="Q83" s="370" t="str">
        <f>IF(AND('MAPA DE RIESGOS'!$AP253="Media",'MAPA DE RIESGOS'!$AR253="Leve"),CONCATENATE("R",'MAPA DE RIESGOS'!$H253,"C",'MAPA DE RIESGOS'!$AF253),"")</f>
        <v/>
      </c>
      <c r="R83" s="370" t="str">
        <f>IF(AND('MAPA DE RIESGOS'!$AP254="Media",'MAPA DE RIESGOS'!$AR254="Leve"),CONCATENATE("R",'MAPA DE RIESGOS'!$H254,"C",'MAPA DE RIESGOS'!$AF254),"")</f>
        <v/>
      </c>
      <c r="S83" s="370" t="str">
        <f>IF(AND('MAPA DE RIESGOS'!$AP255="Media",'MAPA DE RIESGOS'!$AR255="Leve"),CONCATENATE("R",'MAPA DE RIESGOS'!$H255,"C",'MAPA DE RIESGOS'!$AF255),"")</f>
        <v/>
      </c>
      <c r="T83" s="370" t="str">
        <f>IF(AND('MAPA DE RIESGOS'!$AP256="Media",'MAPA DE RIESGOS'!$AR256="Leve"),CONCATENATE("R",'MAPA DE RIESGOS'!$H256,"C",'MAPA DE RIESGOS'!$AF256),"")</f>
        <v/>
      </c>
      <c r="U83" s="370" t="str">
        <f>IF(AND('MAPA DE RIESGOS'!$AP257="Media",'MAPA DE RIESGOS'!$AR257="Leve"),CONCATENATE("R",'MAPA DE RIESGOS'!$H257,"C",'MAPA DE RIESGOS'!$AF257),"")</f>
        <v/>
      </c>
      <c r="V83" s="370" t="str">
        <f>IF(AND('MAPA DE RIESGOS'!$AP258="Media",'MAPA DE RIESGOS'!$AR258="Leve"),CONCATENATE("R",'MAPA DE RIESGOS'!$H258,"C",'MAPA DE RIESGOS'!$AF258),"")</f>
        <v/>
      </c>
      <c r="W83" s="370" t="str">
        <f>IF(AND('MAPA DE RIESGOS'!$AP259="Media",'MAPA DE RIESGOS'!$AR259="Leve"),CONCATENATE("R",'MAPA DE RIESGOS'!$H259,"C",'MAPA DE RIESGOS'!$AF259),"")</f>
        <v/>
      </c>
      <c r="X83" s="370" t="str">
        <f>IF(AND('MAPA DE RIESGOS'!$AP260="Media",'MAPA DE RIESGOS'!$AR260="Leve"),CONCATENATE("R",'MAPA DE RIESGOS'!$H260,"C",'MAPA DE RIESGOS'!$AF260),"")</f>
        <v/>
      </c>
      <c r="Y83" s="370" t="str">
        <f>IF(AND('MAPA DE RIESGOS'!$AP261="Media",'MAPA DE RIESGOS'!$AR261="Leve"),CONCATENATE("R",'MAPA DE RIESGOS'!$H261,"C",'MAPA DE RIESGOS'!$AF261),"")</f>
        <v/>
      </c>
      <c r="Z83" s="370" t="str">
        <f>IF(AND('MAPA DE RIESGOS'!$AP262="Media",'MAPA DE RIESGOS'!$AR262="Leve"),CONCATENATE("R",'MAPA DE RIESGOS'!$H262,"C",'MAPA DE RIESGOS'!$AF262),"")</f>
        <v/>
      </c>
      <c r="AA83" s="370" t="str">
        <f>IF(AND('MAPA DE RIESGOS'!$AP263="Media",'MAPA DE RIESGOS'!$AR263="Leve"),CONCATENATE("R",'MAPA DE RIESGOS'!$H263,"C",'MAPA DE RIESGOS'!$AF263),"")</f>
        <v/>
      </c>
      <c r="AB83" s="369" t="str">
        <f>IF(AND('MAPA DE RIESGOS'!$AP246="Media",'MAPA DE RIESGOS'!$AR246="Menor"),CONCATENATE("R",'MAPA DE RIESGOS'!$H246,"C",'MAPA DE RIESGOS'!$AF246),"")</f>
        <v/>
      </c>
      <c r="AC83" s="370" t="str">
        <f>IF(AND('MAPA DE RIESGOS'!$AP247="Media",'MAPA DE RIESGOS'!$AR247="Menor"),CONCATENATE("R",'MAPA DE RIESGOS'!$H247,"C",'MAPA DE RIESGOS'!$AF247),"")</f>
        <v/>
      </c>
      <c r="AD83" s="370" t="str">
        <f>IF(AND('MAPA DE RIESGOS'!$AP248="Media",'MAPA DE RIESGOS'!$AR248="Menor"),CONCATENATE("R",'MAPA DE RIESGOS'!$H248,"C",'MAPA DE RIESGOS'!$AF248),"")</f>
        <v/>
      </c>
      <c r="AE83" s="370" t="str">
        <f>IF(AND('MAPA DE RIESGOS'!$AP249="Media",'MAPA DE RIESGOS'!$AR249="Menor"),CONCATENATE("R",'MAPA DE RIESGOS'!$H249,"C",'MAPA DE RIESGOS'!$AF249),"")</f>
        <v/>
      </c>
      <c r="AF83" s="370" t="str">
        <f>IF(AND('MAPA DE RIESGOS'!$AP250="Media",'MAPA DE RIESGOS'!$AR250="Menor"),CONCATENATE("R",'MAPA DE RIESGOS'!$H250,"C",'MAPA DE RIESGOS'!$AF250),"")</f>
        <v/>
      </c>
      <c r="AG83" s="370" t="str">
        <f>IF(AND('MAPA DE RIESGOS'!$AP251="Media",'MAPA DE RIESGOS'!$AR251="Menor"),CONCATENATE("R",'MAPA DE RIESGOS'!$H251,"C",'MAPA DE RIESGOS'!$AF251),"")</f>
        <v/>
      </c>
      <c r="AH83" s="370" t="str">
        <f>IF(AND('MAPA DE RIESGOS'!$AP252="Media",'MAPA DE RIESGOS'!$AR252="Menor"),CONCATENATE("R",'MAPA DE RIESGOS'!$H252,"C",'MAPA DE RIESGOS'!$AF252),"")</f>
        <v/>
      </c>
      <c r="AI83" s="370" t="str">
        <f>IF(AND('MAPA DE RIESGOS'!$AP253="Media",'MAPA DE RIESGOS'!$AR253="Menor"),CONCATENATE("R",'MAPA DE RIESGOS'!$H253,"C",'MAPA DE RIESGOS'!$AF253),"")</f>
        <v/>
      </c>
      <c r="AJ83" s="370" t="str">
        <f>IF(AND('MAPA DE RIESGOS'!$AP254="Media",'MAPA DE RIESGOS'!$AR254="Menor"),CONCATENATE("R",'MAPA DE RIESGOS'!$H254,"C",'MAPA DE RIESGOS'!$AF254),"")</f>
        <v/>
      </c>
      <c r="AK83" s="370" t="str">
        <f>IF(AND('MAPA DE RIESGOS'!$AP255="Media",'MAPA DE RIESGOS'!$AR255="Menor"),CONCATENATE("R",'MAPA DE RIESGOS'!$H255,"C",'MAPA DE RIESGOS'!$AF255),"")</f>
        <v/>
      </c>
      <c r="AL83" s="370" t="str">
        <f>IF(AND('MAPA DE RIESGOS'!$AP256="Media",'MAPA DE RIESGOS'!$AR256="Menor"),CONCATENATE("R",'MAPA DE RIESGOS'!$H256,"C",'MAPA DE RIESGOS'!$AF256),"")</f>
        <v/>
      </c>
      <c r="AM83" s="370" t="str">
        <f>IF(AND('MAPA DE RIESGOS'!$AP257="Media",'MAPA DE RIESGOS'!$AR257="Menor"),CONCATENATE("R",'MAPA DE RIESGOS'!$H257,"C",'MAPA DE RIESGOS'!$AF257),"")</f>
        <v/>
      </c>
      <c r="AN83" s="370" t="str">
        <f>IF(AND('MAPA DE RIESGOS'!$AP258="Media",'MAPA DE RIESGOS'!$AR258="Menor"),CONCATENATE("R",'MAPA DE RIESGOS'!$H258,"C",'MAPA DE RIESGOS'!$AF258),"")</f>
        <v/>
      </c>
      <c r="AO83" s="370" t="str">
        <f>IF(AND('MAPA DE RIESGOS'!$AP259="Media",'MAPA DE RIESGOS'!$AR259="Menor"),CONCATENATE("R",'MAPA DE RIESGOS'!$H259,"C",'MAPA DE RIESGOS'!$AF259),"")</f>
        <v/>
      </c>
      <c r="AP83" s="370" t="str">
        <f>IF(AND('MAPA DE RIESGOS'!$AP260="Media",'MAPA DE RIESGOS'!$AR260="Menor"),CONCATENATE("R",'MAPA DE RIESGOS'!$H260,"C",'MAPA DE RIESGOS'!$AF260),"")</f>
        <v/>
      </c>
      <c r="AQ83" s="370" t="str">
        <f>IF(AND('MAPA DE RIESGOS'!$AP261="Media",'MAPA DE RIESGOS'!$AR261="Menor"),CONCATENATE("R",'MAPA DE RIESGOS'!$H261,"C",'MAPA DE RIESGOS'!$AF261),"")</f>
        <v/>
      </c>
      <c r="AR83" s="370" t="str">
        <f>IF(AND('MAPA DE RIESGOS'!$AP262="Media",'MAPA DE RIESGOS'!$AR262="Menor"),CONCATENATE("R",'MAPA DE RIESGOS'!$H262,"C",'MAPA DE RIESGOS'!$AF262),"")</f>
        <v/>
      </c>
      <c r="AS83" s="370" t="str">
        <f>IF(AND('MAPA DE RIESGOS'!$AP263="Media",'MAPA DE RIESGOS'!$AR263="Menor"),CONCATENATE("R",'MAPA DE RIESGOS'!$H263,"C",'MAPA DE RIESGOS'!$AF263),"")</f>
        <v/>
      </c>
      <c r="AT83" s="369" t="str">
        <f>IF(AND('MAPA DE RIESGOS'!$AP246="Media",'MAPA DE RIESGOS'!$AR246="Moderado"),CONCATENATE("R",'MAPA DE RIESGOS'!$H246,"C",'MAPA DE RIESGOS'!$AF246),"")</f>
        <v/>
      </c>
      <c r="AU83" s="370" t="str">
        <f>IF(AND('MAPA DE RIESGOS'!$AP247="Media",'MAPA DE RIESGOS'!$AR247="Moderado"),CONCATENATE("R",'MAPA DE RIESGOS'!$H247,"C",'MAPA DE RIESGOS'!$AF247),"")</f>
        <v/>
      </c>
      <c r="AV83" s="370" t="str">
        <f>IF(AND('MAPA DE RIESGOS'!$AP248="Media",'MAPA DE RIESGOS'!$AR248="Moderado"),CONCATENATE("R",'MAPA DE RIESGOS'!$H248,"C",'MAPA DE RIESGOS'!$AF248),"")</f>
        <v/>
      </c>
      <c r="AW83" s="370" t="str">
        <f>IF(AND('MAPA DE RIESGOS'!$AP249="Media",'MAPA DE RIESGOS'!$AR249="Moderado"),CONCATENATE("R",'MAPA DE RIESGOS'!$H249,"C",'MAPA DE RIESGOS'!$AF249),"")</f>
        <v/>
      </c>
      <c r="AX83" s="370" t="str">
        <f>IF(AND('MAPA DE RIESGOS'!$AP250="Media",'MAPA DE RIESGOS'!$AR250="Moderado"),CONCATENATE("R",'MAPA DE RIESGOS'!$H250,"C",'MAPA DE RIESGOS'!$AF250),"")</f>
        <v/>
      </c>
      <c r="AY83" s="370" t="str">
        <f>IF(AND('MAPA DE RIESGOS'!$AP251="Media",'MAPA DE RIESGOS'!$AR251="Moderado"),CONCATENATE("R",'MAPA DE RIESGOS'!$H251,"C",'MAPA DE RIESGOS'!$AF251),"")</f>
        <v/>
      </c>
      <c r="AZ83" s="370" t="str">
        <f>IF(AND('MAPA DE RIESGOS'!$AP252="Media",'MAPA DE RIESGOS'!$AR252="Moderado"),CONCATENATE("R",'MAPA DE RIESGOS'!$H252,"C",'MAPA DE RIESGOS'!$AF252),"")</f>
        <v/>
      </c>
      <c r="BA83" s="370" t="str">
        <f>IF(AND('MAPA DE RIESGOS'!$AP253="Media",'MAPA DE RIESGOS'!$AR253="Moderado"),CONCATENATE("R",'MAPA DE RIESGOS'!$H253,"C",'MAPA DE RIESGOS'!$AF253),"")</f>
        <v/>
      </c>
      <c r="BB83" s="370" t="str">
        <f>IF(AND('MAPA DE RIESGOS'!$AP254="Media",'MAPA DE RIESGOS'!$AR254="Moderado"),CONCATENATE("R",'MAPA DE RIESGOS'!$H254,"C",'MAPA DE RIESGOS'!$AF254),"")</f>
        <v/>
      </c>
      <c r="BC83" s="370" t="str">
        <f>IF(AND('MAPA DE RIESGOS'!$AP255="Media",'MAPA DE RIESGOS'!$AR255="Moderado"),CONCATENATE("R",'MAPA DE RIESGOS'!$H255,"C",'MAPA DE RIESGOS'!$AF255),"")</f>
        <v/>
      </c>
      <c r="BD83" s="370" t="str">
        <f>IF(AND('MAPA DE RIESGOS'!$AP256="Media",'MAPA DE RIESGOS'!$AR256="Moderado"),CONCATENATE("R",'MAPA DE RIESGOS'!$H256,"C",'MAPA DE RIESGOS'!$AF256),"")</f>
        <v/>
      </c>
      <c r="BE83" s="370" t="str">
        <f>IF(AND('MAPA DE RIESGOS'!$AP257="Media",'MAPA DE RIESGOS'!$AR257="Moderado"),CONCATENATE("R",'MAPA DE RIESGOS'!$H257,"C",'MAPA DE RIESGOS'!$AF257),"")</f>
        <v/>
      </c>
      <c r="BF83" s="370" t="str">
        <f>IF(AND('MAPA DE RIESGOS'!$AP258="Media",'MAPA DE RIESGOS'!$AR258="Moderado"),CONCATENATE("R",'MAPA DE RIESGOS'!$H258,"C",'MAPA DE RIESGOS'!$AF258),"")</f>
        <v/>
      </c>
      <c r="BG83" s="370" t="str">
        <f>IF(AND('MAPA DE RIESGOS'!$AP259="Media",'MAPA DE RIESGOS'!$AR259="Moderado"),CONCATENATE("R",'MAPA DE RIESGOS'!$H259,"C",'MAPA DE RIESGOS'!$AF259),"")</f>
        <v/>
      </c>
      <c r="BH83" s="370" t="str">
        <f>IF(AND('MAPA DE RIESGOS'!$AP260="Media",'MAPA DE RIESGOS'!$AR260="Moderado"),CONCATENATE("R",'MAPA DE RIESGOS'!$H260,"C",'MAPA DE RIESGOS'!$AF260),"")</f>
        <v/>
      </c>
      <c r="BI83" s="370" t="str">
        <f>IF(AND('MAPA DE RIESGOS'!$AP261="Media",'MAPA DE RIESGOS'!$AR261="Moderado"),CONCATENATE("R",'MAPA DE RIESGOS'!$H261,"C",'MAPA DE RIESGOS'!$AF261),"")</f>
        <v/>
      </c>
      <c r="BJ83" s="370" t="str">
        <f>IF(AND('MAPA DE RIESGOS'!$AP262="Media",'MAPA DE RIESGOS'!$AR262="Moderado"),CONCATENATE("R",'MAPA DE RIESGOS'!$H262,"C",'MAPA DE RIESGOS'!$AF262),"")</f>
        <v/>
      </c>
      <c r="BK83" s="371" t="str">
        <f>IF(AND('MAPA DE RIESGOS'!$AP263="Media",'MAPA DE RIESGOS'!$AR263="Moderado"),CONCATENATE("R",'MAPA DE RIESGOS'!$H263,"C",'MAPA DE RIESGOS'!$AF263),"")</f>
        <v/>
      </c>
      <c r="BL83" s="357" t="str">
        <f>IF(AND('MAPA DE RIESGOS'!$AP246="Media",'MAPA DE RIESGOS'!$AR246="Mayor"),CONCATENATE("R",'MAPA DE RIESGOS'!$H246,"C",'MAPA DE RIESGOS'!$AF246),"")</f>
        <v/>
      </c>
      <c r="BM83" s="357" t="str">
        <f>IF(AND('MAPA DE RIESGOS'!$AP247="Media",'MAPA DE RIESGOS'!$AR247="Mayor"),CONCATENATE("R",'MAPA DE RIESGOS'!$H247,"C",'MAPA DE RIESGOS'!$AF247),"")</f>
        <v/>
      </c>
      <c r="BN83" s="357" t="str">
        <f>IF(AND('MAPA DE RIESGOS'!$AP248="Media",'MAPA DE RIESGOS'!$AR248="Mayor"),CONCATENATE("R",'MAPA DE RIESGOS'!$H248,"C",'MAPA DE RIESGOS'!$AF248),"")</f>
        <v/>
      </c>
      <c r="BO83" s="357" t="str">
        <f>IF(AND('MAPA DE RIESGOS'!$AP249="Media",'MAPA DE RIESGOS'!$AR249="Mayor"),CONCATENATE("R",'MAPA DE RIESGOS'!$H249,"C",'MAPA DE RIESGOS'!$AF249),"")</f>
        <v/>
      </c>
      <c r="BP83" s="357" t="str">
        <f>IF(AND('MAPA DE RIESGOS'!$AP250="Media",'MAPA DE RIESGOS'!$AR250="Mayor"),CONCATENATE("R",'MAPA DE RIESGOS'!$H250,"C",'MAPA DE RIESGOS'!$AF250),"")</f>
        <v/>
      </c>
      <c r="BQ83" s="357" t="str">
        <f>IF(AND('MAPA DE RIESGOS'!$AP251="Media",'MAPA DE RIESGOS'!$AR251="Mayor"),CONCATENATE("R",'MAPA DE RIESGOS'!$H251,"C",'MAPA DE RIESGOS'!$AF251),"")</f>
        <v/>
      </c>
      <c r="BR83" s="357" t="str">
        <f>IF(AND('MAPA DE RIESGOS'!$AP252="Media",'MAPA DE RIESGOS'!$AR252="Mayor"),CONCATENATE("R",'MAPA DE RIESGOS'!$H252,"C",'MAPA DE RIESGOS'!$AF252),"")</f>
        <v/>
      </c>
      <c r="BS83" s="357" t="str">
        <f>IF(AND('MAPA DE RIESGOS'!$AP253="Media",'MAPA DE RIESGOS'!$AR253="Mayor"),CONCATENATE("R",'MAPA DE RIESGOS'!$H253,"C",'MAPA DE RIESGOS'!$AF253),"")</f>
        <v/>
      </c>
      <c r="BT83" s="357" t="str">
        <f>IF(AND('MAPA DE RIESGOS'!$AP254="Media",'MAPA DE RIESGOS'!$AR254="Mayor"),CONCATENATE("R",'MAPA DE RIESGOS'!$H254,"C",'MAPA DE RIESGOS'!$AF254),"")</f>
        <v/>
      </c>
      <c r="BU83" s="357" t="str">
        <f>IF(AND('MAPA DE RIESGOS'!$AP255="Media",'MAPA DE RIESGOS'!$AR255="Mayor"),CONCATENATE("R",'MAPA DE RIESGOS'!$H255,"C",'MAPA DE RIESGOS'!$AF255),"")</f>
        <v/>
      </c>
      <c r="BV83" s="357" t="str">
        <f>IF(AND('MAPA DE RIESGOS'!$AP256="Media",'MAPA DE RIESGOS'!$AR256="Mayor"),CONCATENATE("R",'MAPA DE RIESGOS'!$H256,"C",'MAPA DE RIESGOS'!$AF256),"")</f>
        <v/>
      </c>
      <c r="BW83" s="357" t="str">
        <f>IF(AND('MAPA DE RIESGOS'!$AP257="Media",'MAPA DE RIESGOS'!$AR257="Mayor"),CONCATENATE("R",'MAPA DE RIESGOS'!$H257,"C",'MAPA DE RIESGOS'!$AF257),"")</f>
        <v/>
      </c>
      <c r="BX83" s="357" t="str">
        <f>IF(AND('MAPA DE RIESGOS'!$AP258="Media",'MAPA DE RIESGOS'!$AR258="Mayor"),CONCATENATE("R",'MAPA DE RIESGOS'!$H258,"C",'MAPA DE RIESGOS'!$AF258),"")</f>
        <v/>
      </c>
      <c r="BY83" s="357" t="str">
        <f>IF(AND('MAPA DE RIESGOS'!$AP259="Media",'MAPA DE RIESGOS'!$AR259="Mayor"),CONCATENATE("R",'MAPA DE RIESGOS'!$H259,"C",'MAPA DE RIESGOS'!$AF259),"")</f>
        <v/>
      </c>
      <c r="BZ83" s="357" t="str">
        <f>IF(AND('MAPA DE RIESGOS'!$AP260="Media",'MAPA DE RIESGOS'!$AR260="Mayor"),CONCATENATE("R",'MAPA DE RIESGOS'!$H260,"C",'MAPA DE RIESGOS'!$AF260),"")</f>
        <v/>
      </c>
      <c r="CA83" s="357" t="str">
        <f>IF(AND('MAPA DE RIESGOS'!$AP261="Media",'MAPA DE RIESGOS'!$AR261="Mayor"),CONCATENATE("R",'MAPA DE RIESGOS'!$H261,"C",'MAPA DE RIESGOS'!$AF261),"")</f>
        <v/>
      </c>
      <c r="CB83" s="357" t="str">
        <f>IF(AND('MAPA DE RIESGOS'!$AP262="Media",'MAPA DE RIESGOS'!$AR262="Mayor"),CONCATENATE("R",'MAPA DE RIESGOS'!$H262,"C",'MAPA DE RIESGOS'!$AF262),"")</f>
        <v/>
      </c>
      <c r="CC83" s="358" t="str">
        <f>IF(AND('MAPA DE RIESGOS'!$AP263="Media",'MAPA DE RIESGOS'!$AR263="Mayor"),CONCATENATE("R",'MAPA DE RIESGOS'!$H263,"C",'MAPA DE RIESGOS'!$AF263),"")</f>
        <v/>
      </c>
      <c r="CD83" s="359" t="str">
        <f>IF(AND('MAPA DE RIESGOS'!$AP246="Media",'MAPA DE RIESGOS'!$AR246="Catastrófico"),CONCATENATE("R",'MAPA DE RIESGOS'!$H246,"C",'MAPA DE RIESGOS'!$AF246),"")</f>
        <v/>
      </c>
      <c r="CE83" s="359" t="str">
        <f>IF(AND('MAPA DE RIESGOS'!$AP247="Media",'MAPA DE RIESGOS'!$AR247="Catastrófico"),CONCATENATE("R",'MAPA DE RIESGOS'!$H247,"C",'MAPA DE RIESGOS'!$AF247),"")</f>
        <v/>
      </c>
      <c r="CF83" s="359" t="str">
        <f>IF(AND('MAPA DE RIESGOS'!$AP248="Media",'MAPA DE RIESGOS'!$AR248="Catastrófico"),CONCATENATE("R",'MAPA DE RIESGOS'!$H248,"C",'MAPA DE RIESGOS'!$AF248),"")</f>
        <v/>
      </c>
      <c r="CG83" s="359" t="str">
        <f>IF(AND('MAPA DE RIESGOS'!$AP249="Media",'MAPA DE RIESGOS'!$AR249="Catastrófico"),CONCATENATE("R",'MAPA DE RIESGOS'!$H249,"C",'MAPA DE RIESGOS'!$AF249),"")</f>
        <v/>
      </c>
      <c r="CH83" s="359" t="str">
        <f>IF(AND('MAPA DE RIESGOS'!$AP250="Media",'MAPA DE RIESGOS'!$AR250="Catastrófico"),CONCATENATE("R",'MAPA DE RIESGOS'!$H250,"C",'MAPA DE RIESGOS'!$AF250),"")</f>
        <v/>
      </c>
      <c r="CI83" s="359" t="str">
        <f>IF(AND('MAPA DE RIESGOS'!$AP251="Media",'MAPA DE RIESGOS'!$AR251="Catastrófico"),CONCATENATE("R",'MAPA DE RIESGOS'!$H251,"C",'MAPA DE RIESGOS'!$AF251),"")</f>
        <v/>
      </c>
      <c r="CJ83" s="359" t="str">
        <f>IF(AND('MAPA DE RIESGOS'!$AP252="Media",'MAPA DE RIESGOS'!$AR252="Catastrófico"),CONCATENATE("R",'MAPA DE RIESGOS'!$H252,"C",'MAPA DE RIESGOS'!$AF252),"")</f>
        <v/>
      </c>
      <c r="CK83" s="359" t="str">
        <f>IF(AND('MAPA DE RIESGOS'!$AP253="Media",'MAPA DE RIESGOS'!$AR253="Catastrófico"),CONCATENATE("R",'MAPA DE RIESGOS'!$H253,"C",'MAPA DE RIESGOS'!$AF253),"")</f>
        <v/>
      </c>
      <c r="CL83" s="359" t="str">
        <f>IF(AND('MAPA DE RIESGOS'!$AP254="Media",'MAPA DE RIESGOS'!$AR254="Catastrófico"),CONCATENATE("R",'MAPA DE RIESGOS'!$H254,"C",'MAPA DE RIESGOS'!$AF254),"")</f>
        <v/>
      </c>
      <c r="CM83" s="359" t="str">
        <f>IF(AND('MAPA DE RIESGOS'!$AP255="Media",'MAPA DE RIESGOS'!$AR255="Catastrófico"),CONCATENATE("R",'MAPA DE RIESGOS'!$H255,"C",'MAPA DE RIESGOS'!$AF255),"")</f>
        <v/>
      </c>
      <c r="CN83" s="359" t="str">
        <f>IF(AND('MAPA DE RIESGOS'!$AP256="Media",'MAPA DE RIESGOS'!$AR256="Catastrófico"),CONCATENATE("R",'MAPA DE RIESGOS'!$H256,"C",'MAPA DE RIESGOS'!$AF256),"")</f>
        <v/>
      </c>
      <c r="CO83" s="359" t="str">
        <f>IF(AND('MAPA DE RIESGOS'!$AP257="Media",'MAPA DE RIESGOS'!$AR257="Catastrófico"),CONCATENATE("R",'MAPA DE RIESGOS'!$H257,"C",'MAPA DE RIESGOS'!$AF257),"")</f>
        <v/>
      </c>
      <c r="CP83" s="359" t="str">
        <f>IF(AND('MAPA DE RIESGOS'!$AP258="Media",'MAPA DE RIESGOS'!$AR258="Catastrófico"),CONCATENATE("R",'MAPA DE RIESGOS'!$H258,"C",'MAPA DE RIESGOS'!$AF258),"")</f>
        <v/>
      </c>
      <c r="CQ83" s="359" t="str">
        <f>IF(AND('MAPA DE RIESGOS'!$AP259="Media",'MAPA DE RIESGOS'!$AR259="Catastrófico"),CONCATENATE("R",'MAPA DE RIESGOS'!$H259,"C",'MAPA DE RIESGOS'!$AF259),"")</f>
        <v/>
      </c>
      <c r="CR83" s="359" t="str">
        <f>IF(AND('MAPA DE RIESGOS'!$AP260="Media",'MAPA DE RIESGOS'!$AR260="Catastrófico"),CONCATENATE("R",'MAPA DE RIESGOS'!$H260,"C",'MAPA DE RIESGOS'!$AF260),"")</f>
        <v/>
      </c>
      <c r="CS83" s="359" t="str">
        <f>IF(AND('MAPA DE RIESGOS'!$AP261="Media",'MAPA DE RIESGOS'!$AR261="Catastrófico"),CONCATENATE("R",'MAPA DE RIESGOS'!$H261,"C",'MAPA DE RIESGOS'!$AF261),"")</f>
        <v/>
      </c>
      <c r="CT83" s="359" t="str">
        <f>IF(AND('MAPA DE RIESGOS'!$AP262="Media",'MAPA DE RIESGOS'!$AR262="Catastrófico"),CONCATENATE("R",'MAPA DE RIESGOS'!$H262,"C",'MAPA DE RIESGOS'!$AF262),"")</f>
        <v/>
      </c>
      <c r="CU83" s="360" t="str">
        <f>IF(AND('MAPA DE RIESGOS'!$AP263="Media",'MAPA DE RIESGOS'!$AR263="Catastrófico"),CONCATENATE("R",'MAPA DE RIESGOS'!$H263,"C",'MAPA DE RIESGOS'!$AF263),"")</f>
        <v/>
      </c>
      <c r="CV83" s="67"/>
      <c r="CW83" s="741"/>
      <c r="CX83" s="742"/>
      <c r="CY83" s="742"/>
      <c r="CZ83" s="742"/>
      <c r="DA83" s="742"/>
      <c r="DB83" s="743"/>
    </row>
    <row r="84" spans="2:106" ht="32.5" customHeight="1">
      <c r="B84" s="755"/>
      <c r="C84" s="755"/>
      <c r="D84" s="756"/>
      <c r="E84" s="726"/>
      <c r="F84" s="727"/>
      <c r="G84" s="727"/>
      <c r="H84" s="727"/>
      <c r="I84" s="728"/>
      <c r="J84" s="369" t="str">
        <f>IF(AND('MAPA DE RIESGOS'!$AP264="Media",'MAPA DE RIESGOS'!$AR264="Leve"),CONCATENATE("R",'MAPA DE RIESGOS'!$H264,"C",'MAPA DE RIESGOS'!$AF264),"")</f>
        <v/>
      </c>
      <c r="K84" s="370" t="str">
        <f>IF(AND('MAPA DE RIESGOS'!$AP265="Media",'MAPA DE RIESGOS'!$AR265="Leve"),CONCATENATE("R",'MAPA DE RIESGOS'!$H265,"C",'MAPA DE RIESGOS'!$AF265),"")</f>
        <v/>
      </c>
      <c r="L84" s="370" t="str">
        <f>IF(AND('MAPA DE RIESGOS'!$AP266="Media",'MAPA DE RIESGOS'!$AR266="Leve"),CONCATENATE("R",'MAPA DE RIESGOS'!$H266,"C",'MAPA DE RIESGOS'!$AF266),"")</f>
        <v/>
      </c>
      <c r="M84" s="370" t="str">
        <f>IF(AND('MAPA DE RIESGOS'!$AP267="Media",'MAPA DE RIESGOS'!$AR267="Leve"),CONCATENATE("R",'MAPA DE RIESGOS'!$H267,"C",'MAPA DE RIESGOS'!$AF267),"")</f>
        <v/>
      </c>
      <c r="N84" s="370" t="str">
        <f>IF(AND('MAPA DE RIESGOS'!$AP268="Media",'MAPA DE RIESGOS'!$AR268="Leve"),CONCATENATE("R",'MAPA DE RIESGOS'!$H268,"C",'MAPA DE RIESGOS'!$AF268),"")</f>
        <v/>
      </c>
      <c r="O84" s="370" t="str">
        <f>IF(AND('MAPA DE RIESGOS'!$AP269="Media",'MAPA DE RIESGOS'!$AR269="Leve"),CONCATENATE("R",'MAPA DE RIESGOS'!$H269,"C",'MAPA DE RIESGOS'!$AF269),"")</f>
        <v/>
      </c>
      <c r="P84" s="370" t="str">
        <f>IF(AND('MAPA DE RIESGOS'!$AP270="Media",'MAPA DE RIESGOS'!$AR270="Leve"),CONCATENATE("R",'MAPA DE RIESGOS'!$H270,"C",'MAPA DE RIESGOS'!$AF270),"")</f>
        <v/>
      </c>
      <c r="Q84" s="370" t="str">
        <f>IF(AND('MAPA DE RIESGOS'!$AP271="Media",'MAPA DE RIESGOS'!$AR271="Leve"),CONCATENATE("R",'MAPA DE RIESGOS'!$H271,"C",'MAPA DE RIESGOS'!$AF271),"")</f>
        <v/>
      </c>
      <c r="R84" s="370" t="str">
        <f>IF(AND('MAPA DE RIESGOS'!$AP272="Media",'MAPA DE RIESGOS'!$AR272="Leve"),CONCATENATE("R",'MAPA DE RIESGOS'!$H272,"C",'MAPA DE RIESGOS'!$AF272),"")</f>
        <v/>
      </c>
      <c r="S84" s="370" t="str">
        <f>IF(AND('MAPA DE RIESGOS'!$AP273="Media",'MAPA DE RIESGOS'!$AR273="Leve"),CONCATENATE("R",'MAPA DE RIESGOS'!$H273,"C",'MAPA DE RIESGOS'!$AF273),"")</f>
        <v/>
      </c>
      <c r="T84" s="370" t="str">
        <f>IF(AND('MAPA DE RIESGOS'!$AP274="Media",'MAPA DE RIESGOS'!$AR274="Leve"),CONCATENATE("R",'MAPA DE RIESGOS'!$H274,"C",'MAPA DE RIESGOS'!$AF274),"")</f>
        <v/>
      </c>
      <c r="U84" s="370" t="str">
        <f>IF(AND('MAPA DE RIESGOS'!$AP275="Media",'MAPA DE RIESGOS'!$AR275="Leve"),CONCATENATE("R",'MAPA DE RIESGOS'!$H275,"C",'MAPA DE RIESGOS'!$AF275),"")</f>
        <v/>
      </c>
      <c r="V84" s="370" t="str">
        <f>IF(AND('MAPA DE RIESGOS'!$AP276="Media",'MAPA DE RIESGOS'!$AR276="Leve"),CONCATENATE("R",'MAPA DE RIESGOS'!$H276,"C",'MAPA DE RIESGOS'!$AF276),"")</f>
        <v/>
      </c>
      <c r="W84" s="370" t="str">
        <f>IF(AND('MAPA DE RIESGOS'!$AP277="Media",'MAPA DE RIESGOS'!$AR277="Leve"),CONCATENATE("R",'MAPA DE RIESGOS'!$H277,"C",'MAPA DE RIESGOS'!$AF277),"")</f>
        <v/>
      </c>
      <c r="X84" s="370" t="str">
        <f>IF(AND('MAPA DE RIESGOS'!$AP278="Media",'MAPA DE RIESGOS'!$AR278="Leve"),CONCATENATE("R",'MAPA DE RIESGOS'!$H278,"C",'MAPA DE RIESGOS'!$AF278),"")</f>
        <v/>
      </c>
      <c r="Y84" s="370" t="str">
        <f>IF(AND('MAPA DE RIESGOS'!$AP279="Media",'MAPA DE RIESGOS'!$AR279="Leve"),CONCATENATE("R",'MAPA DE RIESGOS'!$H279,"C",'MAPA DE RIESGOS'!$AF279),"")</f>
        <v/>
      </c>
      <c r="Z84" s="370" t="str">
        <f>IF(AND('MAPA DE RIESGOS'!$AP280="Media",'MAPA DE RIESGOS'!$AR280="Leve"),CONCATENATE("R",'MAPA DE RIESGOS'!$H280,"C",'MAPA DE RIESGOS'!$AF280),"")</f>
        <v/>
      </c>
      <c r="AA84" s="370" t="str">
        <f>IF(AND('MAPA DE RIESGOS'!$AP281="Media",'MAPA DE RIESGOS'!$AR281="Leve"),CONCATENATE("R",'MAPA DE RIESGOS'!$H281,"C",'MAPA DE RIESGOS'!$AF281),"")</f>
        <v/>
      </c>
      <c r="AB84" s="369" t="str">
        <f>IF(AND('MAPA DE RIESGOS'!$AP264="Media",'MAPA DE RIESGOS'!$AR264="Menor"),CONCATENATE("R",'MAPA DE RIESGOS'!$H264,"C",'MAPA DE RIESGOS'!$AF264),"")</f>
        <v/>
      </c>
      <c r="AC84" s="370" t="str">
        <f>IF(AND('MAPA DE RIESGOS'!$AP265="Media",'MAPA DE RIESGOS'!$AR265="Menor"),CONCATENATE("R",'MAPA DE RIESGOS'!$H265,"C",'MAPA DE RIESGOS'!$AF265),"")</f>
        <v/>
      </c>
      <c r="AD84" s="370" t="str">
        <f>IF(AND('MAPA DE RIESGOS'!$AP266="Media",'MAPA DE RIESGOS'!$AR266="Menor"),CONCATENATE("R",'MAPA DE RIESGOS'!$H266,"C",'MAPA DE RIESGOS'!$AF266),"")</f>
        <v/>
      </c>
      <c r="AE84" s="370" t="str">
        <f>IF(AND('MAPA DE RIESGOS'!$AP267="Media",'MAPA DE RIESGOS'!$AR267="Menor"),CONCATENATE("R",'MAPA DE RIESGOS'!$H267,"C",'MAPA DE RIESGOS'!$AF267),"")</f>
        <v/>
      </c>
      <c r="AF84" s="370" t="str">
        <f>IF(AND('MAPA DE RIESGOS'!$AP268="Media",'MAPA DE RIESGOS'!$AR268="Menor"),CONCATENATE("R",'MAPA DE RIESGOS'!$H268,"C",'MAPA DE RIESGOS'!$AF268),"")</f>
        <v/>
      </c>
      <c r="AG84" s="370" t="str">
        <f>IF(AND('MAPA DE RIESGOS'!$AP269="Media",'MAPA DE RIESGOS'!$AR269="Menor"),CONCATENATE("R",'MAPA DE RIESGOS'!$H269,"C",'MAPA DE RIESGOS'!$AF269),"")</f>
        <v/>
      </c>
      <c r="AH84" s="370" t="str">
        <f>IF(AND('MAPA DE RIESGOS'!$AP270="Media",'MAPA DE RIESGOS'!$AR270="Menor"),CONCATENATE("R",'MAPA DE RIESGOS'!$H270,"C",'MAPA DE RIESGOS'!$AF270),"")</f>
        <v/>
      </c>
      <c r="AI84" s="370" t="str">
        <f>IF(AND('MAPA DE RIESGOS'!$AP271="Media",'MAPA DE RIESGOS'!$AR271="Menor"),CONCATENATE("R",'MAPA DE RIESGOS'!$H271,"C",'MAPA DE RIESGOS'!$AF271),"")</f>
        <v/>
      </c>
      <c r="AJ84" s="370" t="str">
        <f>IF(AND('MAPA DE RIESGOS'!$AP272="Media",'MAPA DE RIESGOS'!$AR272="Menor"),CONCATENATE("R",'MAPA DE RIESGOS'!$H272,"C",'MAPA DE RIESGOS'!$AF272),"")</f>
        <v/>
      </c>
      <c r="AK84" s="370" t="str">
        <f>IF(AND('MAPA DE RIESGOS'!$AP273="Media",'MAPA DE RIESGOS'!$AR273="Menor"),CONCATENATE("R",'MAPA DE RIESGOS'!$H273,"C",'MAPA DE RIESGOS'!$AF273),"")</f>
        <v/>
      </c>
      <c r="AL84" s="370" t="str">
        <f>IF(AND('MAPA DE RIESGOS'!$AP274="Media",'MAPA DE RIESGOS'!$AR274="Menor"),CONCATENATE("R",'MAPA DE RIESGOS'!$H274,"C",'MAPA DE RIESGOS'!$AF274),"")</f>
        <v/>
      </c>
      <c r="AM84" s="370" t="str">
        <f>IF(AND('MAPA DE RIESGOS'!$AP275="Media",'MAPA DE RIESGOS'!$AR275="Menor"),CONCATENATE("R",'MAPA DE RIESGOS'!$H275,"C",'MAPA DE RIESGOS'!$AF275),"")</f>
        <v/>
      </c>
      <c r="AN84" s="370" t="str">
        <f>IF(AND('MAPA DE RIESGOS'!$AP276="Media",'MAPA DE RIESGOS'!$AR276="Menor"),CONCATENATE("R",'MAPA DE RIESGOS'!$H276,"C",'MAPA DE RIESGOS'!$AF276),"")</f>
        <v/>
      </c>
      <c r="AO84" s="370" t="str">
        <f>IF(AND('MAPA DE RIESGOS'!$AP277="Media",'MAPA DE RIESGOS'!$AR277="Menor"),CONCATENATE("R",'MAPA DE RIESGOS'!$H277,"C",'MAPA DE RIESGOS'!$AF277),"")</f>
        <v/>
      </c>
      <c r="AP84" s="370" t="str">
        <f>IF(AND('MAPA DE RIESGOS'!$AP278="Media",'MAPA DE RIESGOS'!$AR278="Menor"),CONCATENATE("R",'MAPA DE RIESGOS'!$H278,"C",'MAPA DE RIESGOS'!$AF278),"")</f>
        <v/>
      </c>
      <c r="AQ84" s="370" t="str">
        <f>IF(AND('MAPA DE RIESGOS'!$AP279="Media",'MAPA DE RIESGOS'!$AR279="Menor"),CONCATENATE("R",'MAPA DE RIESGOS'!$H279,"C",'MAPA DE RIESGOS'!$AF279),"")</f>
        <v/>
      </c>
      <c r="AR84" s="370" t="str">
        <f>IF(AND('MAPA DE RIESGOS'!$AP280="Media",'MAPA DE RIESGOS'!$AR280="Menor"),CONCATENATE("R",'MAPA DE RIESGOS'!$H280,"C",'MAPA DE RIESGOS'!$AF280),"")</f>
        <v/>
      </c>
      <c r="AS84" s="370" t="str">
        <f>IF(AND('MAPA DE RIESGOS'!$AP281="Media",'MAPA DE RIESGOS'!$AR281="Menor"),CONCATENATE("R",'MAPA DE RIESGOS'!$H281,"C",'MAPA DE RIESGOS'!$AF281),"")</f>
        <v/>
      </c>
      <c r="AT84" s="369" t="str">
        <f>IF(AND('MAPA DE RIESGOS'!$AP264="Media",'MAPA DE RIESGOS'!$AR264="Moderado"),CONCATENATE("R",'MAPA DE RIESGOS'!$H264,"C",'MAPA DE RIESGOS'!$AF264),"")</f>
        <v/>
      </c>
      <c r="AU84" s="370" t="str">
        <f>IF(AND('MAPA DE RIESGOS'!$AP265="Media",'MAPA DE RIESGOS'!$AR265="Moderado"),CONCATENATE("R",'MAPA DE RIESGOS'!$H265,"C",'MAPA DE RIESGOS'!$AF265),"")</f>
        <v/>
      </c>
      <c r="AV84" s="370" t="str">
        <f>IF(AND('MAPA DE RIESGOS'!$AP266="Media",'MAPA DE RIESGOS'!$AR266="Moderado"),CONCATENATE("R",'MAPA DE RIESGOS'!$H266,"C",'MAPA DE RIESGOS'!$AF266),"")</f>
        <v/>
      </c>
      <c r="AW84" s="370" t="str">
        <f>IF(AND('MAPA DE RIESGOS'!$AP267="Media",'MAPA DE RIESGOS'!$AR267="Moderado"),CONCATENATE("R",'MAPA DE RIESGOS'!$H267,"C",'MAPA DE RIESGOS'!$AF267),"")</f>
        <v/>
      </c>
      <c r="AX84" s="370" t="str">
        <f>IF(AND('MAPA DE RIESGOS'!$AP268="Media",'MAPA DE RIESGOS'!$AR268="Moderado"),CONCATENATE("R",'MAPA DE RIESGOS'!$H268,"C",'MAPA DE RIESGOS'!$AF268),"")</f>
        <v/>
      </c>
      <c r="AY84" s="370" t="str">
        <f>IF(AND('MAPA DE RIESGOS'!$AP269="Media",'MAPA DE RIESGOS'!$AR269="Moderado"),CONCATENATE("R",'MAPA DE RIESGOS'!$H269,"C",'MAPA DE RIESGOS'!$AF269),"")</f>
        <v/>
      </c>
      <c r="AZ84" s="370" t="str">
        <f>IF(AND('MAPA DE RIESGOS'!$AP270="Media",'MAPA DE RIESGOS'!$AR270="Moderado"),CONCATENATE("R",'MAPA DE RIESGOS'!$H270,"C",'MAPA DE RIESGOS'!$AF270),"")</f>
        <v/>
      </c>
      <c r="BA84" s="370" t="str">
        <f>IF(AND('MAPA DE RIESGOS'!$AP271="Media",'MAPA DE RIESGOS'!$AR271="Moderado"),CONCATENATE("R",'MAPA DE RIESGOS'!$H271,"C",'MAPA DE RIESGOS'!$AF271),"")</f>
        <v/>
      </c>
      <c r="BB84" s="370" t="str">
        <f>IF(AND('MAPA DE RIESGOS'!$AP272="Media",'MAPA DE RIESGOS'!$AR272="Moderado"),CONCATENATE("R",'MAPA DE RIESGOS'!$H272,"C",'MAPA DE RIESGOS'!$AF272),"")</f>
        <v/>
      </c>
      <c r="BC84" s="370" t="str">
        <f>IF(AND('MAPA DE RIESGOS'!$AP273="Media",'MAPA DE RIESGOS'!$AR273="Moderado"),CONCATENATE("R",'MAPA DE RIESGOS'!$H273,"C",'MAPA DE RIESGOS'!$AF273),"")</f>
        <v/>
      </c>
      <c r="BD84" s="370" t="str">
        <f>IF(AND('MAPA DE RIESGOS'!$AP274="Media",'MAPA DE RIESGOS'!$AR274="Moderado"),CONCATENATE("R",'MAPA DE RIESGOS'!$H274,"C",'MAPA DE RIESGOS'!$AF274),"")</f>
        <v/>
      </c>
      <c r="BE84" s="370" t="str">
        <f>IF(AND('MAPA DE RIESGOS'!$AP275="Media",'MAPA DE RIESGOS'!$AR275="Moderado"),CONCATENATE("R",'MAPA DE RIESGOS'!$H275,"C",'MAPA DE RIESGOS'!$AF275),"")</f>
        <v/>
      </c>
      <c r="BF84" s="370" t="str">
        <f>IF(AND('MAPA DE RIESGOS'!$AP276="Media",'MAPA DE RIESGOS'!$AR276="Moderado"),CONCATENATE("R",'MAPA DE RIESGOS'!$H276,"C",'MAPA DE RIESGOS'!$AF276),"")</f>
        <v/>
      </c>
      <c r="BG84" s="370" t="str">
        <f>IF(AND('MAPA DE RIESGOS'!$AP277="Media",'MAPA DE RIESGOS'!$AR277="Moderado"),CONCATENATE("R",'MAPA DE RIESGOS'!$H277,"C",'MAPA DE RIESGOS'!$AF277),"")</f>
        <v/>
      </c>
      <c r="BH84" s="370" t="str">
        <f>IF(AND('MAPA DE RIESGOS'!$AP278="Media",'MAPA DE RIESGOS'!$AR278="Moderado"),CONCATENATE("R",'MAPA DE RIESGOS'!$H278,"C",'MAPA DE RIESGOS'!$AF278),"")</f>
        <v/>
      </c>
      <c r="BI84" s="370" t="str">
        <f>IF(AND('MAPA DE RIESGOS'!$AP279="Media",'MAPA DE RIESGOS'!$AR279="Moderado"),CONCATENATE("R",'MAPA DE RIESGOS'!$H279,"C",'MAPA DE RIESGOS'!$AF279),"")</f>
        <v/>
      </c>
      <c r="BJ84" s="370" t="str">
        <f>IF(AND('MAPA DE RIESGOS'!$AP280="Media",'MAPA DE RIESGOS'!$AR280="Moderado"),CONCATENATE("R",'MAPA DE RIESGOS'!$H280,"C",'MAPA DE RIESGOS'!$AF280),"")</f>
        <v/>
      </c>
      <c r="BK84" s="371" t="str">
        <f>IF(AND('MAPA DE RIESGOS'!$AP281="Media",'MAPA DE RIESGOS'!$AR281="Moderado"),CONCATENATE("R",'MAPA DE RIESGOS'!$H281,"C",'MAPA DE RIESGOS'!$AF281),"")</f>
        <v/>
      </c>
      <c r="BL84" s="357" t="str">
        <f>IF(AND('MAPA DE RIESGOS'!$AP264="Media",'MAPA DE RIESGOS'!$AR264="Mayor"),CONCATENATE("R",'MAPA DE RIESGOS'!$H264,"C",'MAPA DE RIESGOS'!$AF264),"")</f>
        <v/>
      </c>
      <c r="BM84" s="357" t="str">
        <f>IF(AND('MAPA DE RIESGOS'!$AP265="Media",'MAPA DE RIESGOS'!$AR265="Mayor"),CONCATENATE("R",'MAPA DE RIESGOS'!$H265,"C",'MAPA DE RIESGOS'!$AF265),"")</f>
        <v/>
      </c>
      <c r="BN84" s="357" t="str">
        <f>IF(AND('MAPA DE RIESGOS'!$AP266="Media",'MAPA DE RIESGOS'!$AR266="Mayor"),CONCATENATE("R",'MAPA DE RIESGOS'!$H266,"C",'MAPA DE RIESGOS'!$AF266),"")</f>
        <v/>
      </c>
      <c r="BO84" s="357" t="str">
        <f>IF(AND('MAPA DE RIESGOS'!$AP267="Media",'MAPA DE RIESGOS'!$AR267="Mayor"),CONCATENATE("R",'MAPA DE RIESGOS'!$H267,"C",'MAPA DE RIESGOS'!$AF267),"")</f>
        <v/>
      </c>
      <c r="BP84" s="357" t="str">
        <f>IF(AND('MAPA DE RIESGOS'!$AP268="Media",'MAPA DE RIESGOS'!$AR268="Mayor"),CONCATENATE("R",'MAPA DE RIESGOS'!$H268,"C",'MAPA DE RIESGOS'!$AF268),"")</f>
        <v/>
      </c>
      <c r="BQ84" s="357" t="str">
        <f>IF(AND('MAPA DE RIESGOS'!$AP269="Media",'MAPA DE RIESGOS'!$AR269="Mayor"),CONCATENATE("R",'MAPA DE RIESGOS'!$H269,"C",'MAPA DE RIESGOS'!$AF269),"")</f>
        <v/>
      </c>
      <c r="BR84" s="357" t="str">
        <f>IF(AND('MAPA DE RIESGOS'!$AP270="Media",'MAPA DE RIESGOS'!$AR270="Mayor"),CONCATENATE("R",'MAPA DE RIESGOS'!$H270,"C",'MAPA DE RIESGOS'!$AF270),"")</f>
        <v/>
      </c>
      <c r="BS84" s="357" t="str">
        <f>IF(AND('MAPA DE RIESGOS'!$AP271="Media",'MAPA DE RIESGOS'!$AR271="Mayor"),CONCATENATE("R",'MAPA DE RIESGOS'!$H271,"C",'MAPA DE RIESGOS'!$AF271),"")</f>
        <v/>
      </c>
      <c r="BT84" s="357" t="str">
        <f>IF(AND('MAPA DE RIESGOS'!$AP272="Media",'MAPA DE RIESGOS'!$AR272="Mayor"),CONCATENATE("R",'MAPA DE RIESGOS'!$H272,"C",'MAPA DE RIESGOS'!$AF272),"")</f>
        <v/>
      </c>
      <c r="BU84" s="357" t="str">
        <f>IF(AND('MAPA DE RIESGOS'!$AP273="Media",'MAPA DE RIESGOS'!$AR273="Mayor"),CONCATENATE("R",'MAPA DE RIESGOS'!$H273,"C",'MAPA DE RIESGOS'!$AF273),"")</f>
        <v/>
      </c>
      <c r="BV84" s="357" t="str">
        <f>IF(AND('MAPA DE RIESGOS'!$AP274="Media",'MAPA DE RIESGOS'!$AR274="Mayor"),CONCATENATE("R",'MAPA DE RIESGOS'!$H274,"C",'MAPA DE RIESGOS'!$AF274),"")</f>
        <v/>
      </c>
      <c r="BW84" s="357" t="str">
        <f>IF(AND('MAPA DE RIESGOS'!$AP275="Media",'MAPA DE RIESGOS'!$AR275="Mayor"),CONCATENATE("R",'MAPA DE RIESGOS'!$H275,"C",'MAPA DE RIESGOS'!$AF275),"")</f>
        <v/>
      </c>
      <c r="BX84" s="357" t="str">
        <f>IF(AND('MAPA DE RIESGOS'!$AP276="Media",'MAPA DE RIESGOS'!$AR276="Mayor"),CONCATENATE("R",'MAPA DE RIESGOS'!$H276,"C",'MAPA DE RIESGOS'!$AF276),"")</f>
        <v/>
      </c>
      <c r="BY84" s="357" t="str">
        <f>IF(AND('MAPA DE RIESGOS'!$AP277="Media",'MAPA DE RIESGOS'!$AR277="Mayor"),CONCATENATE("R",'MAPA DE RIESGOS'!$H277,"C",'MAPA DE RIESGOS'!$AF277),"")</f>
        <v/>
      </c>
      <c r="BZ84" s="357" t="str">
        <f>IF(AND('MAPA DE RIESGOS'!$AP278="Media",'MAPA DE RIESGOS'!$AR278="Mayor"),CONCATENATE("R",'MAPA DE RIESGOS'!$H278,"C",'MAPA DE RIESGOS'!$AF278),"")</f>
        <v/>
      </c>
      <c r="CA84" s="357" t="str">
        <f>IF(AND('MAPA DE RIESGOS'!$AP279="Media",'MAPA DE RIESGOS'!$AR279="Mayor"),CONCATENATE("R",'MAPA DE RIESGOS'!$H279,"C",'MAPA DE RIESGOS'!$AF279),"")</f>
        <v/>
      </c>
      <c r="CB84" s="357" t="str">
        <f>IF(AND('MAPA DE RIESGOS'!$AP280="Media",'MAPA DE RIESGOS'!$AR280="Mayor"),CONCATENATE("R",'MAPA DE RIESGOS'!$H280,"C",'MAPA DE RIESGOS'!$AF280),"")</f>
        <v/>
      </c>
      <c r="CC84" s="358" t="str">
        <f>IF(AND('MAPA DE RIESGOS'!$AP281="Media",'MAPA DE RIESGOS'!$AR281="Mayor"),CONCATENATE("R",'MAPA DE RIESGOS'!$H281,"C",'MAPA DE RIESGOS'!$AF281),"")</f>
        <v/>
      </c>
      <c r="CD84" s="359" t="str">
        <f>IF(AND('MAPA DE RIESGOS'!$AP264="Media",'MAPA DE RIESGOS'!$AR264="Catastrófico"),CONCATENATE("R",'MAPA DE RIESGOS'!$H264,"C",'MAPA DE RIESGOS'!$AF264),"")</f>
        <v/>
      </c>
      <c r="CE84" s="359" t="str">
        <f>IF(AND('MAPA DE RIESGOS'!$AP265="Media",'MAPA DE RIESGOS'!$AR265="Catastrófico"),CONCATENATE("R",'MAPA DE RIESGOS'!$H265,"C",'MAPA DE RIESGOS'!$AF265),"")</f>
        <v/>
      </c>
      <c r="CF84" s="359" t="str">
        <f>IF(AND('MAPA DE RIESGOS'!$AP266="Media",'MAPA DE RIESGOS'!$AR266="Catastrófico"),CONCATENATE("R",'MAPA DE RIESGOS'!$H266,"C",'MAPA DE RIESGOS'!$AF266),"")</f>
        <v/>
      </c>
      <c r="CG84" s="359" t="str">
        <f>IF(AND('MAPA DE RIESGOS'!$AP267="Media",'MAPA DE RIESGOS'!$AR267="Catastrófico"),CONCATENATE("R",'MAPA DE RIESGOS'!$H267,"C",'MAPA DE RIESGOS'!$AF267),"")</f>
        <v/>
      </c>
      <c r="CH84" s="359" t="str">
        <f>IF(AND('MAPA DE RIESGOS'!$AP268="Media",'MAPA DE RIESGOS'!$AR268="Catastrófico"),CONCATENATE("R",'MAPA DE RIESGOS'!$H268,"C",'MAPA DE RIESGOS'!$AF268),"")</f>
        <v/>
      </c>
      <c r="CI84" s="359" t="str">
        <f>IF(AND('MAPA DE RIESGOS'!$AP269="Media",'MAPA DE RIESGOS'!$AR269="Catastrófico"),CONCATENATE("R",'MAPA DE RIESGOS'!$H269,"C",'MAPA DE RIESGOS'!$AF269),"")</f>
        <v/>
      </c>
      <c r="CJ84" s="359" t="str">
        <f>IF(AND('MAPA DE RIESGOS'!$AP270="Media",'MAPA DE RIESGOS'!$AR270="Catastrófico"),CONCATENATE("R",'MAPA DE RIESGOS'!$H270,"C",'MAPA DE RIESGOS'!$AF270),"")</f>
        <v/>
      </c>
      <c r="CK84" s="359" t="str">
        <f>IF(AND('MAPA DE RIESGOS'!$AP271="Media",'MAPA DE RIESGOS'!$AR271="Catastrófico"),CONCATENATE("R",'MAPA DE RIESGOS'!$H271,"C",'MAPA DE RIESGOS'!$AF271),"")</f>
        <v/>
      </c>
      <c r="CL84" s="359" t="str">
        <f>IF(AND('MAPA DE RIESGOS'!$AP272="Media",'MAPA DE RIESGOS'!$AR272="Catastrófico"),CONCATENATE("R",'MAPA DE RIESGOS'!$H272,"C",'MAPA DE RIESGOS'!$AF272),"")</f>
        <v/>
      </c>
      <c r="CM84" s="359" t="str">
        <f>IF(AND('MAPA DE RIESGOS'!$AP273="Media",'MAPA DE RIESGOS'!$AR273="Catastrófico"),CONCATENATE("R",'MAPA DE RIESGOS'!$H273,"C",'MAPA DE RIESGOS'!$AF273),"")</f>
        <v/>
      </c>
      <c r="CN84" s="359" t="str">
        <f>IF(AND('MAPA DE RIESGOS'!$AP274="Media",'MAPA DE RIESGOS'!$AR274="Catastrófico"),CONCATENATE("R",'MAPA DE RIESGOS'!$H274,"C",'MAPA DE RIESGOS'!$AF274),"")</f>
        <v/>
      </c>
      <c r="CO84" s="359" t="str">
        <f>IF(AND('MAPA DE RIESGOS'!$AP275="Media",'MAPA DE RIESGOS'!$AR275="Catastrófico"),CONCATENATE("R",'MAPA DE RIESGOS'!$H275,"C",'MAPA DE RIESGOS'!$AF275),"")</f>
        <v/>
      </c>
      <c r="CP84" s="359" t="str">
        <f>IF(AND('MAPA DE RIESGOS'!$AP276="Media",'MAPA DE RIESGOS'!$AR276="Catastrófico"),CONCATENATE("R",'MAPA DE RIESGOS'!$H276,"C",'MAPA DE RIESGOS'!$AF276),"")</f>
        <v/>
      </c>
      <c r="CQ84" s="359" t="str">
        <f>IF(AND('MAPA DE RIESGOS'!$AP277="Media",'MAPA DE RIESGOS'!$AR277="Catastrófico"),CONCATENATE("R",'MAPA DE RIESGOS'!$H277,"C",'MAPA DE RIESGOS'!$AF277),"")</f>
        <v/>
      </c>
      <c r="CR84" s="359" t="str">
        <f>IF(AND('MAPA DE RIESGOS'!$AP278="Media",'MAPA DE RIESGOS'!$AR278="Catastrófico"),CONCATENATE("R",'MAPA DE RIESGOS'!$H278,"C",'MAPA DE RIESGOS'!$AF278),"")</f>
        <v/>
      </c>
      <c r="CS84" s="359" t="str">
        <f>IF(AND('MAPA DE RIESGOS'!$AP279="Media",'MAPA DE RIESGOS'!$AR279="Catastrófico"),CONCATENATE("R",'MAPA DE RIESGOS'!$H279,"C",'MAPA DE RIESGOS'!$AF279),"")</f>
        <v/>
      </c>
      <c r="CT84" s="359" t="str">
        <f>IF(AND('MAPA DE RIESGOS'!$AP280="Media",'MAPA DE RIESGOS'!$AR280="Catastrófico"),CONCATENATE("R",'MAPA DE RIESGOS'!$H280,"C",'MAPA DE RIESGOS'!$AF280),"")</f>
        <v/>
      </c>
      <c r="CU84" s="360" t="str">
        <f>IF(AND('MAPA DE RIESGOS'!$AP281="Media",'MAPA DE RIESGOS'!$AR281="Catastrófico"),CONCATENATE("R",'MAPA DE RIESGOS'!$H281,"C",'MAPA DE RIESGOS'!$AF281),"")</f>
        <v/>
      </c>
      <c r="CV84" s="67"/>
      <c r="CW84" s="741"/>
      <c r="CX84" s="742"/>
      <c r="CY84" s="742"/>
      <c r="CZ84" s="742"/>
      <c r="DA84" s="742"/>
      <c r="DB84" s="743"/>
    </row>
    <row r="85" spans="2:106" ht="32.5" customHeight="1">
      <c r="B85" s="755"/>
      <c r="C85" s="755"/>
      <c r="D85" s="756"/>
      <c r="E85" s="726"/>
      <c r="F85" s="727"/>
      <c r="G85" s="727"/>
      <c r="H85" s="727"/>
      <c r="I85" s="728"/>
      <c r="J85" s="369" t="str">
        <f>IF(AND('MAPA DE RIESGOS'!$AP282="Media",'MAPA DE RIESGOS'!$AR282="Leve"),CONCATENATE("R",'MAPA DE RIESGOS'!$H282,"C",'MAPA DE RIESGOS'!$AF282),"")</f>
        <v/>
      </c>
      <c r="K85" s="370" t="str">
        <f>IF(AND('MAPA DE RIESGOS'!$AP283="Media",'MAPA DE RIESGOS'!$AR283="Leve"),CONCATENATE("R",'MAPA DE RIESGOS'!$H283,"C",'MAPA DE RIESGOS'!$AF283),"")</f>
        <v/>
      </c>
      <c r="L85" s="370" t="str">
        <f>IF(AND('MAPA DE RIESGOS'!$AP284="Media",'MAPA DE RIESGOS'!$AR284="Leve"),CONCATENATE("R",'MAPA DE RIESGOS'!$H284,"C",'MAPA DE RIESGOS'!$AF284),"")</f>
        <v/>
      </c>
      <c r="M85" s="370" t="str">
        <f>IF(AND('MAPA DE RIESGOS'!$AP285="Media",'MAPA DE RIESGOS'!$AR285="Leve"),CONCATENATE("R",'MAPA DE RIESGOS'!$H285,"C",'MAPA DE RIESGOS'!$AF285),"")</f>
        <v/>
      </c>
      <c r="N85" s="370" t="str">
        <f>IF(AND('MAPA DE RIESGOS'!$AP286="Media",'MAPA DE RIESGOS'!$AR286="Leve"),CONCATENATE("R",'MAPA DE RIESGOS'!$H286,"C",'MAPA DE RIESGOS'!$AF286),"")</f>
        <v/>
      </c>
      <c r="O85" s="370" t="str">
        <f>IF(AND('MAPA DE RIESGOS'!$AP287="Media",'MAPA DE RIESGOS'!$AR287="Leve"),CONCATENATE("R",'MAPA DE RIESGOS'!$H287,"C",'MAPA DE RIESGOS'!$AF287),"")</f>
        <v/>
      </c>
      <c r="P85" s="370" t="str">
        <f>IF(AND('MAPA DE RIESGOS'!$AP288="Media",'MAPA DE RIESGOS'!$AR288="Leve"),CONCATENATE("R",'MAPA DE RIESGOS'!$H288,"C",'MAPA DE RIESGOS'!$AF288),"")</f>
        <v/>
      </c>
      <c r="Q85" s="370" t="str">
        <f>IF(AND('MAPA DE RIESGOS'!$AP289="Media",'MAPA DE RIESGOS'!$AR289="Leve"),CONCATENATE("R",'MAPA DE RIESGOS'!$H289,"C",'MAPA DE RIESGOS'!$AF289),"")</f>
        <v/>
      </c>
      <c r="R85" s="370" t="str">
        <f>IF(AND('MAPA DE RIESGOS'!$AP290="Media",'MAPA DE RIESGOS'!$AR290="Leve"),CONCATENATE("R",'MAPA DE RIESGOS'!$H290,"C",'MAPA DE RIESGOS'!$AF290),"")</f>
        <v/>
      </c>
      <c r="S85" s="370" t="str">
        <f>IF(AND('MAPA DE RIESGOS'!$AP291="Media",'MAPA DE RIESGOS'!$AR291="Leve"),CONCATENATE("R",'MAPA DE RIESGOS'!$H291,"C",'MAPA DE RIESGOS'!$AF291),"")</f>
        <v/>
      </c>
      <c r="T85" s="370" t="str">
        <f>IF(AND('MAPA DE RIESGOS'!$AP292="Media",'MAPA DE RIESGOS'!$AR292="Leve"),CONCATENATE("R",'MAPA DE RIESGOS'!$H292,"C",'MAPA DE RIESGOS'!$AF292),"")</f>
        <v/>
      </c>
      <c r="U85" s="370" t="str">
        <f>IF(AND('MAPA DE RIESGOS'!$AP293="Media",'MAPA DE RIESGOS'!$AR293="Leve"),CONCATENATE("R",'MAPA DE RIESGOS'!$H293,"C",'MAPA DE RIESGOS'!$AF293),"")</f>
        <v/>
      </c>
      <c r="V85" s="370" t="str">
        <f>IF(AND('MAPA DE RIESGOS'!$AP294="Media",'MAPA DE RIESGOS'!$AR294="Leve"),CONCATENATE("R",'MAPA DE RIESGOS'!$H294,"C",'MAPA DE RIESGOS'!$AF294),"")</f>
        <v/>
      </c>
      <c r="W85" s="370" t="str">
        <f>IF(AND('MAPA DE RIESGOS'!$AP295="Media",'MAPA DE RIESGOS'!$AR295="Leve"),CONCATENATE("R",'MAPA DE RIESGOS'!$H295,"C",'MAPA DE RIESGOS'!$AF295),"")</f>
        <v/>
      </c>
      <c r="X85" s="370" t="str">
        <f>IF(AND('MAPA DE RIESGOS'!$AP296="Media",'MAPA DE RIESGOS'!$AR296="Leve"),CONCATENATE("R",'MAPA DE RIESGOS'!$H296,"C",'MAPA DE RIESGOS'!$AF296),"")</f>
        <v/>
      </c>
      <c r="Y85" s="370" t="str">
        <f>IF(AND('MAPA DE RIESGOS'!$AP297="Media",'MAPA DE RIESGOS'!$AR297="Leve"),CONCATENATE("R",'MAPA DE RIESGOS'!$H297,"C",'MAPA DE RIESGOS'!$AF297),"")</f>
        <v/>
      </c>
      <c r="Z85" s="370" t="str">
        <f>IF(AND('MAPA DE RIESGOS'!$AP298="Media",'MAPA DE RIESGOS'!$AR298="Leve"),CONCATENATE("R",'MAPA DE RIESGOS'!$H298,"C",'MAPA DE RIESGOS'!$AF298),"")</f>
        <v/>
      </c>
      <c r="AA85" s="370" t="str">
        <f>IF(AND('MAPA DE RIESGOS'!$AP299="Media",'MAPA DE RIESGOS'!$AR299="Leve"),CONCATENATE("R",'MAPA DE RIESGOS'!$H299,"C",'MAPA DE RIESGOS'!$AF299),"")</f>
        <v/>
      </c>
      <c r="AB85" s="369" t="str">
        <f>IF(AND('MAPA DE RIESGOS'!$AP282="Media",'MAPA DE RIESGOS'!$AR282="Menor"),CONCATENATE("R",'MAPA DE RIESGOS'!$H282,"C",'MAPA DE RIESGOS'!$AF282),"")</f>
        <v/>
      </c>
      <c r="AC85" s="370" t="str">
        <f>IF(AND('MAPA DE RIESGOS'!$AP283="Media",'MAPA DE RIESGOS'!$AR283="Menor"),CONCATENATE("R",'MAPA DE RIESGOS'!$H283,"C",'MAPA DE RIESGOS'!$AF283),"")</f>
        <v/>
      </c>
      <c r="AD85" s="370" t="str">
        <f>IF(AND('MAPA DE RIESGOS'!$AP284="Media",'MAPA DE RIESGOS'!$AR284="Menor"),CONCATENATE("R",'MAPA DE RIESGOS'!$H284,"C",'MAPA DE RIESGOS'!$AF284),"")</f>
        <v/>
      </c>
      <c r="AE85" s="370" t="str">
        <f>IF(AND('MAPA DE RIESGOS'!$AP285="Media",'MAPA DE RIESGOS'!$AR285="Menor"),CONCATENATE("R",'MAPA DE RIESGOS'!$H285,"C",'MAPA DE RIESGOS'!$AF285),"")</f>
        <v/>
      </c>
      <c r="AF85" s="370" t="str">
        <f>IF(AND('MAPA DE RIESGOS'!$AP286="Media",'MAPA DE RIESGOS'!$AR286="Menor"),CONCATENATE("R",'MAPA DE RIESGOS'!$H286,"C",'MAPA DE RIESGOS'!$AF286),"")</f>
        <v/>
      </c>
      <c r="AG85" s="370" t="str">
        <f>IF(AND('MAPA DE RIESGOS'!$AP287="Media",'MAPA DE RIESGOS'!$AR287="Menor"),CONCATENATE("R",'MAPA DE RIESGOS'!$H287,"C",'MAPA DE RIESGOS'!$AF287),"")</f>
        <v/>
      </c>
      <c r="AH85" s="370" t="str">
        <f>IF(AND('MAPA DE RIESGOS'!$AP288="Media",'MAPA DE RIESGOS'!$AR288="Menor"),CONCATENATE("R",'MAPA DE RIESGOS'!$H288,"C",'MAPA DE RIESGOS'!$AF288),"")</f>
        <v/>
      </c>
      <c r="AI85" s="370" t="str">
        <f>IF(AND('MAPA DE RIESGOS'!$AP289="Media",'MAPA DE RIESGOS'!$AR289="Menor"),CONCATENATE("R",'MAPA DE RIESGOS'!$H289,"C",'MAPA DE RIESGOS'!$AF289),"")</f>
        <v/>
      </c>
      <c r="AJ85" s="370" t="str">
        <f>IF(AND('MAPA DE RIESGOS'!$AP290="Media",'MAPA DE RIESGOS'!$AR290="Menor"),CONCATENATE("R",'MAPA DE RIESGOS'!$H290,"C",'MAPA DE RIESGOS'!$AF290),"")</f>
        <v/>
      </c>
      <c r="AK85" s="370" t="str">
        <f>IF(AND('MAPA DE RIESGOS'!$AP291="Media",'MAPA DE RIESGOS'!$AR291="Menor"),CONCATENATE("R",'MAPA DE RIESGOS'!$H291,"C",'MAPA DE RIESGOS'!$AF291),"")</f>
        <v/>
      </c>
      <c r="AL85" s="370" t="str">
        <f>IF(AND('MAPA DE RIESGOS'!$AP292="Media",'MAPA DE RIESGOS'!$AR292="Menor"),CONCATENATE("R",'MAPA DE RIESGOS'!$H292,"C",'MAPA DE RIESGOS'!$AF292),"")</f>
        <v/>
      </c>
      <c r="AM85" s="370" t="str">
        <f>IF(AND('MAPA DE RIESGOS'!$AP293="Media",'MAPA DE RIESGOS'!$AR293="Menor"),CONCATENATE("R",'MAPA DE RIESGOS'!$H293,"C",'MAPA DE RIESGOS'!$AF293),"")</f>
        <v/>
      </c>
      <c r="AN85" s="370" t="str">
        <f>IF(AND('MAPA DE RIESGOS'!$AP294="Media",'MAPA DE RIESGOS'!$AR294="Menor"),CONCATENATE("R",'MAPA DE RIESGOS'!$H294,"C",'MAPA DE RIESGOS'!$AF294),"")</f>
        <v/>
      </c>
      <c r="AO85" s="370" t="str">
        <f>IF(AND('MAPA DE RIESGOS'!$AP295="Media",'MAPA DE RIESGOS'!$AR295="Menor"),CONCATENATE("R",'MAPA DE RIESGOS'!$H295,"C",'MAPA DE RIESGOS'!$AF295),"")</f>
        <v/>
      </c>
      <c r="AP85" s="370" t="str">
        <f>IF(AND('MAPA DE RIESGOS'!$AP296="Media",'MAPA DE RIESGOS'!$AR296="Menor"),CONCATENATE("R",'MAPA DE RIESGOS'!$H296,"C",'MAPA DE RIESGOS'!$AF296),"")</f>
        <v/>
      </c>
      <c r="AQ85" s="370" t="str">
        <f>IF(AND('MAPA DE RIESGOS'!$AP297="Media",'MAPA DE RIESGOS'!$AR297="Menor"),CONCATENATE("R",'MAPA DE RIESGOS'!$H297,"C",'MAPA DE RIESGOS'!$AF297),"")</f>
        <v/>
      </c>
      <c r="AR85" s="370" t="str">
        <f>IF(AND('MAPA DE RIESGOS'!$AP298="Media",'MAPA DE RIESGOS'!$AR298="Menor"),CONCATENATE("R",'MAPA DE RIESGOS'!$H298,"C",'MAPA DE RIESGOS'!$AF298),"")</f>
        <v/>
      </c>
      <c r="AS85" s="370" t="str">
        <f>IF(AND('MAPA DE RIESGOS'!$AP299="Media",'MAPA DE RIESGOS'!$AR299="Menor"),CONCATENATE("R",'MAPA DE RIESGOS'!$H299,"C",'MAPA DE RIESGOS'!$AF299),"")</f>
        <v/>
      </c>
      <c r="AT85" s="369" t="str">
        <f>IF(AND('MAPA DE RIESGOS'!$AP282="Media",'MAPA DE RIESGOS'!$AR282="Moderado"),CONCATENATE("R",'MAPA DE RIESGOS'!$H282,"C",'MAPA DE RIESGOS'!$AF282),"")</f>
        <v/>
      </c>
      <c r="AU85" s="370" t="str">
        <f>IF(AND('MAPA DE RIESGOS'!$AP283="Media",'MAPA DE RIESGOS'!$AR283="Moderado"),CONCATENATE("R",'MAPA DE RIESGOS'!$H283,"C",'MAPA DE RIESGOS'!$AF283),"")</f>
        <v/>
      </c>
      <c r="AV85" s="370" t="str">
        <f>IF(AND('MAPA DE RIESGOS'!$AP284="Media",'MAPA DE RIESGOS'!$AR284="Moderado"),CONCATENATE("R",'MAPA DE RIESGOS'!$H284,"C",'MAPA DE RIESGOS'!$AF284),"")</f>
        <v/>
      </c>
      <c r="AW85" s="370" t="str">
        <f>IF(AND('MAPA DE RIESGOS'!$AP285="Media",'MAPA DE RIESGOS'!$AR285="Moderado"),CONCATENATE("R",'MAPA DE RIESGOS'!$H285,"C",'MAPA DE RIESGOS'!$AF285),"")</f>
        <v/>
      </c>
      <c r="AX85" s="370" t="str">
        <f>IF(AND('MAPA DE RIESGOS'!$AP286="Media",'MAPA DE RIESGOS'!$AR286="Moderado"),CONCATENATE("R",'MAPA DE RIESGOS'!$H286,"C",'MAPA DE RIESGOS'!$AF286),"")</f>
        <v/>
      </c>
      <c r="AY85" s="370" t="str">
        <f>IF(AND('MAPA DE RIESGOS'!$AP287="Media",'MAPA DE RIESGOS'!$AR287="Moderado"),CONCATENATE("R",'MAPA DE RIESGOS'!$H287,"C",'MAPA DE RIESGOS'!$AF287),"")</f>
        <v/>
      </c>
      <c r="AZ85" s="370" t="str">
        <f>IF(AND('MAPA DE RIESGOS'!$AP288="Media",'MAPA DE RIESGOS'!$AR288="Moderado"),CONCATENATE("R",'MAPA DE RIESGOS'!$H288,"C",'MAPA DE RIESGOS'!$AF288),"")</f>
        <v/>
      </c>
      <c r="BA85" s="370" t="str">
        <f>IF(AND('MAPA DE RIESGOS'!$AP289="Media",'MAPA DE RIESGOS'!$AR289="Moderado"),CONCATENATE("R",'MAPA DE RIESGOS'!$H289,"C",'MAPA DE RIESGOS'!$AF289),"")</f>
        <v/>
      </c>
      <c r="BB85" s="370" t="str">
        <f>IF(AND('MAPA DE RIESGOS'!$AP290="Media",'MAPA DE RIESGOS'!$AR290="Moderado"),CONCATENATE("R",'MAPA DE RIESGOS'!$H290,"C",'MAPA DE RIESGOS'!$AF290),"")</f>
        <v/>
      </c>
      <c r="BC85" s="370" t="str">
        <f>IF(AND('MAPA DE RIESGOS'!$AP291="Media",'MAPA DE RIESGOS'!$AR291="Moderado"),CONCATENATE("R",'MAPA DE RIESGOS'!$H291,"C",'MAPA DE RIESGOS'!$AF291),"")</f>
        <v/>
      </c>
      <c r="BD85" s="370" t="str">
        <f>IF(AND('MAPA DE RIESGOS'!$AP292="Media",'MAPA DE RIESGOS'!$AR292="Moderado"),CONCATENATE("R",'MAPA DE RIESGOS'!$H292,"C",'MAPA DE RIESGOS'!$AF292),"")</f>
        <v/>
      </c>
      <c r="BE85" s="370" t="str">
        <f>IF(AND('MAPA DE RIESGOS'!$AP293="Media",'MAPA DE RIESGOS'!$AR293="Moderado"),CONCATENATE("R",'MAPA DE RIESGOS'!$H293,"C",'MAPA DE RIESGOS'!$AF293),"")</f>
        <v/>
      </c>
      <c r="BF85" s="370" t="str">
        <f>IF(AND('MAPA DE RIESGOS'!$AP294="Media",'MAPA DE RIESGOS'!$AR294="Moderado"),CONCATENATE("R",'MAPA DE RIESGOS'!$H294,"C",'MAPA DE RIESGOS'!$AF294),"")</f>
        <v/>
      </c>
      <c r="BG85" s="370" t="str">
        <f>IF(AND('MAPA DE RIESGOS'!$AP295="Media",'MAPA DE RIESGOS'!$AR295="Moderado"),CONCATENATE("R",'MAPA DE RIESGOS'!$H295,"C",'MAPA DE RIESGOS'!$AF295),"")</f>
        <v/>
      </c>
      <c r="BH85" s="370" t="str">
        <f>IF(AND('MAPA DE RIESGOS'!$AP296="Media",'MAPA DE RIESGOS'!$AR296="Moderado"),CONCATENATE("R",'MAPA DE RIESGOS'!$H296,"C",'MAPA DE RIESGOS'!$AF296),"")</f>
        <v/>
      </c>
      <c r="BI85" s="370" t="str">
        <f>IF(AND('MAPA DE RIESGOS'!$AP297="Media",'MAPA DE RIESGOS'!$AR297="Moderado"),CONCATENATE("R",'MAPA DE RIESGOS'!$H297,"C",'MAPA DE RIESGOS'!$AF297),"")</f>
        <v/>
      </c>
      <c r="BJ85" s="370" t="str">
        <f>IF(AND('MAPA DE RIESGOS'!$AP298="Media",'MAPA DE RIESGOS'!$AR298="Moderado"),CONCATENATE("R",'MAPA DE RIESGOS'!$H298,"C",'MAPA DE RIESGOS'!$AF298),"")</f>
        <v/>
      </c>
      <c r="BK85" s="371" t="str">
        <f>IF(AND('MAPA DE RIESGOS'!$AP299="Media",'MAPA DE RIESGOS'!$AR299="Moderado"),CONCATENATE("R",'MAPA DE RIESGOS'!$H299,"C",'MAPA DE RIESGOS'!$AF299),"")</f>
        <v/>
      </c>
      <c r="BL85" s="357" t="str">
        <f>IF(AND('MAPA DE RIESGOS'!$AP282="Media",'MAPA DE RIESGOS'!$AR282="Mayor"),CONCATENATE("R",'MAPA DE RIESGOS'!$H282,"C",'MAPA DE RIESGOS'!$AF282),"")</f>
        <v/>
      </c>
      <c r="BM85" s="357" t="str">
        <f>IF(AND('MAPA DE RIESGOS'!$AP283="Media",'MAPA DE RIESGOS'!$AR283="Mayor"),CONCATENATE("R",'MAPA DE RIESGOS'!$H283,"C",'MAPA DE RIESGOS'!$AF283),"")</f>
        <v/>
      </c>
      <c r="BN85" s="357" t="str">
        <f>IF(AND('MAPA DE RIESGOS'!$AP284="Media",'MAPA DE RIESGOS'!$AR284="Mayor"),CONCATENATE("R",'MAPA DE RIESGOS'!$H284,"C",'MAPA DE RIESGOS'!$AF284),"")</f>
        <v/>
      </c>
      <c r="BO85" s="357" t="str">
        <f>IF(AND('MAPA DE RIESGOS'!$AP285="Media",'MAPA DE RIESGOS'!$AR285="Mayor"),CONCATENATE("R",'MAPA DE RIESGOS'!$H285,"C",'MAPA DE RIESGOS'!$AF285),"")</f>
        <v/>
      </c>
      <c r="BP85" s="357" t="str">
        <f>IF(AND('MAPA DE RIESGOS'!$AP286="Media",'MAPA DE RIESGOS'!$AR286="Mayor"),CONCATENATE("R",'MAPA DE RIESGOS'!$H286,"C",'MAPA DE RIESGOS'!$AF286),"")</f>
        <v/>
      </c>
      <c r="BQ85" s="357" t="str">
        <f>IF(AND('MAPA DE RIESGOS'!$AP287="Media",'MAPA DE RIESGOS'!$AR287="Mayor"),CONCATENATE("R",'MAPA DE RIESGOS'!$H287,"C",'MAPA DE RIESGOS'!$AF287),"")</f>
        <v/>
      </c>
      <c r="BR85" s="357" t="str">
        <f>IF(AND('MAPA DE RIESGOS'!$AP288="Media",'MAPA DE RIESGOS'!$AR288="Mayor"),CONCATENATE("R",'MAPA DE RIESGOS'!$H288,"C",'MAPA DE RIESGOS'!$AF288),"")</f>
        <v/>
      </c>
      <c r="BS85" s="357" t="str">
        <f>IF(AND('MAPA DE RIESGOS'!$AP289="Media",'MAPA DE RIESGOS'!$AR289="Mayor"),CONCATENATE("R",'MAPA DE RIESGOS'!$H289,"C",'MAPA DE RIESGOS'!$AF289),"")</f>
        <v/>
      </c>
      <c r="BT85" s="357" t="str">
        <f>IF(AND('MAPA DE RIESGOS'!$AP290="Media",'MAPA DE RIESGOS'!$AR290="Mayor"),CONCATENATE("R",'MAPA DE RIESGOS'!$H290,"C",'MAPA DE RIESGOS'!$AF290),"")</f>
        <v/>
      </c>
      <c r="BU85" s="357" t="str">
        <f>IF(AND('MAPA DE RIESGOS'!$AP291="Media",'MAPA DE RIESGOS'!$AR291="Mayor"),CONCATENATE("R",'MAPA DE RIESGOS'!$H291,"C",'MAPA DE RIESGOS'!$AF291),"")</f>
        <v/>
      </c>
      <c r="BV85" s="357" t="str">
        <f>IF(AND('MAPA DE RIESGOS'!$AP292="Media",'MAPA DE RIESGOS'!$AR292="Mayor"),CONCATENATE("R",'MAPA DE RIESGOS'!$H292,"C",'MAPA DE RIESGOS'!$AF292),"")</f>
        <v/>
      </c>
      <c r="BW85" s="357" t="str">
        <f>IF(AND('MAPA DE RIESGOS'!$AP293="Media",'MAPA DE RIESGOS'!$AR293="Mayor"),CONCATENATE("R",'MAPA DE RIESGOS'!$H293,"C",'MAPA DE RIESGOS'!$AF293),"")</f>
        <v/>
      </c>
      <c r="BX85" s="357" t="str">
        <f>IF(AND('MAPA DE RIESGOS'!$AP294="Media",'MAPA DE RIESGOS'!$AR294="Mayor"),CONCATENATE("R",'MAPA DE RIESGOS'!$H294,"C",'MAPA DE RIESGOS'!$AF294),"")</f>
        <v/>
      </c>
      <c r="BY85" s="357" t="str">
        <f>IF(AND('MAPA DE RIESGOS'!$AP295="Media",'MAPA DE RIESGOS'!$AR295="Mayor"),CONCATENATE("R",'MAPA DE RIESGOS'!$H295,"C",'MAPA DE RIESGOS'!$AF295),"")</f>
        <v/>
      </c>
      <c r="BZ85" s="357" t="str">
        <f>IF(AND('MAPA DE RIESGOS'!$AP296="Media",'MAPA DE RIESGOS'!$AR296="Mayor"),CONCATENATE("R",'MAPA DE RIESGOS'!$H296,"C",'MAPA DE RIESGOS'!$AF296),"")</f>
        <v/>
      </c>
      <c r="CA85" s="357" t="str">
        <f>IF(AND('MAPA DE RIESGOS'!$AP297="Media",'MAPA DE RIESGOS'!$AR297="Mayor"),CONCATENATE("R",'MAPA DE RIESGOS'!$H297,"C",'MAPA DE RIESGOS'!$AF297),"")</f>
        <v/>
      </c>
      <c r="CB85" s="357" t="str">
        <f>IF(AND('MAPA DE RIESGOS'!$AP298="Media",'MAPA DE RIESGOS'!$AR298="Mayor"),CONCATENATE("R",'MAPA DE RIESGOS'!$H298,"C",'MAPA DE RIESGOS'!$AF298),"")</f>
        <v/>
      </c>
      <c r="CC85" s="358" t="str">
        <f>IF(AND('MAPA DE RIESGOS'!$AP299="Media",'MAPA DE RIESGOS'!$AR299="Mayor"),CONCATENATE("R",'MAPA DE RIESGOS'!$H299,"C",'MAPA DE RIESGOS'!$AF299),"")</f>
        <v/>
      </c>
      <c r="CD85" s="359" t="str">
        <f>IF(AND('MAPA DE RIESGOS'!$AP282="Media",'MAPA DE RIESGOS'!$AR282="Catastrófico"),CONCATENATE("R",'MAPA DE RIESGOS'!$H282,"C",'MAPA DE RIESGOS'!$AF282),"")</f>
        <v/>
      </c>
      <c r="CE85" s="359" t="str">
        <f>IF(AND('MAPA DE RIESGOS'!$AP283="Media",'MAPA DE RIESGOS'!$AR283="Catastrófico"),CONCATENATE("R",'MAPA DE RIESGOS'!$H283,"C",'MAPA DE RIESGOS'!$AF283),"")</f>
        <v/>
      </c>
      <c r="CF85" s="359" t="str">
        <f>IF(AND('MAPA DE RIESGOS'!$AP284="Media",'MAPA DE RIESGOS'!$AR284="Catastrófico"),CONCATENATE("R",'MAPA DE RIESGOS'!$H284,"C",'MAPA DE RIESGOS'!$AF284),"")</f>
        <v/>
      </c>
      <c r="CG85" s="359" t="str">
        <f>IF(AND('MAPA DE RIESGOS'!$AP285="Media",'MAPA DE RIESGOS'!$AR285="Catastrófico"),CONCATENATE("R",'MAPA DE RIESGOS'!$H285,"C",'MAPA DE RIESGOS'!$AF285),"")</f>
        <v/>
      </c>
      <c r="CH85" s="359" t="str">
        <f>IF(AND('MAPA DE RIESGOS'!$AP286="Media",'MAPA DE RIESGOS'!$AR286="Catastrófico"),CONCATENATE("R",'MAPA DE RIESGOS'!$H286,"C",'MAPA DE RIESGOS'!$AF286),"")</f>
        <v/>
      </c>
      <c r="CI85" s="359" t="str">
        <f>IF(AND('MAPA DE RIESGOS'!$AP287="Media",'MAPA DE RIESGOS'!$AR287="Catastrófico"),CONCATENATE("R",'MAPA DE RIESGOS'!$H287,"C",'MAPA DE RIESGOS'!$AF287),"")</f>
        <v/>
      </c>
      <c r="CJ85" s="359" t="str">
        <f>IF(AND('MAPA DE RIESGOS'!$AP288="Media",'MAPA DE RIESGOS'!$AR288="Catastrófico"),CONCATENATE("R",'MAPA DE RIESGOS'!$H288,"C",'MAPA DE RIESGOS'!$AF288),"")</f>
        <v/>
      </c>
      <c r="CK85" s="359" t="str">
        <f>IF(AND('MAPA DE RIESGOS'!$AP289="Media",'MAPA DE RIESGOS'!$AR289="Catastrófico"),CONCATENATE("R",'MAPA DE RIESGOS'!$H289,"C",'MAPA DE RIESGOS'!$AF289),"")</f>
        <v/>
      </c>
      <c r="CL85" s="359" t="str">
        <f>IF(AND('MAPA DE RIESGOS'!$AP290="Media",'MAPA DE RIESGOS'!$AR290="Catastrófico"),CONCATENATE("R",'MAPA DE RIESGOS'!$H290,"C",'MAPA DE RIESGOS'!$AF290),"")</f>
        <v/>
      </c>
      <c r="CM85" s="359" t="str">
        <f>IF(AND('MAPA DE RIESGOS'!$AP291="Media",'MAPA DE RIESGOS'!$AR291="Catastrófico"),CONCATENATE("R",'MAPA DE RIESGOS'!$H291,"C",'MAPA DE RIESGOS'!$AF291),"")</f>
        <v/>
      </c>
      <c r="CN85" s="359" t="str">
        <f>IF(AND('MAPA DE RIESGOS'!$AP292="Media",'MAPA DE RIESGOS'!$AR292="Catastrófico"),CONCATENATE("R",'MAPA DE RIESGOS'!$H292,"C",'MAPA DE RIESGOS'!$AF292),"")</f>
        <v/>
      </c>
      <c r="CO85" s="359" t="str">
        <f>IF(AND('MAPA DE RIESGOS'!$AP293="Media",'MAPA DE RIESGOS'!$AR293="Catastrófico"),CONCATENATE("R",'MAPA DE RIESGOS'!$H293,"C",'MAPA DE RIESGOS'!$AF293),"")</f>
        <v/>
      </c>
      <c r="CP85" s="359" t="str">
        <f>IF(AND('MAPA DE RIESGOS'!$AP294="Media",'MAPA DE RIESGOS'!$AR294="Catastrófico"),CONCATENATE("R",'MAPA DE RIESGOS'!$H294,"C",'MAPA DE RIESGOS'!$AF294),"")</f>
        <v/>
      </c>
      <c r="CQ85" s="359" t="str">
        <f>IF(AND('MAPA DE RIESGOS'!$AP295="Media",'MAPA DE RIESGOS'!$AR295="Catastrófico"),CONCATENATE("R",'MAPA DE RIESGOS'!$H295,"C",'MAPA DE RIESGOS'!$AF295),"")</f>
        <v/>
      </c>
      <c r="CR85" s="359" t="str">
        <f>IF(AND('MAPA DE RIESGOS'!$AP296="Media",'MAPA DE RIESGOS'!$AR296="Catastrófico"),CONCATENATE("R",'MAPA DE RIESGOS'!$H296,"C",'MAPA DE RIESGOS'!$AF296),"")</f>
        <v/>
      </c>
      <c r="CS85" s="359" t="str">
        <f>IF(AND('MAPA DE RIESGOS'!$AP297="Media",'MAPA DE RIESGOS'!$AR297="Catastrófico"),CONCATENATE("R",'MAPA DE RIESGOS'!$H297,"C",'MAPA DE RIESGOS'!$AF297),"")</f>
        <v/>
      </c>
      <c r="CT85" s="359" t="str">
        <f>IF(AND('MAPA DE RIESGOS'!$AP298="Media",'MAPA DE RIESGOS'!$AR298="Catastrófico"),CONCATENATE("R",'MAPA DE RIESGOS'!$H298,"C",'MAPA DE RIESGOS'!$AF298),"")</f>
        <v/>
      </c>
      <c r="CU85" s="360" t="str">
        <f>IF(AND('MAPA DE RIESGOS'!$AP299="Media",'MAPA DE RIESGOS'!$AR299="Catastrófico"),CONCATENATE("R",'MAPA DE RIESGOS'!$H299,"C",'MAPA DE RIESGOS'!$AF299),"")</f>
        <v/>
      </c>
      <c r="CV85" s="67"/>
      <c r="CW85" s="741"/>
      <c r="CX85" s="742"/>
      <c r="CY85" s="742"/>
      <c r="CZ85" s="742"/>
      <c r="DA85" s="742"/>
      <c r="DB85" s="743"/>
    </row>
    <row r="86" spans="2:106" ht="32.5" customHeight="1">
      <c r="B86" s="755"/>
      <c r="C86" s="755"/>
      <c r="D86" s="756"/>
      <c r="E86" s="726"/>
      <c r="F86" s="727"/>
      <c r="G86" s="727"/>
      <c r="H86" s="727"/>
      <c r="I86" s="728"/>
      <c r="J86" s="369" t="str">
        <f>IF(AND('MAPA DE RIESGOS'!$AP300="Media",'MAPA DE RIESGOS'!$AR300="Leve"),CONCATENATE("R",'MAPA DE RIESGOS'!$H300,"C",'MAPA DE RIESGOS'!$AF300),"")</f>
        <v/>
      </c>
      <c r="K86" s="370" t="str">
        <f>IF(AND('MAPA DE RIESGOS'!$AP301="Media",'MAPA DE RIESGOS'!$AR301="Leve"),CONCATENATE("R",'MAPA DE RIESGOS'!$H301,"C",'MAPA DE RIESGOS'!$AF301),"")</f>
        <v/>
      </c>
      <c r="L86" s="370" t="str">
        <f>IF(AND('MAPA DE RIESGOS'!$AP302="Media",'MAPA DE RIESGOS'!$AR302="Leve"),CONCATENATE("R",'MAPA DE RIESGOS'!$H302,"C",'MAPA DE RIESGOS'!$AF302),"")</f>
        <v/>
      </c>
      <c r="M86" s="370" t="str">
        <f>IF(AND('MAPA DE RIESGOS'!$AP303="Media",'MAPA DE RIESGOS'!$AR303="Leve"),CONCATENATE("R",'MAPA DE RIESGOS'!$H303,"C",'MAPA DE RIESGOS'!$AF303),"")</f>
        <v/>
      </c>
      <c r="N86" s="370" t="str">
        <f>IF(AND('MAPA DE RIESGOS'!$AP304="Media",'MAPA DE RIESGOS'!$AR304="Leve"),CONCATENATE("R",'MAPA DE RIESGOS'!$H304,"C",'MAPA DE RIESGOS'!$AF304),"")</f>
        <v/>
      </c>
      <c r="O86" s="370" t="str">
        <f>IF(AND('MAPA DE RIESGOS'!$AP305="Media",'MAPA DE RIESGOS'!$AR305="Leve"),CONCATENATE("R",'MAPA DE RIESGOS'!$H305,"C",'MAPA DE RIESGOS'!$AF305),"")</f>
        <v/>
      </c>
      <c r="P86" s="370" t="str">
        <f>IF(AND('MAPA DE RIESGOS'!$AP306="Media",'MAPA DE RIESGOS'!$AR306="Leve"),CONCATENATE("R",'MAPA DE RIESGOS'!$H306,"C",'MAPA DE RIESGOS'!$AF306),"")</f>
        <v/>
      </c>
      <c r="Q86" s="370" t="str">
        <f>IF(AND('MAPA DE RIESGOS'!$AP307="Media",'MAPA DE RIESGOS'!$AR307="Leve"),CONCATENATE("R",'MAPA DE RIESGOS'!$H307,"C",'MAPA DE RIESGOS'!$AF307),"")</f>
        <v/>
      </c>
      <c r="R86" s="370" t="str">
        <f>IF(AND('MAPA DE RIESGOS'!$AP308="Media",'MAPA DE RIESGOS'!$AR308="Leve"),CONCATENATE("R",'MAPA DE RIESGOS'!$H308,"C",'MAPA DE RIESGOS'!$AF308),"")</f>
        <v/>
      </c>
      <c r="S86" s="370" t="str">
        <f>IF(AND('MAPA DE RIESGOS'!$AP309="Media",'MAPA DE RIESGOS'!$AR309="Leve"),CONCATENATE("R",'MAPA DE RIESGOS'!$H309,"C",'MAPA DE RIESGOS'!$AF309),"")</f>
        <v/>
      </c>
      <c r="T86" s="370" t="str">
        <f>IF(AND('MAPA DE RIESGOS'!$AP310="Media",'MAPA DE RIESGOS'!$AR310="Leve"),CONCATENATE("R",'MAPA DE RIESGOS'!$H310,"C",'MAPA DE RIESGOS'!$AF310),"")</f>
        <v/>
      </c>
      <c r="U86" s="370" t="str">
        <f>IF(AND('MAPA DE RIESGOS'!$AP311="Media",'MAPA DE RIESGOS'!$AR311="Leve"),CONCATENATE("R",'MAPA DE RIESGOS'!$H311,"C",'MAPA DE RIESGOS'!$AF311),"")</f>
        <v/>
      </c>
      <c r="V86" s="370" t="str">
        <f>IF(AND('MAPA DE RIESGOS'!$AP312="Media",'MAPA DE RIESGOS'!$AR312="Leve"),CONCATENATE("R",'MAPA DE RIESGOS'!$H312,"C",'MAPA DE RIESGOS'!$AF312),"")</f>
        <v/>
      </c>
      <c r="W86" s="370" t="str">
        <f>IF(AND('MAPA DE RIESGOS'!$AP313="Media",'MAPA DE RIESGOS'!$AR313="Leve"),CONCATENATE("R",'MAPA DE RIESGOS'!$H313,"C",'MAPA DE RIESGOS'!$AF313),"")</f>
        <v/>
      </c>
      <c r="X86" s="370" t="str">
        <f>IF(AND('MAPA DE RIESGOS'!$AP314="Media",'MAPA DE RIESGOS'!$AR314="Leve"),CONCATENATE("R",'MAPA DE RIESGOS'!$H314,"C",'MAPA DE RIESGOS'!$AF314),"")</f>
        <v/>
      </c>
      <c r="Y86" s="370" t="str">
        <f>IF(AND('MAPA DE RIESGOS'!$AP315="Media",'MAPA DE RIESGOS'!$AR315="Leve"),CONCATENATE("R",'MAPA DE RIESGOS'!$H315,"C",'MAPA DE RIESGOS'!$AF315),"")</f>
        <v/>
      </c>
      <c r="Z86" s="370" t="str">
        <f>IF(AND('MAPA DE RIESGOS'!$AP316="Media",'MAPA DE RIESGOS'!$AR316="Leve"),CONCATENATE("R",'MAPA DE RIESGOS'!$H316,"C",'MAPA DE RIESGOS'!$AF316),"")</f>
        <v/>
      </c>
      <c r="AA86" s="370" t="str">
        <f>IF(AND('MAPA DE RIESGOS'!$AP317="Media",'MAPA DE RIESGOS'!$AR317="Leve"),CONCATENATE("R",'MAPA DE RIESGOS'!$H317,"C",'MAPA DE RIESGOS'!$AF317),"")</f>
        <v/>
      </c>
      <c r="AB86" s="369" t="str">
        <f>IF(AND('MAPA DE RIESGOS'!$AP300="Media",'MAPA DE RIESGOS'!$AR300="Menor"),CONCATENATE("R",'MAPA DE RIESGOS'!$H300,"C",'MAPA DE RIESGOS'!$AF300),"")</f>
        <v/>
      </c>
      <c r="AC86" s="370" t="str">
        <f>IF(AND('MAPA DE RIESGOS'!$AP301="Media",'MAPA DE RIESGOS'!$AR301="Menor"),CONCATENATE("R",'MAPA DE RIESGOS'!$H301,"C",'MAPA DE RIESGOS'!$AF301),"")</f>
        <v/>
      </c>
      <c r="AD86" s="370" t="str">
        <f>IF(AND('MAPA DE RIESGOS'!$AP302="Media",'MAPA DE RIESGOS'!$AR302="Menor"),CONCATENATE("R",'MAPA DE RIESGOS'!$H302,"C",'MAPA DE RIESGOS'!$AF302),"")</f>
        <v/>
      </c>
      <c r="AE86" s="370" t="str">
        <f>IF(AND('MAPA DE RIESGOS'!$AP303="Media",'MAPA DE RIESGOS'!$AR303="Menor"),CONCATENATE("R",'MAPA DE RIESGOS'!$H303,"C",'MAPA DE RIESGOS'!$AF303),"")</f>
        <v/>
      </c>
      <c r="AF86" s="370" t="str">
        <f>IF(AND('MAPA DE RIESGOS'!$AP304="Media",'MAPA DE RIESGOS'!$AR304="Menor"),CONCATENATE("R",'MAPA DE RIESGOS'!$H304,"C",'MAPA DE RIESGOS'!$AF304),"")</f>
        <v/>
      </c>
      <c r="AG86" s="370" t="str">
        <f>IF(AND('MAPA DE RIESGOS'!$AP305="Media",'MAPA DE RIESGOS'!$AR305="Menor"),CONCATENATE("R",'MAPA DE RIESGOS'!$H305,"C",'MAPA DE RIESGOS'!$AF305),"")</f>
        <v/>
      </c>
      <c r="AH86" s="370" t="str">
        <f>IF(AND('MAPA DE RIESGOS'!$AP306="Media",'MAPA DE RIESGOS'!$AR306="Menor"),CONCATENATE("R",'MAPA DE RIESGOS'!$H306,"C",'MAPA DE RIESGOS'!$AF306),"")</f>
        <v/>
      </c>
      <c r="AI86" s="370" t="str">
        <f>IF(AND('MAPA DE RIESGOS'!$AP307="Media",'MAPA DE RIESGOS'!$AR307="Menor"),CONCATENATE("R",'MAPA DE RIESGOS'!$H307,"C",'MAPA DE RIESGOS'!$AF307),"")</f>
        <v/>
      </c>
      <c r="AJ86" s="370" t="str">
        <f>IF(AND('MAPA DE RIESGOS'!$AP308="Media",'MAPA DE RIESGOS'!$AR308="Menor"),CONCATENATE("R",'MAPA DE RIESGOS'!$H308,"C",'MAPA DE RIESGOS'!$AF308),"")</f>
        <v/>
      </c>
      <c r="AK86" s="370" t="str">
        <f>IF(AND('MAPA DE RIESGOS'!$AP309="Media",'MAPA DE RIESGOS'!$AR309="Menor"),CONCATENATE("R",'MAPA DE RIESGOS'!$H309,"C",'MAPA DE RIESGOS'!$AF309),"")</f>
        <v/>
      </c>
      <c r="AL86" s="370" t="str">
        <f>IF(AND('MAPA DE RIESGOS'!$AP310="Media",'MAPA DE RIESGOS'!$AR310="Menor"),CONCATENATE("R",'MAPA DE RIESGOS'!$H310,"C",'MAPA DE RIESGOS'!$AF310),"")</f>
        <v/>
      </c>
      <c r="AM86" s="370" t="str">
        <f>IF(AND('MAPA DE RIESGOS'!$AP311="Media",'MAPA DE RIESGOS'!$AR311="Menor"),CONCATENATE("R",'MAPA DE RIESGOS'!$H311,"C",'MAPA DE RIESGOS'!$AF311),"")</f>
        <v/>
      </c>
      <c r="AN86" s="370" t="str">
        <f>IF(AND('MAPA DE RIESGOS'!$AP312="Media",'MAPA DE RIESGOS'!$AR312="Menor"),CONCATENATE("R",'MAPA DE RIESGOS'!$H312,"C",'MAPA DE RIESGOS'!$AF312),"")</f>
        <v/>
      </c>
      <c r="AO86" s="370" t="str">
        <f>IF(AND('MAPA DE RIESGOS'!$AP313="Media",'MAPA DE RIESGOS'!$AR313="Menor"),CONCATENATE("R",'MAPA DE RIESGOS'!$H313,"C",'MAPA DE RIESGOS'!$AF313),"")</f>
        <v/>
      </c>
      <c r="AP86" s="370" t="str">
        <f>IF(AND('MAPA DE RIESGOS'!$AP314="Media",'MAPA DE RIESGOS'!$AR314="Menor"),CONCATENATE("R",'MAPA DE RIESGOS'!$H314,"C",'MAPA DE RIESGOS'!$AF314),"")</f>
        <v/>
      </c>
      <c r="AQ86" s="370" t="str">
        <f>IF(AND('MAPA DE RIESGOS'!$AP315="Media",'MAPA DE RIESGOS'!$AR315="Menor"),CONCATENATE("R",'MAPA DE RIESGOS'!$H315,"C",'MAPA DE RIESGOS'!$AF315),"")</f>
        <v/>
      </c>
      <c r="AR86" s="370" t="str">
        <f>IF(AND('MAPA DE RIESGOS'!$AP316="Media",'MAPA DE RIESGOS'!$AR316="Menor"),CONCATENATE("R",'MAPA DE RIESGOS'!$H316,"C",'MAPA DE RIESGOS'!$AF316),"")</f>
        <v/>
      </c>
      <c r="AS86" s="370" t="str">
        <f>IF(AND('MAPA DE RIESGOS'!$AP317="Media",'MAPA DE RIESGOS'!$AR317="Menor"),CONCATENATE("R",'MAPA DE RIESGOS'!$H317,"C",'MAPA DE RIESGOS'!$AF317),"")</f>
        <v/>
      </c>
      <c r="AT86" s="369" t="str">
        <f>IF(AND('MAPA DE RIESGOS'!$AP300="Media",'MAPA DE RIESGOS'!$AR300="Moderado"),CONCATENATE("R",'MAPA DE RIESGOS'!$H300,"C",'MAPA DE RIESGOS'!$AF300),"")</f>
        <v/>
      </c>
      <c r="AU86" s="370" t="str">
        <f>IF(AND('MAPA DE RIESGOS'!$AP301="Media",'MAPA DE RIESGOS'!$AR301="Moderado"),CONCATENATE("R",'MAPA DE RIESGOS'!$H301,"C",'MAPA DE RIESGOS'!$AF301),"")</f>
        <v/>
      </c>
      <c r="AV86" s="370" t="str">
        <f>IF(AND('MAPA DE RIESGOS'!$AP302="Media",'MAPA DE RIESGOS'!$AR302="Moderado"),CONCATENATE("R",'MAPA DE RIESGOS'!$H302,"C",'MAPA DE RIESGOS'!$AF302),"")</f>
        <v/>
      </c>
      <c r="AW86" s="370" t="str">
        <f>IF(AND('MAPA DE RIESGOS'!$AP303="Media",'MAPA DE RIESGOS'!$AR303="Moderado"),CONCATENATE("R",'MAPA DE RIESGOS'!$H303,"C",'MAPA DE RIESGOS'!$AF303),"")</f>
        <v/>
      </c>
      <c r="AX86" s="370" t="str">
        <f>IF(AND('MAPA DE RIESGOS'!$AP304="Media",'MAPA DE RIESGOS'!$AR304="Moderado"),CONCATENATE("R",'MAPA DE RIESGOS'!$H304,"C",'MAPA DE RIESGOS'!$AF304),"")</f>
        <v/>
      </c>
      <c r="AY86" s="370" t="str">
        <f>IF(AND('MAPA DE RIESGOS'!$AP305="Media",'MAPA DE RIESGOS'!$AR305="Moderado"),CONCATENATE("R",'MAPA DE RIESGOS'!$H305,"C",'MAPA DE RIESGOS'!$AF305),"")</f>
        <v/>
      </c>
      <c r="AZ86" s="370" t="str">
        <f>IF(AND('MAPA DE RIESGOS'!$AP306="Media",'MAPA DE RIESGOS'!$AR306="Moderado"),CONCATENATE("R",'MAPA DE RIESGOS'!$H306,"C",'MAPA DE RIESGOS'!$AF306),"")</f>
        <v/>
      </c>
      <c r="BA86" s="370" t="str">
        <f>IF(AND('MAPA DE RIESGOS'!$AP307="Media",'MAPA DE RIESGOS'!$AR307="Moderado"),CONCATENATE("R",'MAPA DE RIESGOS'!$H307,"C",'MAPA DE RIESGOS'!$AF307),"")</f>
        <v/>
      </c>
      <c r="BB86" s="370" t="str">
        <f>IF(AND('MAPA DE RIESGOS'!$AP308="Media",'MAPA DE RIESGOS'!$AR308="Moderado"),CONCATENATE("R",'MAPA DE RIESGOS'!$H308,"C",'MAPA DE RIESGOS'!$AF308),"")</f>
        <v/>
      </c>
      <c r="BC86" s="370" t="str">
        <f>IF(AND('MAPA DE RIESGOS'!$AP309="Media",'MAPA DE RIESGOS'!$AR309="Moderado"),CONCATENATE("R",'MAPA DE RIESGOS'!$H309,"C",'MAPA DE RIESGOS'!$AF309),"")</f>
        <v/>
      </c>
      <c r="BD86" s="370" t="str">
        <f>IF(AND('MAPA DE RIESGOS'!$AP310="Media",'MAPA DE RIESGOS'!$AR310="Moderado"),CONCATENATE("R",'MAPA DE RIESGOS'!$H310,"C",'MAPA DE RIESGOS'!$AF310),"")</f>
        <v/>
      </c>
      <c r="BE86" s="370" t="str">
        <f>IF(AND('MAPA DE RIESGOS'!$AP311="Media",'MAPA DE RIESGOS'!$AR311="Moderado"),CONCATENATE("R",'MAPA DE RIESGOS'!$H311,"C",'MAPA DE RIESGOS'!$AF311),"")</f>
        <v/>
      </c>
      <c r="BF86" s="370" t="str">
        <f>IF(AND('MAPA DE RIESGOS'!$AP312="Media",'MAPA DE RIESGOS'!$AR312="Moderado"),CONCATENATE("R",'MAPA DE RIESGOS'!$H312,"C",'MAPA DE RIESGOS'!$AF312),"")</f>
        <v/>
      </c>
      <c r="BG86" s="370" t="str">
        <f>IF(AND('MAPA DE RIESGOS'!$AP313="Media",'MAPA DE RIESGOS'!$AR313="Moderado"),CONCATENATE("R",'MAPA DE RIESGOS'!$H313,"C",'MAPA DE RIESGOS'!$AF313),"")</f>
        <v/>
      </c>
      <c r="BH86" s="370" t="str">
        <f>IF(AND('MAPA DE RIESGOS'!$AP314="Media",'MAPA DE RIESGOS'!$AR314="Moderado"),CONCATENATE("R",'MAPA DE RIESGOS'!$H314,"C",'MAPA DE RIESGOS'!$AF314),"")</f>
        <v/>
      </c>
      <c r="BI86" s="370" t="str">
        <f>IF(AND('MAPA DE RIESGOS'!$AP315="Media",'MAPA DE RIESGOS'!$AR315="Moderado"),CONCATENATE("R",'MAPA DE RIESGOS'!$H315,"C",'MAPA DE RIESGOS'!$AF315),"")</f>
        <v/>
      </c>
      <c r="BJ86" s="370" t="str">
        <f>IF(AND('MAPA DE RIESGOS'!$AP316="Media",'MAPA DE RIESGOS'!$AR316="Moderado"),CONCATENATE("R",'MAPA DE RIESGOS'!$H316,"C",'MAPA DE RIESGOS'!$AF316),"")</f>
        <v/>
      </c>
      <c r="BK86" s="371" t="str">
        <f>IF(AND('MAPA DE RIESGOS'!$AP317="Media",'MAPA DE RIESGOS'!$AR317="Moderado"),CONCATENATE("R",'MAPA DE RIESGOS'!$H317,"C",'MAPA DE RIESGOS'!$AF317),"")</f>
        <v/>
      </c>
      <c r="BL86" s="357" t="str">
        <f>IF(AND('MAPA DE RIESGOS'!$AP300="Media",'MAPA DE RIESGOS'!$AR300="Mayor"),CONCATENATE("R",'MAPA DE RIESGOS'!$H300,"C",'MAPA DE RIESGOS'!$AF300),"")</f>
        <v/>
      </c>
      <c r="BM86" s="357" t="str">
        <f>IF(AND('MAPA DE RIESGOS'!$AP301="Media",'MAPA DE RIESGOS'!$AR301="Mayor"),CONCATENATE("R",'MAPA DE RIESGOS'!$H301,"C",'MAPA DE RIESGOS'!$AF301),"")</f>
        <v/>
      </c>
      <c r="BN86" s="357" t="str">
        <f>IF(AND('MAPA DE RIESGOS'!$AP302="Media",'MAPA DE RIESGOS'!$AR302="Mayor"),CONCATENATE("R",'MAPA DE RIESGOS'!$H302,"C",'MAPA DE RIESGOS'!$AF302),"")</f>
        <v/>
      </c>
      <c r="BO86" s="357" t="str">
        <f>IF(AND('MAPA DE RIESGOS'!$AP303="Media",'MAPA DE RIESGOS'!$AR303="Mayor"),CONCATENATE("R",'MAPA DE RIESGOS'!$H303,"C",'MAPA DE RIESGOS'!$AF303),"")</f>
        <v/>
      </c>
      <c r="BP86" s="357" t="str">
        <f>IF(AND('MAPA DE RIESGOS'!$AP304="Media",'MAPA DE RIESGOS'!$AR304="Mayor"),CONCATENATE("R",'MAPA DE RIESGOS'!$H304,"C",'MAPA DE RIESGOS'!$AF304),"")</f>
        <v/>
      </c>
      <c r="BQ86" s="357" t="str">
        <f>IF(AND('MAPA DE RIESGOS'!$AP305="Media",'MAPA DE RIESGOS'!$AR305="Mayor"),CONCATENATE("R",'MAPA DE RIESGOS'!$H305,"C",'MAPA DE RIESGOS'!$AF305),"")</f>
        <v/>
      </c>
      <c r="BR86" s="357" t="str">
        <f>IF(AND('MAPA DE RIESGOS'!$AP306="Media",'MAPA DE RIESGOS'!$AR306="Mayor"),CONCATENATE("R",'MAPA DE RIESGOS'!$H306,"C",'MAPA DE RIESGOS'!$AF306),"")</f>
        <v/>
      </c>
      <c r="BS86" s="357" t="str">
        <f>IF(AND('MAPA DE RIESGOS'!$AP307="Media",'MAPA DE RIESGOS'!$AR307="Mayor"),CONCATENATE("R",'MAPA DE RIESGOS'!$H307,"C",'MAPA DE RIESGOS'!$AF307),"")</f>
        <v/>
      </c>
      <c r="BT86" s="357" t="str">
        <f>IF(AND('MAPA DE RIESGOS'!$AP308="Media",'MAPA DE RIESGOS'!$AR308="Mayor"),CONCATENATE("R",'MAPA DE RIESGOS'!$H308,"C",'MAPA DE RIESGOS'!$AF308),"")</f>
        <v/>
      </c>
      <c r="BU86" s="357" t="str">
        <f>IF(AND('MAPA DE RIESGOS'!$AP309="Media",'MAPA DE RIESGOS'!$AR309="Mayor"),CONCATENATE("R",'MAPA DE RIESGOS'!$H309,"C",'MAPA DE RIESGOS'!$AF309),"")</f>
        <v/>
      </c>
      <c r="BV86" s="357" t="str">
        <f>IF(AND('MAPA DE RIESGOS'!$AP310="Media",'MAPA DE RIESGOS'!$AR310="Mayor"),CONCATENATE("R",'MAPA DE RIESGOS'!$H310,"C",'MAPA DE RIESGOS'!$AF310),"")</f>
        <v/>
      </c>
      <c r="BW86" s="357" t="str">
        <f>IF(AND('MAPA DE RIESGOS'!$AP311="Media",'MAPA DE RIESGOS'!$AR311="Mayor"),CONCATENATE("R",'MAPA DE RIESGOS'!$H311,"C",'MAPA DE RIESGOS'!$AF311),"")</f>
        <v/>
      </c>
      <c r="BX86" s="357" t="str">
        <f>IF(AND('MAPA DE RIESGOS'!$AP312="Media",'MAPA DE RIESGOS'!$AR312="Mayor"),CONCATENATE("R",'MAPA DE RIESGOS'!$H312,"C",'MAPA DE RIESGOS'!$AF312),"")</f>
        <v/>
      </c>
      <c r="BY86" s="357" t="str">
        <f>IF(AND('MAPA DE RIESGOS'!$AP313="Media",'MAPA DE RIESGOS'!$AR313="Mayor"),CONCATENATE("R",'MAPA DE RIESGOS'!$H313,"C",'MAPA DE RIESGOS'!$AF313),"")</f>
        <v/>
      </c>
      <c r="BZ86" s="357" t="str">
        <f>IF(AND('MAPA DE RIESGOS'!$AP314="Media",'MAPA DE RIESGOS'!$AR314="Mayor"),CONCATENATE("R",'MAPA DE RIESGOS'!$H314,"C",'MAPA DE RIESGOS'!$AF314),"")</f>
        <v/>
      </c>
      <c r="CA86" s="357" t="str">
        <f>IF(AND('MAPA DE RIESGOS'!$AP315="Media",'MAPA DE RIESGOS'!$AR315="Mayor"),CONCATENATE("R",'MAPA DE RIESGOS'!$H315,"C",'MAPA DE RIESGOS'!$AF315),"")</f>
        <v/>
      </c>
      <c r="CB86" s="357" t="str">
        <f>IF(AND('MAPA DE RIESGOS'!$AP316="Media",'MAPA DE RIESGOS'!$AR316="Mayor"),CONCATENATE("R",'MAPA DE RIESGOS'!$H316,"C",'MAPA DE RIESGOS'!$AF316),"")</f>
        <v/>
      </c>
      <c r="CC86" s="358" t="str">
        <f>IF(AND('MAPA DE RIESGOS'!$AP317="Media",'MAPA DE RIESGOS'!$AR317="Mayor"),CONCATENATE("R",'MAPA DE RIESGOS'!$H317,"C",'MAPA DE RIESGOS'!$AF317),"")</f>
        <v/>
      </c>
      <c r="CD86" s="359" t="str">
        <f>IF(AND('MAPA DE RIESGOS'!$AP300="Media",'MAPA DE RIESGOS'!$AR300="Catastrófico"),CONCATENATE("R",'MAPA DE RIESGOS'!$H300,"C",'MAPA DE RIESGOS'!$AF300),"")</f>
        <v/>
      </c>
      <c r="CE86" s="359" t="str">
        <f>IF(AND('MAPA DE RIESGOS'!$AP301="Media",'MAPA DE RIESGOS'!$AR301="Catastrófico"),CONCATENATE("R",'MAPA DE RIESGOS'!$H301,"C",'MAPA DE RIESGOS'!$AF301),"")</f>
        <v/>
      </c>
      <c r="CF86" s="359" t="str">
        <f>IF(AND('MAPA DE RIESGOS'!$AP302="Media",'MAPA DE RIESGOS'!$AR302="Catastrófico"),CONCATENATE("R",'MAPA DE RIESGOS'!$H302,"C",'MAPA DE RIESGOS'!$AF302),"")</f>
        <v/>
      </c>
      <c r="CG86" s="359" t="str">
        <f>IF(AND('MAPA DE RIESGOS'!$AP303="Media",'MAPA DE RIESGOS'!$AR303="Catastrófico"),CONCATENATE("R",'MAPA DE RIESGOS'!$H303,"C",'MAPA DE RIESGOS'!$AF303),"")</f>
        <v/>
      </c>
      <c r="CH86" s="359" t="str">
        <f>IF(AND('MAPA DE RIESGOS'!$AP304="Media",'MAPA DE RIESGOS'!$AR304="Catastrófico"),CONCATENATE("R",'MAPA DE RIESGOS'!$H304,"C",'MAPA DE RIESGOS'!$AF304),"")</f>
        <v/>
      </c>
      <c r="CI86" s="359" t="str">
        <f>IF(AND('MAPA DE RIESGOS'!$AP305="Media",'MAPA DE RIESGOS'!$AR305="Catastrófico"),CONCATENATE("R",'MAPA DE RIESGOS'!$H305,"C",'MAPA DE RIESGOS'!$AF305),"")</f>
        <v/>
      </c>
      <c r="CJ86" s="359" t="str">
        <f>IF(AND('MAPA DE RIESGOS'!$AP306="Media",'MAPA DE RIESGOS'!$AR306="Catastrófico"),CONCATENATE("R",'MAPA DE RIESGOS'!$H306,"C",'MAPA DE RIESGOS'!$AF306),"")</f>
        <v/>
      </c>
      <c r="CK86" s="359" t="str">
        <f>IF(AND('MAPA DE RIESGOS'!$AP307="Media",'MAPA DE RIESGOS'!$AR307="Catastrófico"),CONCATENATE("R",'MAPA DE RIESGOS'!$H307,"C",'MAPA DE RIESGOS'!$AF307),"")</f>
        <v/>
      </c>
      <c r="CL86" s="359" t="str">
        <f>IF(AND('MAPA DE RIESGOS'!$AP308="Media",'MAPA DE RIESGOS'!$AR308="Catastrófico"),CONCATENATE("R",'MAPA DE RIESGOS'!$H308,"C",'MAPA DE RIESGOS'!$AF308),"")</f>
        <v/>
      </c>
      <c r="CM86" s="359" t="str">
        <f>IF(AND('MAPA DE RIESGOS'!$AP309="Media",'MAPA DE RIESGOS'!$AR309="Catastrófico"),CONCATENATE("R",'MAPA DE RIESGOS'!$H309,"C",'MAPA DE RIESGOS'!$AF309),"")</f>
        <v/>
      </c>
      <c r="CN86" s="359" t="str">
        <f>IF(AND('MAPA DE RIESGOS'!$AP310="Media",'MAPA DE RIESGOS'!$AR310="Catastrófico"),CONCATENATE("R",'MAPA DE RIESGOS'!$H310,"C",'MAPA DE RIESGOS'!$AF310),"")</f>
        <v/>
      </c>
      <c r="CO86" s="359" t="str">
        <f>IF(AND('MAPA DE RIESGOS'!$AP311="Media",'MAPA DE RIESGOS'!$AR311="Catastrófico"),CONCATENATE("R",'MAPA DE RIESGOS'!$H311,"C",'MAPA DE RIESGOS'!$AF311),"")</f>
        <v/>
      </c>
      <c r="CP86" s="359" t="str">
        <f>IF(AND('MAPA DE RIESGOS'!$AP312="Media",'MAPA DE RIESGOS'!$AR312="Catastrófico"),CONCATENATE("R",'MAPA DE RIESGOS'!$H312,"C",'MAPA DE RIESGOS'!$AF312),"")</f>
        <v/>
      </c>
      <c r="CQ86" s="359" t="str">
        <f>IF(AND('MAPA DE RIESGOS'!$AP313="Media",'MAPA DE RIESGOS'!$AR313="Catastrófico"),CONCATENATE("R",'MAPA DE RIESGOS'!$H313,"C",'MAPA DE RIESGOS'!$AF313),"")</f>
        <v/>
      </c>
      <c r="CR86" s="359" t="str">
        <f>IF(AND('MAPA DE RIESGOS'!$AP314="Media",'MAPA DE RIESGOS'!$AR314="Catastrófico"),CONCATENATE("R",'MAPA DE RIESGOS'!$H314,"C",'MAPA DE RIESGOS'!$AF314),"")</f>
        <v/>
      </c>
      <c r="CS86" s="359" t="str">
        <f>IF(AND('MAPA DE RIESGOS'!$AP315="Media",'MAPA DE RIESGOS'!$AR315="Catastrófico"),CONCATENATE("R",'MAPA DE RIESGOS'!$H315,"C",'MAPA DE RIESGOS'!$AF315),"")</f>
        <v/>
      </c>
      <c r="CT86" s="359" t="str">
        <f>IF(AND('MAPA DE RIESGOS'!$AP316="Media",'MAPA DE RIESGOS'!$AR316="Catastrófico"),CONCATENATE("R",'MAPA DE RIESGOS'!$H316,"C",'MAPA DE RIESGOS'!$AF316),"")</f>
        <v/>
      </c>
      <c r="CU86" s="360" t="str">
        <f>IF(AND('MAPA DE RIESGOS'!$AP317="Media",'MAPA DE RIESGOS'!$AR317="Catastrófico"),CONCATENATE("R",'MAPA DE RIESGOS'!$H317,"C",'MAPA DE RIESGOS'!$AF317),"")</f>
        <v/>
      </c>
      <c r="CV86" s="67"/>
      <c r="CW86" s="741"/>
      <c r="CX86" s="742"/>
      <c r="CY86" s="742"/>
      <c r="CZ86" s="742"/>
      <c r="DA86" s="742"/>
      <c r="DB86" s="743"/>
    </row>
    <row r="87" spans="2:106" ht="32.5" customHeight="1">
      <c r="B87" s="755"/>
      <c r="C87" s="755"/>
      <c r="D87" s="756"/>
      <c r="E87" s="726"/>
      <c r="F87" s="727"/>
      <c r="G87" s="727"/>
      <c r="H87" s="727"/>
      <c r="I87" s="728"/>
      <c r="J87" s="369" t="str">
        <f>IF(AND('MAPA DE RIESGOS'!$AP318="Media",'MAPA DE RIESGOS'!$AR318="Leve"),CONCATENATE("R",'MAPA DE RIESGOS'!$H318,"C",'MAPA DE RIESGOS'!$AF318),"")</f>
        <v/>
      </c>
      <c r="K87" s="370" t="str">
        <f>IF(AND('MAPA DE RIESGOS'!$AP319="Media",'MAPA DE RIESGOS'!$AR319="Leve"),CONCATENATE("R",'MAPA DE RIESGOS'!$H319,"C",'MAPA DE RIESGOS'!$AF319),"")</f>
        <v/>
      </c>
      <c r="L87" s="370" t="str">
        <f>IF(AND('MAPA DE RIESGOS'!$AP320="Media",'MAPA DE RIESGOS'!$AR320="Leve"),CONCATENATE("R",'MAPA DE RIESGOS'!$H320,"C",'MAPA DE RIESGOS'!$AF320),"")</f>
        <v/>
      </c>
      <c r="M87" s="370" t="str">
        <f>IF(AND('MAPA DE RIESGOS'!$AP321="Media",'MAPA DE RIESGOS'!$AR321="Leve"),CONCATENATE("R",'MAPA DE RIESGOS'!$H321,"C",'MAPA DE RIESGOS'!$AF321),"")</f>
        <v/>
      </c>
      <c r="N87" s="370" t="str">
        <f>IF(AND('MAPA DE RIESGOS'!$AP322="Media",'MAPA DE RIESGOS'!$AR322="Leve"),CONCATENATE("R",'MAPA DE RIESGOS'!$H322,"C",'MAPA DE RIESGOS'!$AF322),"")</f>
        <v/>
      </c>
      <c r="O87" s="370" t="str">
        <f>IF(AND('MAPA DE RIESGOS'!$AP323="Media",'MAPA DE RIESGOS'!$AR323="Leve"),CONCATENATE("R",'MAPA DE RIESGOS'!$H323,"C",'MAPA DE RIESGOS'!$AF323),"")</f>
        <v/>
      </c>
      <c r="P87" s="370" t="str">
        <f>IF(AND('MAPA DE RIESGOS'!$AP324="Media",'MAPA DE RIESGOS'!$AR324="Leve"),CONCATENATE("R",'MAPA DE RIESGOS'!$H324,"C",'MAPA DE RIESGOS'!$AF324),"")</f>
        <v/>
      </c>
      <c r="Q87" s="370" t="str">
        <f>IF(AND('MAPA DE RIESGOS'!$AP325="Media",'MAPA DE RIESGOS'!$AR325="Leve"),CONCATENATE("R",'MAPA DE RIESGOS'!$H325,"C",'MAPA DE RIESGOS'!$AF325),"")</f>
        <v/>
      </c>
      <c r="R87" s="370" t="str">
        <f>IF(AND('MAPA DE RIESGOS'!$AP326="Media",'MAPA DE RIESGOS'!$AR326="Leve"),CONCATENATE("R",'MAPA DE RIESGOS'!$H326,"C",'MAPA DE RIESGOS'!$AF326),"")</f>
        <v/>
      </c>
      <c r="S87" s="370" t="str">
        <f>IF(AND('MAPA DE RIESGOS'!$AP327="Media",'MAPA DE RIESGOS'!$AR327="Leve"),CONCATENATE("R",'MAPA DE RIESGOS'!$H327,"C",'MAPA DE RIESGOS'!$AF327),"")</f>
        <v/>
      </c>
      <c r="T87" s="370" t="str">
        <f>IF(AND('MAPA DE RIESGOS'!$AP328="Media",'MAPA DE RIESGOS'!$AR328="Leve"),CONCATENATE("R",'MAPA DE RIESGOS'!$H328,"C",'MAPA DE RIESGOS'!$AF328),"")</f>
        <v/>
      </c>
      <c r="U87" s="370" t="str">
        <f>IF(AND('MAPA DE RIESGOS'!$AP329="Media",'MAPA DE RIESGOS'!$AR329="Leve"),CONCATENATE("R",'MAPA DE RIESGOS'!$H329,"C",'MAPA DE RIESGOS'!$AF329),"")</f>
        <v/>
      </c>
      <c r="V87" s="370" t="str">
        <f>IF(AND('MAPA DE RIESGOS'!$AP330="Media",'MAPA DE RIESGOS'!$AR330="Leve"),CONCATENATE("R",'MAPA DE RIESGOS'!$H330,"C",'MAPA DE RIESGOS'!$AF330),"")</f>
        <v/>
      </c>
      <c r="W87" s="370" t="str">
        <f>IF(AND('MAPA DE RIESGOS'!$AP331="Media",'MAPA DE RIESGOS'!$AR331="Leve"),CONCATENATE("R",'MAPA DE RIESGOS'!$H331,"C",'MAPA DE RIESGOS'!$AF331),"")</f>
        <v/>
      </c>
      <c r="X87" s="370" t="str">
        <f>IF(AND('MAPA DE RIESGOS'!$AP332="Media",'MAPA DE RIESGOS'!$AR332="Leve"),CONCATENATE("R",'MAPA DE RIESGOS'!$H332,"C",'MAPA DE RIESGOS'!$AF332),"")</f>
        <v/>
      </c>
      <c r="Y87" s="370" t="str">
        <f>IF(AND('MAPA DE RIESGOS'!$AP333="Media",'MAPA DE RIESGOS'!$AR333="Leve"),CONCATENATE("R",'MAPA DE RIESGOS'!$H333,"C",'MAPA DE RIESGOS'!$AF333),"")</f>
        <v/>
      </c>
      <c r="Z87" s="370" t="str">
        <f>IF(AND('MAPA DE RIESGOS'!$AP334="Media",'MAPA DE RIESGOS'!$AR334="Leve"),CONCATENATE("R",'MAPA DE RIESGOS'!$H334,"C",'MAPA DE RIESGOS'!$AF334),"")</f>
        <v/>
      </c>
      <c r="AA87" s="370" t="str">
        <f>IF(AND('MAPA DE RIESGOS'!$AP335="Media",'MAPA DE RIESGOS'!$AR335="Leve"),CONCATENATE("R",'MAPA DE RIESGOS'!$H335,"C",'MAPA DE RIESGOS'!$AF335),"")</f>
        <v/>
      </c>
      <c r="AB87" s="369" t="str">
        <f>IF(AND('MAPA DE RIESGOS'!$AP318="Media",'MAPA DE RIESGOS'!$AR318="Menor"),CONCATENATE("R",'MAPA DE RIESGOS'!$H318,"C",'MAPA DE RIESGOS'!$AF318),"")</f>
        <v/>
      </c>
      <c r="AC87" s="370" t="str">
        <f>IF(AND('MAPA DE RIESGOS'!$AP319="Media",'MAPA DE RIESGOS'!$AR319="Menor"),CONCATENATE("R",'MAPA DE RIESGOS'!$H319,"C",'MAPA DE RIESGOS'!$AF319),"")</f>
        <v/>
      </c>
      <c r="AD87" s="370" t="str">
        <f>IF(AND('MAPA DE RIESGOS'!$AP320="Media",'MAPA DE RIESGOS'!$AR320="Menor"),CONCATENATE("R",'MAPA DE RIESGOS'!$H320,"C",'MAPA DE RIESGOS'!$AF320),"")</f>
        <v/>
      </c>
      <c r="AE87" s="370" t="str">
        <f>IF(AND('MAPA DE RIESGOS'!$AP321="Media",'MAPA DE RIESGOS'!$AR321="Menor"),CONCATENATE("R",'MAPA DE RIESGOS'!$H321,"C",'MAPA DE RIESGOS'!$AF321),"")</f>
        <v/>
      </c>
      <c r="AF87" s="370" t="str">
        <f>IF(AND('MAPA DE RIESGOS'!$AP322="Media",'MAPA DE RIESGOS'!$AR322="Menor"),CONCATENATE("R",'MAPA DE RIESGOS'!$H322,"C",'MAPA DE RIESGOS'!$AF322),"")</f>
        <v/>
      </c>
      <c r="AG87" s="370" t="str">
        <f>IF(AND('MAPA DE RIESGOS'!$AP323="Media",'MAPA DE RIESGOS'!$AR323="Menor"),CONCATENATE("R",'MAPA DE RIESGOS'!$H323,"C",'MAPA DE RIESGOS'!$AF323),"")</f>
        <v/>
      </c>
      <c r="AH87" s="370" t="str">
        <f>IF(AND('MAPA DE RIESGOS'!$AP324="Media",'MAPA DE RIESGOS'!$AR324="Menor"),CONCATENATE("R",'MAPA DE RIESGOS'!$H324,"C",'MAPA DE RIESGOS'!$AF324),"")</f>
        <v/>
      </c>
      <c r="AI87" s="370" t="str">
        <f>IF(AND('MAPA DE RIESGOS'!$AP325="Media",'MAPA DE RIESGOS'!$AR325="Menor"),CONCATENATE("R",'MAPA DE RIESGOS'!$H325,"C",'MAPA DE RIESGOS'!$AF325),"")</f>
        <v/>
      </c>
      <c r="AJ87" s="370" t="str">
        <f>IF(AND('MAPA DE RIESGOS'!$AP326="Media",'MAPA DE RIESGOS'!$AR326="Menor"),CONCATENATE("R",'MAPA DE RIESGOS'!$H326,"C",'MAPA DE RIESGOS'!$AF326),"")</f>
        <v/>
      </c>
      <c r="AK87" s="370" t="str">
        <f>IF(AND('MAPA DE RIESGOS'!$AP327="Media",'MAPA DE RIESGOS'!$AR327="Menor"),CONCATENATE("R",'MAPA DE RIESGOS'!$H327,"C",'MAPA DE RIESGOS'!$AF327),"")</f>
        <v/>
      </c>
      <c r="AL87" s="370" t="str">
        <f>IF(AND('MAPA DE RIESGOS'!$AP328="Media",'MAPA DE RIESGOS'!$AR328="Menor"),CONCATENATE("R",'MAPA DE RIESGOS'!$H328,"C",'MAPA DE RIESGOS'!$AF328),"")</f>
        <v/>
      </c>
      <c r="AM87" s="370" t="str">
        <f>IF(AND('MAPA DE RIESGOS'!$AP329="Media",'MAPA DE RIESGOS'!$AR329="Menor"),CONCATENATE("R",'MAPA DE RIESGOS'!$H329,"C",'MAPA DE RIESGOS'!$AF329),"")</f>
        <v/>
      </c>
      <c r="AN87" s="370" t="str">
        <f>IF(AND('MAPA DE RIESGOS'!$AP330="Media",'MAPA DE RIESGOS'!$AR330="Menor"),CONCATENATE("R",'MAPA DE RIESGOS'!$H330,"C",'MAPA DE RIESGOS'!$AF330),"")</f>
        <v/>
      </c>
      <c r="AO87" s="370" t="str">
        <f>IF(AND('MAPA DE RIESGOS'!$AP331="Media",'MAPA DE RIESGOS'!$AR331="Menor"),CONCATENATE("R",'MAPA DE RIESGOS'!$H331,"C",'MAPA DE RIESGOS'!$AF331),"")</f>
        <v/>
      </c>
      <c r="AP87" s="370" t="str">
        <f>IF(AND('MAPA DE RIESGOS'!$AP332="Media",'MAPA DE RIESGOS'!$AR332="Menor"),CONCATENATE("R",'MAPA DE RIESGOS'!$H332,"C",'MAPA DE RIESGOS'!$AF332),"")</f>
        <v/>
      </c>
      <c r="AQ87" s="370" t="str">
        <f>IF(AND('MAPA DE RIESGOS'!$AP333="Media",'MAPA DE RIESGOS'!$AR333="Menor"),CONCATENATE("R",'MAPA DE RIESGOS'!$H333,"C",'MAPA DE RIESGOS'!$AF333),"")</f>
        <v/>
      </c>
      <c r="AR87" s="370" t="str">
        <f>IF(AND('MAPA DE RIESGOS'!$AP334="Media",'MAPA DE RIESGOS'!$AR334="Menor"),CONCATENATE("R",'MAPA DE RIESGOS'!$H334,"C",'MAPA DE RIESGOS'!$AF334),"")</f>
        <v/>
      </c>
      <c r="AS87" s="370" t="str">
        <f>IF(AND('MAPA DE RIESGOS'!$AP335="Media",'MAPA DE RIESGOS'!$AR335="Menor"),CONCATENATE("R",'MAPA DE RIESGOS'!$H335,"C",'MAPA DE RIESGOS'!$AF335),"")</f>
        <v/>
      </c>
      <c r="AT87" s="369" t="str">
        <f>IF(AND('MAPA DE RIESGOS'!$AP318="Media",'MAPA DE RIESGOS'!$AR318="Moderado"),CONCATENATE("R",'MAPA DE RIESGOS'!$H318,"C",'MAPA DE RIESGOS'!$AF318),"")</f>
        <v/>
      </c>
      <c r="AU87" s="370" t="str">
        <f>IF(AND('MAPA DE RIESGOS'!$AP319="Media",'MAPA DE RIESGOS'!$AR319="Moderado"),CONCATENATE("R",'MAPA DE RIESGOS'!$H319,"C",'MAPA DE RIESGOS'!$AF319),"")</f>
        <v/>
      </c>
      <c r="AV87" s="370" t="str">
        <f>IF(AND('MAPA DE RIESGOS'!$AP320="Media",'MAPA DE RIESGOS'!$AR320="Moderado"),CONCATENATE("R",'MAPA DE RIESGOS'!$H320,"C",'MAPA DE RIESGOS'!$AF320),"")</f>
        <v/>
      </c>
      <c r="AW87" s="370" t="str">
        <f>IF(AND('MAPA DE RIESGOS'!$AP321="Media",'MAPA DE RIESGOS'!$AR321="Moderado"),CONCATENATE("R",'MAPA DE RIESGOS'!$H321,"C",'MAPA DE RIESGOS'!$AF321),"")</f>
        <v/>
      </c>
      <c r="AX87" s="370" t="str">
        <f>IF(AND('MAPA DE RIESGOS'!$AP322="Media",'MAPA DE RIESGOS'!$AR322="Moderado"),CONCATENATE("R",'MAPA DE RIESGOS'!$H322,"C",'MAPA DE RIESGOS'!$AF322),"")</f>
        <v/>
      </c>
      <c r="AY87" s="370" t="str">
        <f>IF(AND('MAPA DE RIESGOS'!$AP323="Media",'MAPA DE RIESGOS'!$AR323="Moderado"),CONCATENATE("R",'MAPA DE RIESGOS'!$H323,"C",'MAPA DE RIESGOS'!$AF323),"")</f>
        <v/>
      </c>
      <c r="AZ87" s="370" t="str">
        <f>IF(AND('MAPA DE RIESGOS'!$AP324="Media",'MAPA DE RIESGOS'!$AR324="Moderado"),CONCATENATE("R",'MAPA DE RIESGOS'!$H324,"C",'MAPA DE RIESGOS'!$AF324),"")</f>
        <v/>
      </c>
      <c r="BA87" s="370" t="str">
        <f>IF(AND('MAPA DE RIESGOS'!$AP325="Media",'MAPA DE RIESGOS'!$AR325="Moderado"),CONCATENATE("R",'MAPA DE RIESGOS'!$H325,"C",'MAPA DE RIESGOS'!$AF325),"")</f>
        <v/>
      </c>
      <c r="BB87" s="370" t="str">
        <f>IF(AND('MAPA DE RIESGOS'!$AP326="Media",'MAPA DE RIESGOS'!$AR326="Moderado"),CONCATENATE("R",'MAPA DE RIESGOS'!$H326,"C",'MAPA DE RIESGOS'!$AF326),"")</f>
        <v/>
      </c>
      <c r="BC87" s="370" t="str">
        <f>IF(AND('MAPA DE RIESGOS'!$AP327="Media",'MAPA DE RIESGOS'!$AR327="Moderado"),CONCATENATE("R",'MAPA DE RIESGOS'!$H327,"C",'MAPA DE RIESGOS'!$AF327),"")</f>
        <v/>
      </c>
      <c r="BD87" s="370" t="str">
        <f>IF(AND('MAPA DE RIESGOS'!$AP328="Media",'MAPA DE RIESGOS'!$AR328="Moderado"),CONCATENATE("R",'MAPA DE RIESGOS'!$H328,"C",'MAPA DE RIESGOS'!$AF328),"")</f>
        <v/>
      </c>
      <c r="BE87" s="370" t="str">
        <f>IF(AND('MAPA DE RIESGOS'!$AP329="Media",'MAPA DE RIESGOS'!$AR329="Moderado"),CONCATENATE("R",'MAPA DE RIESGOS'!$H329,"C",'MAPA DE RIESGOS'!$AF329),"")</f>
        <v/>
      </c>
      <c r="BF87" s="370" t="str">
        <f>IF(AND('MAPA DE RIESGOS'!$AP330="Media",'MAPA DE RIESGOS'!$AR330="Moderado"),CONCATENATE("R",'MAPA DE RIESGOS'!$H330,"C",'MAPA DE RIESGOS'!$AF330),"")</f>
        <v/>
      </c>
      <c r="BG87" s="370" t="str">
        <f>IF(AND('MAPA DE RIESGOS'!$AP331="Media",'MAPA DE RIESGOS'!$AR331="Moderado"),CONCATENATE("R",'MAPA DE RIESGOS'!$H331,"C",'MAPA DE RIESGOS'!$AF331),"")</f>
        <v/>
      </c>
      <c r="BH87" s="370" t="str">
        <f>IF(AND('MAPA DE RIESGOS'!$AP332="Media",'MAPA DE RIESGOS'!$AR332="Moderado"),CONCATENATE("R",'MAPA DE RIESGOS'!$H332,"C",'MAPA DE RIESGOS'!$AF332),"")</f>
        <v/>
      </c>
      <c r="BI87" s="370" t="str">
        <f>IF(AND('MAPA DE RIESGOS'!$AP333="Media",'MAPA DE RIESGOS'!$AR333="Moderado"),CONCATENATE("R",'MAPA DE RIESGOS'!$H333,"C",'MAPA DE RIESGOS'!$AF333),"")</f>
        <v/>
      </c>
      <c r="BJ87" s="370" t="str">
        <f>IF(AND('MAPA DE RIESGOS'!$AP334="Media",'MAPA DE RIESGOS'!$AR334="Moderado"),CONCATENATE("R",'MAPA DE RIESGOS'!$H334,"C",'MAPA DE RIESGOS'!$AF334),"")</f>
        <v/>
      </c>
      <c r="BK87" s="371" t="str">
        <f>IF(AND('MAPA DE RIESGOS'!$AP335="Media",'MAPA DE RIESGOS'!$AR335="Moderado"),CONCATENATE("R",'MAPA DE RIESGOS'!$H335,"C",'MAPA DE RIESGOS'!$AF335),"")</f>
        <v/>
      </c>
      <c r="BL87" s="357" t="str">
        <f>IF(AND('MAPA DE RIESGOS'!$AP318="Media",'MAPA DE RIESGOS'!$AR318="Mayor"),CONCATENATE("R",'MAPA DE RIESGOS'!$H318,"C",'MAPA DE RIESGOS'!$AF318),"")</f>
        <v/>
      </c>
      <c r="BM87" s="357" t="str">
        <f>IF(AND('MAPA DE RIESGOS'!$AP319="Media",'MAPA DE RIESGOS'!$AR319="Mayor"),CONCATENATE("R",'MAPA DE RIESGOS'!$H319,"C",'MAPA DE RIESGOS'!$AF319),"")</f>
        <v/>
      </c>
      <c r="BN87" s="357" t="str">
        <f>IF(AND('MAPA DE RIESGOS'!$AP320="Media",'MAPA DE RIESGOS'!$AR320="Mayor"),CONCATENATE("R",'MAPA DE RIESGOS'!$H320,"C",'MAPA DE RIESGOS'!$AF320),"")</f>
        <v/>
      </c>
      <c r="BO87" s="357" t="str">
        <f>IF(AND('MAPA DE RIESGOS'!$AP321="Media",'MAPA DE RIESGOS'!$AR321="Mayor"),CONCATENATE("R",'MAPA DE RIESGOS'!$H321,"C",'MAPA DE RIESGOS'!$AF321),"")</f>
        <v/>
      </c>
      <c r="BP87" s="357" t="str">
        <f>IF(AND('MAPA DE RIESGOS'!$AP322="Media",'MAPA DE RIESGOS'!$AR322="Mayor"),CONCATENATE("R",'MAPA DE RIESGOS'!$H322,"C",'MAPA DE RIESGOS'!$AF322),"")</f>
        <v/>
      </c>
      <c r="BQ87" s="357" t="str">
        <f>IF(AND('MAPA DE RIESGOS'!$AP323="Media",'MAPA DE RIESGOS'!$AR323="Mayor"),CONCATENATE("R",'MAPA DE RIESGOS'!$H323,"C",'MAPA DE RIESGOS'!$AF323),"")</f>
        <v/>
      </c>
      <c r="BR87" s="357" t="str">
        <f>IF(AND('MAPA DE RIESGOS'!$AP324="Media",'MAPA DE RIESGOS'!$AR324="Mayor"),CONCATENATE("R",'MAPA DE RIESGOS'!$H324,"C",'MAPA DE RIESGOS'!$AF324),"")</f>
        <v/>
      </c>
      <c r="BS87" s="357" t="str">
        <f>IF(AND('MAPA DE RIESGOS'!$AP325="Media",'MAPA DE RIESGOS'!$AR325="Mayor"),CONCATENATE("R",'MAPA DE RIESGOS'!$H325,"C",'MAPA DE RIESGOS'!$AF325),"")</f>
        <v/>
      </c>
      <c r="BT87" s="357" t="str">
        <f>IF(AND('MAPA DE RIESGOS'!$AP326="Media",'MAPA DE RIESGOS'!$AR326="Mayor"),CONCATENATE("R",'MAPA DE RIESGOS'!$H326,"C",'MAPA DE RIESGOS'!$AF326),"")</f>
        <v/>
      </c>
      <c r="BU87" s="357" t="str">
        <f>IF(AND('MAPA DE RIESGOS'!$AP327="Media",'MAPA DE RIESGOS'!$AR327="Mayor"),CONCATENATE("R",'MAPA DE RIESGOS'!$H327,"C",'MAPA DE RIESGOS'!$AF327),"")</f>
        <v/>
      </c>
      <c r="BV87" s="357" t="str">
        <f>IF(AND('MAPA DE RIESGOS'!$AP328="Media",'MAPA DE RIESGOS'!$AR328="Mayor"),CONCATENATE("R",'MAPA DE RIESGOS'!$H328,"C",'MAPA DE RIESGOS'!$AF328),"")</f>
        <v/>
      </c>
      <c r="BW87" s="357" t="str">
        <f>IF(AND('MAPA DE RIESGOS'!$AP329="Media",'MAPA DE RIESGOS'!$AR329="Mayor"),CONCATENATE("R",'MAPA DE RIESGOS'!$H329,"C",'MAPA DE RIESGOS'!$AF329),"")</f>
        <v/>
      </c>
      <c r="BX87" s="357" t="str">
        <f>IF(AND('MAPA DE RIESGOS'!$AP330="Media",'MAPA DE RIESGOS'!$AR330="Mayor"),CONCATENATE("R",'MAPA DE RIESGOS'!$H330,"C",'MAPA DE RIESGOS'!$AF330),"")</f>
        <v/>
      </c>
      <c r="BY87" s="357" t="str">
        <f>IF(AND('MAPA DE RIESGOS'!$AP331="Media",'MAPA DE RIESGOS'!$AR331="Mayor"),CONCATENATE("R",'MAPA DE RIESGOS'!$H331,"C",'MAPA DE RIESGOS'!$AF331),"")</f>
        <v/>
      </c>
      <c r="BZ87" s="357" t="str">
        <f>IF(AND('MAPA DE RIESGOS'!$AP332="Media",'MAPA DE RIESGOS'!$AR332="Mayor"),CONCATENATE("R",'MAPA DE RIESGOS'!$H332,"C",'MAPA DE RIESGOS'!$AF332),"")</f>
        <v/>
      </c>
      <c r="CA87" s="357" t="str">
        <f>IF(AND('MAPA DE RIESGOS'!$AP333="Media",'MAPA DE RIESGOS'!$AR333="Mayor"),CONCATENATE("R",'MAPA DE RIESGOS'!$H333,"C",'MAPA DE RIESGOS'!$AF333),"")</f>
        <v/>
      </c>
      <c r="CB87" s="357" t="str">
        <f>IF(AND('MAPA DE RIESGOS'!$AP334="Media",'MAPA DE RIESGOS'!$AR334="Mayor"),CONCATENATE("R",'MAPA DE RIESGOS'!$H334,"C",'MAPA DE RIESGOS'!$AF334),"")</f>
        <v/>
      </c>
      <c r="CC87" s="358" t="str">
        <f>IF(AND('MAPA DE RIESGOS'!$AP335="Media",'MAPA DE RIESGOS'!$AR335="Mayor"),CONCATENATE("R",'MAPA DE RIESGOS'!$H335,"C",'MAPA DE RIESGOS'!$AF335),"")</f>
        <v/>
      </c>
      <c r="CD87" s="359" t="str">
        <f>IF(AND('MAPA DE RIESGOS'!$AP318="Media",'MAPA DE RIESGOS'!$AR318="Catastrófico"),CONCATENATE("R",'MAPA DE RIESGOS'!$H318,"C",'MAPA DE RIESGOS'!$AF318),"")</f>
        <v/>
      </c>
      <c r="CE87" s="359" t="str">
        <f>IF(AND('MAPA DE RIESGOS'!$AP319="Media",'MAPA DE RIESGOS'!$AR319="Catastrófico"),CONCATENATE("R",'MAPA DE RIESGOS'!$H319,"C",'MAPA DE RIESGOS'!$AF319),"")</f>
        <v/>
      </c>
      <c r="CF87" s="359" t="str">
        <f>IF(AND('MAPA DE RIESGOS'!$AP320="Media",'MAPA DE RIESGOS'!$AR320="Catastrófico"),CONCATENATE("R",'MAPA DE RIESGOS'!$H320,"C",'MAPA DE RIESGOS'!$AF320),"")</f>
        <v/>
      </c>
      <c r="CG87" s="359" t="str">
        <f>IF(AND('MAPA DE RIESGOS'!$AP321="Media",'MAPA DE RIESGOS'!$AR321="Catastrófico"),CONCATENATE("R",'MAPA DE RIESGOS'!$H321,"C",'MAPA DE RIESGOS'!$AF321),"")</f>
        <v/>
      </c>
      <c r="CH87" s="359" t="str">
        <f>IF(AND('MAPA DE RIESGOS'!$AP322="Media",'MAPA DE RIESGOS'!$AR322="Catastrófico"),CONCATENATE("R",'MAPA DE RIESGOS'!$H322,"C",'MAPA DE RIESGOS'!$AF322),"")</f>
        <v/>
      </c>
      <c r="CI87" s="359" t="str">
        <f>IF(AND('MAPA DE RIESGOS'!$AP323="Media",'MAPA DE RIESGOS'!$AR323="Catastrófico"),CONCATENATE("R",'MAPA DE RIESGOS'!$H323,"C",'MAPA DE RIESGOS'!$AF323),"")</f>
        <v/>
      </c>
      <c r="CJ87" s="359" t="str">
        <f>IF(AND('MAPA DE RIESGOS'!$AP324="Media",'MAPA DE RIESGOS'!$AR324="Catastrófico"),CONCATENATE("R",'MAPA DE RIESGOS'!$H324,"C",'MAPA DE RIESGOS'!$AF324),"")</f>
        <v/>
      </c>
      <c r="CK87" s="359" t="str">
        <f>IF(AND('MAPA DE RIESGOS'!$AP325="Media",'MAPA DE RIESGOS'!$AR325="Catastrófico"),CONCATENATE("R",'MAPA DE RIESGOS'!$H325,"C",'MAPA DE RIESGOS'!$AF325),"")</f>
        <v/>
      </c>
      <c r="CL87" s="359" t="str">
        <f>IF(AND('MAPA DE RIESGOS'!$AP326="Media",'MAPA DE RIESGOS'!$AR326="Catastrófico"),CONCATENATE("R",'MAPA DE RIESGOS'!$H326,"C",'MAPA DE RIESGOS'!$AF326),"")</f>
        <v/>
      </c>
      <c r="CM87" s="359" t="str">
        <f>IF(AND('MAPA DE RIESGOS'!$AP327="Media",'MAPA DE RIESGOS'!$AR327="Catastrófico"),CONCATENATE("R",'MAPA DE RIESGOS'!$H327,"C",'MAPA DE RIESGOS'!$AF327),"")</f>
        <v/>
      </c>
      <c r="CN87" s="359" t="str">
        <f>IF(AND('MAPA DE RIESGOS'!$AP328="Media",'MAPA DE RIESGOS'!$AR328="Catastrófico"),CONCATENATE("R",'MAPA DE RIESGOS'!$H328,"C",'MAPA DE RIESGOS'!$AF328),"")</f>
        <v/>
      </c>
      <c r="CO87" s="359" t="str">
        <f>IF(AND('MAPA DE RIESGOS'!$AP329="Media",'MAPA DE RIESGOS'!$AR329="Catastrófico"),CONCATENATE("R",'MAPA DE RIESGOS'!$H329,"C",'MAPA DE RIESGOS'!$AF329),"")</f>
        <v/>
      </c>
      <c r="CP87" s="359" t="str">
        <f>IF(AND('MAPA DE RIESGOS'!$AP330="Media",'MAPA DE RIESGOS'!$AR330="Catastrófico"),CONCATENATE("R",'MAPA DE RIESGOS'!$H330,"C",'MAPA DE RIESGOS'!$AF330),"")</f>
        <v/>
      </c>
      <c r="CQ87" s="359" t="str">
        <f>IF(AND('MAPA DE RIESGOS'!$AP331="Media",'MAPA DE RIESGOS'!$AR331="Catastrófico"),CONCATENATE("R",'MAPA DE RIESGOS'!$H331,"C",'MAPA DE RIESGOS'!$AF331),"")</f>
        <v/>
      </c>
      <c r="CR87" s="359" t="str">
        <f>IF(AND('MAPA DE RIESGOS'!$AP332="Media",'MAPA DE RIESGOS'!$AR332="Catastrófico"),CONCATENATE("R",'MAPA DE RIESGOS'!$H332,"C",'MAPA DE RIESGOS'!$AF332),"")</f>
        <v/>
      </c>
      <c r="CS87" s="359" t="str">
        <f>IF(AND('MAPA DE RIESGOS'!$AP333="Media",'MAPA DE RIESGOS'!$AR333="Catastrófico"),CONCATENATE("R",'MAPA DE RIESGOS'!$H333,"C",'MAPA DE RIESGOS'!$AF333),"")</f>
        <v/>
      </c>
      <c r="CT87" s="359" t="str">
        <f>IF(AND('MAPA DE RIESGOS'!$AP334="Media",'MAPA DE RIESGOS'!$AR334="Catastrófico"),CONCATENATE("R",'MAPA DE RIESGOS'!$H334,"C",'MAPA DE RIESGOS'!$AF334),"")</f>
        <v/>
      </c>
      <c r="CU87" s="360" t="str">
        <f>IF(AND('MAPA DE RIESGOS'!$AP335="Media",'MAPA DE RIESGOS'!$AR335="Catastrófico"),CONCATENATE("R",'MAPA DE RIESGOS'!$H335,"C",'MAPA DE RIESGOS'!$AF335),"")</f>
        <v/>
      </c>
      <c r="CV87" s="67"/>
      <c r="CW87" s="741"/>
      <c r="CX87" s="742"/>
      <c r="CY87" s="742"/>
      <c r="CZ87" s="742"/>
      <c r="DA87" s="742"/>
      <c r="DB87" s="743"/>
    </row>
    <row r="88" spans="2:106" ht="32.5" customHeight="1">
      <c r="B88" s="755"/>
      <c r="C88" s="755"/>
      <c r="D88" s="756"/>
      <c r="E88" s="726"/>
      <c r="F88" s="727"/>
      <c r="G88" s="727"/>
      <c r="H88" s="727"/>
      <c r="I88" s="728"/>
      <c r="J88" s="369" t="str">
        <f>IF(AND('MAPA DE RIESGOS'!$AP336="Media",'MAPA DE RIESGOS'!$AR336="Leve"),CONCATENATE("R",'MAPA DE RIESGOS'!$H336,"C",'MAPA DE RIESGOS'!$AF336),"")</f>
        <v/>
      </c>
      <c r="K88" s="370" t="str">
        <f>IF(AND('MAPA DE RIESGOS'!$AP337="Media",'MAPA DE RIESGOS'!$AR337="Leve"),CONCATENATE("R",'MAPA DE RIESGOS'!$H337,"C",'MAPA DE RIESGOS'!$AF337),"")</f>
        <v/>
      </c>
      <c r="L88" s="370" t="str">
        <f>IF(AND('MAPA DE RIESGOS'!$AP338="Media",'MAPA DE RIESGOS'!$AR338="Leve"),CONCATENATE("R",'MAPA DE RIESGOS'!$H338,"C",'MAPA DE RIESGOS'!$AF338),"")</f>
        <v/>
      </c>
      <c r="M88" s="370" t="str">
        <f>IF(AND('MAPA DE RIESGOS'!$AP339="Media",'MAPA DE RIESGOS'!$AR339="Leve"),CONCATENATE("R",'MAPA DE RIESGOS'!$H339,"C",'MAPA DE RIESGOS'!$AF339),"")</f>
        <v/>
      </c>
      <c r="N88" s="370" t="str">
        <f>IF(AND('MAPA DE RIESGOS'!$AP340="Media",'MAPA DE RIESGOS'!$AR340="Leve"),CONCATENATE("R",'MAPA DE RIESGOS'!$H340,"C",'MAPA DE RIESGOS'!$AF340),"")</f>
        <v/>
      </c>
      <c r="O88" s="370" t="str">
        <f>IF(AND('MAPA DE RIESGOS'!$AP341="Media",'MAPA DE RIESGOS'!$AR341="Leve"),CONCATENATE("R",'MAPA DE RIESGOS'!$H341,"C",'MAPA DE RIESGOS'!$AF341),"")</f>
        <v/>
      </c>
      <c r="P88" s="370" t="str">
        <f>IF(AND('MAPA DE RIESGOS'!$AP342="Media",'MAPA DE RIESGOS'!$AR342="Leve"),CONCATENATE("R",'MAPA DE RIESGOS'!$H342,"C",'MAPA DE RIESGOS'!$AF342),"")</f>
        <v/>
      </c>
      <c r="Q88" s="370" t="str">
        <f>IF(AND('MAPA DE RIESGOS'!$AP343="Media",'MAPA DE RIESGOS'!$AR343="Leve"),CONCATENATE("R",'MAPA DE RIESGOS'!$H343,"C",'MAPA DE RIESGOS'!$AF343),"")</f>
        <v/>
      </c>
      <c r="R88" s="370" t="str">
        <f>IF(AND('MAPA DE RIESGOS'!$AP344="Media",'MAPA DE RIESGOS'!$AR344="Leve"),CONCATENATE("R",'MAPA DE RIESGOS'!$H344,"C",'MAPA DE RIESGOS'!$AF344),"")</f>
        <v/>
      </c>
      <c r="S88" s="370" t="str">
        <f>IF(AND('MAPA DE RIESGOS'!$AP345="Media",'MAPA DE RIESGOS'!$AR345="Leve"),CONCATENATE("R",'MAPA DE RIESGOS'!$H345,"C",'MAPA DE RIESGOS'!$AF345),"")</f>
        <v/>
      </c>
      <c r="T88" s="370" t="str">
        <f>IF(AND('MAPA DE RIESGOS'!$AP346="Media",'MAPA DE RIESGOS'!$AR346="Leve"),CONCATENATE("R",'MAPA DE RIESGOS'!$H346,"C",'MAPA DE RIESGOS'!$AF346),"")</f>
        <v/>
      </c>
      <c r="U88" s="370" t="str">
        <f>IF(AND('MAPA DE RIESGOS'!$AP347="Media",'MAPA DE RIESGOS'!$AR347="Leve"),CONCATENATE("R",'MAPA DE RIESGOS'!$H347,"C",'MAPA DE RIESGOS'!$AF347),"")</f>
        <v/>
      </c>
      <c r="V88" s="370" t="str">
        <f>IF(AND('MAPA DE RIESGOS'!$AP348="Media",'MAPA DE RIESGOS'!$AR348="Leve"),CONCATENATE("R",'MAPA DE RIESGOS'!$H348,"C",'MAPA DE RIESGOS'!$AF348),"")</f>
        <v/>
      </c>
      <c r="W88" s="370" t="str">
        <f>IF(AND('MAPA DE RIESGOS'!$AP349="Media",'MAPA DE RIESGOS'!$AR349="Leve"),CONCATENATE("R",'MAPA DE RIESGOS'!$H349,"C",'MAPA DE RIESGOS'!$AF349),"")</f>
        <v/>
      </c>
      <c r="X88" s="370" t="str">
        <f>IF(AND('MAPA DE RIESGOS'!$AP350="Media",'MAPA DE RIESGOS'!$AR350="Leve"),CONCATENATE("R",'MAPA DE RIESGOS'!$H350,"C",'MAPA DE RIESGOS'!$AF350),"")</f>
        <v/>
      </c>
      <c r="Y88" s="370" t="str">
        <f>IF(AND('MAPA DE RIESGOS'!$AP351="Media",'MAPA DE RIESGOS'!$AR351="Leve"),CONCATENATE("R",'MAPA DE RIESGOS'!$H351,"C",'MAPA DE RIESGOS'!$AF351),"")</f>
        <v/>
      </c>
      <c r="Z88" s="370" t="str">
        <f>IF(AND('MAPA DE RIESGOS'!$AP352="Media",'MAPA DE RIESGOS'!$AR352="Leve"),CONCATENATE("R",'MAPA DE RIESGOS'!$H352,"C",'MAPA DE RIESGOS'!$AF352),"")</f>
        <v/>
      </c>
      <c r="AA88" s="370" t="str">
        <f>IF(AND('MAPA DE RIESGOS'!$AP353="Media",'MAPA DE RIESGOS'!$AR353="Leve"),CONCATENATE("R",'MAPA DE RIESGOS'!$H353,"C",'MAPA DE RIESGOS'!$AF353),"")</f>
        <v/>
      </c>
      <c r="AB88" s="369" t="str">
        <f>IF(AND('MAPA DE RIESGOS'!$AP336="Media",'MAPA DE RIESGOS'!$AR336="Menor"),CONCATENATE("R",'MAPA DE RIESGOS'!$H336,"C",'MAPA DE RIESGOS'!$AF336),"")</f>
        <v/>
      </c>
      <c r="AC88" s="370" t="str">
        <f>IF(AND('MAPA DE RIESGOS'!$AP337="Media",'MAPA DE RIESGOS'!$AR337="Menor"),CONCATENATE("R",'MAPA DE RIESGOS'!$H337,"C",'MAPA DE RIESGOS'!$AF337),"")</f>
        <v/>
      </c>
      <c r="AD88" s="370" t="str">
        <f>IF(AND('MAPA DE RIESGOS'!$AP338="Media",'MAPA DE RIESGOS'!$AR338="Menor"),CONCATENATE("R",'MAPA DE RIESGOS'!$H338,"C",'MAPA DE RIESGOS'!$AF338),"")</f>
        <v/>
      </c>
      <c r="AE88" s="370" t="str">
        <f>IF(AND('MAPA DE RIESGOS'!$AP339="Media",'MAPA DE RIESGOS'!$AR339="Menor"),CONCATENATE("R",'MAPA DE RIESGOS'!$H339,"C",'MAPA DE RIESGOS'!$AF339),"")</f>
        <v/>
      </c>
      <c r="AF88" s="370" t="str">
        <f>IF(AND('MAPA DE RIESGOS'!$AP340="Media",'MAPA DE RIESGOS'!$AR340="Menor"),CONCATENATE("R",'MAPA DE RIESGOS'!$H340,"C",'MAPA DE RIESGOS'!$AF340),"")</f>
        <v/>
      </c>
      <c r="AG88" s="370" t="str">
        <f>IF(AND('MAPA DE RIESGOS'!$AP341="Media",'MAPA DE RIESGOS'!$AR341="Menor"),CONCATENATE("R",'MAPA DE RIESGOS'!$H341,"C",'MAPA DE RIESGOS'!$AF341),"")</f>
        <v/>
      </c>
      <c r="AH88" s="370" t="str">
        <f>IF(AND('MAPA DE RIESGOS'!$AP342="Media",'MAPA DE RIESGOS'!$AR342="Menor"),CONCATENATE("R",'MAPA DE RIESGOS'!$H342,"C",'MAPA DE RIESGOS'!$AF342),"")</f>
        <v/>
      </c>
      <c r="AI88" s="370" t="str">
        <f>IF(AND('MAPA DE RIESGOS'!$AP343="Media",'MAPA DE RIESGOS'!$AR343="Menor"),CONCATENATE("R",'MAPA DE RIESGOS'!$H343,"C",'MAPA DE RIESGOS'!$AF343),"")</f>
        <v/>
      </c>
      <c r="AJ88" s="370" t="str">
        <f>IF(AND('MAPA DE RIESGOS'!$AP344="Media",'MAPA DE RIESGOS'!$AR344="Menor"),CONCATENATE("R",'MAPA DE RIESGOS'!$H344,"C",'MAPA DE RIESGOS'!$AF344),"")</f>
        <v/>
      </c>
      <c r="AK88" s="370" t="str">
        <f>IF(AND('MAPA DE RIESGOS'!$AP345="Media",'MAPA DE RIESGOS'!$AR345="Menor"),CONCATENATE("R",'MAPA DE RIESGOS'!$H345,"C",'MAPA DE RIESGOS'!$AF345),"")</f>
        <v/>
      </c>
      <c r="AL88" s="370" t="str">
        <f>IF(AND('MAPA DE RIESGOS'!$AP346="Media",'MAPA DE RIESGOS'!$AR346="Menor"),CONCATENATE("R",'MAPA DE RIESGOS'!$H346,"C",'MAPA DE RIESGOS'!$AF346),"")</f>
        <v/>
      </c>
      <c r="AM88" s="370" t="str">
        <f>IF(AND('MAPA DE RIESGOS'!$AP347="Media",'MAPA DE RIESGOS'!$AR347="Menor"),CONCATENATE("R",'MAPA DE RIESGOS'!$H347,"C",'MAPA DE RIESGOS'!$AF347),"")</f>
        <v/>
      </c>
      <c r="AN88" s="370" t="str">
        <f>IF(AND('MAPA DE RIESGOS'!$AP348="Media",'MAPA DE RIESGOS'!$AR348="Menor"),CONCATENATE("R",'MAPA DE RIESGOS'!$H348,"C",'MAPA DE RIESGOS'!$AF348),"")</f>
        <v/>
      </c>
      <c r="AO88" s="370" t="str">
        <f>IF(AND('MAPA DE RIESGOS'!$AP349="Media",'MAPA DE RIESGOS'!$AR349="Menor"),CONCATENATE("R",'MAPA DE RIESGOS'!$H349,"C",'MAPA DE RIESGOS'!$AF349),"")</f>
        <v/>
      </c>
      <c r="AP88" s="370" t="str">
        <f>IF(AND('MAPA DE RIESGOS'!$AP350="Media",'MAPA DE RIESGOS'!$AR350="Menor"),CONCATENATE("R",'MAPA DE RIESGOS'!$H350,"C",'MAPA DE RIESGOS'!$AF350),"")</f>
        <v/>
      </c>
      <c r="AQ88" s="370" t="str">
        <f>IF(AND('MAPA DE RIESGOS'!$AP351="Media",'MAPA DE RIESGOS'!$AR351="Menor"),CONCATENATE("R",'MAPA DE RIESGOS'!$H351,"C",'MAPA DE RIESGOS'!$AF351),"")</f>
        <v/>
      </c>
      <c r="AR88" s="370" t="str">
        <f>IF(AND('MAPA DE RIESGOS'!$AP352="Media",'MAPA DE RIESGOS'!$AR352="Menor"),CONCATENATE("R",'MAPA DE RIESGOS'!$H352,"C",'MAPA DE RIESGOS'!$AF352),"")</f>
        <v/>
      </c>
      <c r="AS88" s="370" t="str">
        <f>IF(AND('MAPA DE RIESGOS'!$AP353="Media",'MAPA DE RIESGOS'!$AR353="Menor"),CONCATENATE("R",'MAPA DE RIESGOS'!$H353,"C",'MAPA DE RIESGOS'!$AF353),"")</f>
        <v/>
      </c>
      <c r="AT88" s="369" t="str">
        <f>IF(AND('MAPA DE RIESGOS'!$AP336="Media",'MAPA DE RIESGOS'!$AR336="Moderado"),CONCATENATE("R",'MAPA DE RIESGOS'!$H336,"C",'MAPA DE RIESGOS'!$AF336),"")</f>
        <v/>
      </c>
      <c r="AU88" s="370" t="str">
        <f>IF(AND('MAPA DE RIESGOS'!$AP337="Media",'MAPA DE RIESGOS'!$AR337="Moderado"),CONCATENATE("R",'MAPA DE RIESGOS'!$H337,"C",'MAPA DE RIESGOS'!$AF337),"")</f>
        <v/>
      </c>
      <c r="AV88" s="370" t="str">
        <f>IF(AND('MAPA DE RIESGOS'!$AP338="Media",'MAPA DE RIESGOS'!$AR338="Moderado"),CONCATENATE("R",'MAPA DE RIESGOS'!$H338,"C",'MAPA DE RIESGOS'!$AF338),"")</f>
        <v/>
      </c>
      <c r="AW88" s="370" t="str">
        <f>IF(AND('MAPA DE RIESGOS'!$AP339="Media",'MAPA DE RIESGOS'!$AR339="Moderado"),CONCATENATE("R",'MAPA DE RIESGOS'!$H339,"C",'MAPA DE RIESGOS'!$AF339),"")</f>
        <v/>
      </c>
      <c r="AX88" s="370" t="str">
        <f>IF(AND('MAPA DE RIESGOS'!$AP340="Media",'MAPA DE RIESGOS'!$AR340="Moderado"),CONCATENATE("R",'MAPA DE RIESGOS'!$H340,"C",'MAPA DE RIESGOS'!$AF340),"")</f>
        <v/>
      </c>
      <c r="AY88" s="370" t="str">
        <f>IF(AND('MAPA DE RIESGOS'!$AP341="Media",'MAPA DE RIESGOS'!$AR341="Moderado"),CONCATENATE("R",'MAPA DE RIESGOS'!$H341,"C",'MAPA DE RIESGOS'!$AF341),"")</f>
        <v/>
      </c>
      <c r="AZ88" s="370" t="str">
        <f>IF(AND('MAPA DE RIESGOS'!$AP342="Media",'MAPA DE RIESGOS'!$AR342="Moderado"),CONCATENATE("R",'MAPA DE RIESGOS'!$H342,"C",'MAPA DE RIESGOS'!$AF342),"")</f>
        <v/>
      </c>
      <c r="BA88" s="370" t="str">
        <f>IF(AND('MAPA DE RIESGOS'!$AP343="Media",'MAPA DE RIESGOS'!$AR343="Moderado"),CONCATENATE("R",'MAPA DE RIESGOS'!$H343,"C",'MAPA DE RIESGOS'!$AF343),"")</f>
        <v/>
      </c>
      <c r="BB88" s="370" t="str">
        <f>IF(AND('MAPA DE RIESGOS'!$AP344="Media",'MAPA DE RIESGOS'!$AR344="Moderado"),CONCATENATE("R",'MAPA DE RIESGOS'!$H344,"C",'MAPA DE RIESGOS'!$AF344),"")</f>
        <v/>
      </c>
      <c r="BC88" s="370" t="str">
        <f>IF(AND('MAPA DE RIESGOS'!$AP345="Media",'MAPA DE RIESGOS'!$AR345="Moderado"),CONCATENATE("R",'MAPA DE RIESGOS'!$H345,"C",'MAPA DE RIESGOS'!$AF345),"")</f>
        <v/>
      </c>
      <c r="BD88" s="370" t="str">
        <f>IF(AND('MAPA DE RIESGOS'!$AP346="Media",'MAPA DE RIESGOS'!$AR346="Moderado"),CONCATENATE("R",'MAPA DE RIESGOS'!$H346,"C",'MAPA DE RIESGOS'!$AF346),"")</f>
        <v/>
      </c>
      <c r="BE88" s="370" t="str">
        <f>IF(AND('MAPA DE RIESGOS'!$AP347="Media",'MAPA DE RIESGOS'!$AR347="Moderado"),CONCATENATE("R",'MAPA DE RIESGOS'!$H347,"C",'MAPA DE RIESGOS'!$AF347),"")</f>
        <v/>
      </c>
      <c r="BF88" s="370" t="str">
        <f>IF(AND('MAPA DE RIESGOS'!$AP348="Media",'MAPA DE RIESGOS'!$AR348="Moderado"),CONCATENATE("R",'MAPA DE RIESGOS'!$H348,"C",'MAPA DE RIESGOS'!$AF348),"")</f>
        <v/>
      </c>
      <c r="BG88" s="370" t="str">
        <f>IF(AND('MAPA DE RIESGOS'!$AP349="Media",'MAPA DE RIESGOS'!$AR349="Moderado"),CONCATENATE("R",'MAPA DE RIESGOS'!$H349,"C",'MAPA DE RIESGOS'!$AF349),"")</f>
        <v/>
      </c>
      <c r="BH88" s="370" t="str">
        <f>IF(AND('MAPA DE RIESGOS'!$AP350="Media",'MAPA DE RIESGOS'!$AR350="Moderado"),CONCATENATE("R",'MAPA DE RIESGOS'!$H350,"C",'MAPA DE RIESGOS'!$AF350),"")</f>
        <v/>
      </c>
      <c r="BI88" s="370" t="str">
        <f>IF(AND('MAPA DE RIESGOS'!$AP351="Media",'MAPA DE RIESGOS'!$AR351="Moderado"),CONCATENATE("R",'MAPA DE RIESGOS'!$H351,"C",'MAPA DE RIESGOS'!$AF351),"")</f>
        <v/>
      </c>
      <c r="BJ88" s="370" t="str">
        <f>IF(AND('MAPA DE RIESGOS'!$AP352="Media",'MAPA DE RIESGOS'!$AR352="Moderado"),CONCATENATE("R",'MAPA DE RIESGOS'!$H352,"C",'MAPA DE RIESGOS'!$AF352),"")</f>
        <v/>
      </c>
      <c r="BK88" s="371" t="str">
        <f>IF(AND('MAPA DE RIESGOS'!$AP353="Media",'MAPA DE RIESGOS'!$AR353="Moderado"),CONCATENATE("R",'MAPA DE RIESGOS'!$H353,"C",'MAPA DE RIESGOS'!$AF353),"")</f>
        <v/>
      </c>
      <c r="BL88" s="357" t="str">
        <f>IF(AND('MAPA DE RIESGOS'!$AP336="Media",'MAPA DE RIESGOS'!$AR336="Mayor"),CONCATENATE("R",'MAPA DE RIESGOS'!$H336,"C",'MAPA DE RIESGOS'!$AF336),"")</f>
        <v/>
      </c>
      <c r="BM88" s="357" t="str">
        <f>IF(AND('MAPA DE RIESGOS'!$AP337="Media",'MAPA DE RIESGOS'!$AR337="Mayor"),CONCATENATE("R",'MAPA DE RIESGOS'!$H337,"C",'MAPA DE RIESGOS'!$AF337),"")</f>
        <v/>
      </c>
      <c r="BN88" s="357" t="str">
        <f>IF(AND('MAPA DE RIESGOS'!$AP338="Media",'MAPA DE RIESGOS'!$AR338="Mayor"),CONCATENATE("R",'MAPA DE RIESGOS'!$H338,"C",'MAPA DE RIESGOS'!$AF338),"")</f>
        <v/>
      </c>
      <c r="BO88" s="357" t="str">
        <f>IF(AND('MAPA DE RIESGOS'!$AP339="Media",'MAPA DE RIESGOS'!$AR339="Mayor"),CONCATENATE("R",'MAPA DE RIESGOS'!$H339,"C",'MAPA DE RIESGOS'!$AF339),"")</f>
        <v/>
      </c>
      <c r="BP88" s="357" t="str">
        <f>IF(AND('MAPA DE RIESGOS'!$AP340="Media",'MAPA DE RIESGOS'!$AR340="Mayor"),CONCATENATE("R",'MAPA DE RIESGOS'!$H340,"C",'MAPA DE RIESGOS'!$AF340),"")</f>
        <v/>
      </c>
      <c r="BQ88" s="357" t="str">
        <f>IF(AND('MAPA DE RIESGOS'!$AP341="Media",'MAPA DE RIESGOS'!$AR341="Mayor"),CONCATENATE("R",'MAPA DE RIESGOS'!$H341,"C",'MAPA DE RIESGOS'!$AF341),"")</f>
        <v/>
      </c>
      <c r="BR88" s="357" t="str">
        <f>IF(AND('MAPA DE RIESGOS'!$AP342="Media",'MAPA DE RIESGOS'!$AR342="Mayor"),CONCATENATE("R",'MAPA DE RIESGOS'!$H342,"C",'MAPA DE RIESGOS'!$AF342),"")</f>
        <v/>
      </c>
      <c r="BS88" s="357" t="str">
        <f>IF(AND('MAPA DE RIESGOS'!$AP343="Media",'MAPA DE RIESGOS'!$AR343="Mayor"),CONCATENATE("R",'MAPA DE RIESGOS'!$H343,"C",'MAPA DE RIESGOS'!$AF343),"")</f>
        <v/>
      </c>
      <c r="BT88" s="357" t="str">
        <f>IF(AND('MAPA DE RIESGOS'!$AP344="Media",'MAPA DE RIESGOS'!$AR344="Mayor"),CONCATENATE("R",'MAPA DE RIESGOS'!$H344,"C",'MAPA DE RIESGOS'!$AF344),"")</f>
        <v/>
      </c>
      <c r="BU88" s="357" t="str">
        <f>IF(AND('MAPA DE RIESGOS'!$AP345="Media",'MAPA DE RIESGOS'!$AR345="Mayor"),CONCATENATE("R",'MAPA DE RIESGOS'!$H345,"C",'MAPA DE RIESGOS'!$AF345),"")</f>
        <v/>
      </c>
      <c r="BV88" s="357" t="str">
        <f>IF(AND('MAPA DE RIESGOS'!$AP346="Media",'MAPA DE RIESGOS'!$AR346="Mayor"),CONCATENATE("R",'MAPA DE RIESGOS'!$H346,"C",'MAPA DE RIESGOS'!$AF346),"")</f>
        <v/>
      </c>
      <c r="BW88" s="357" t="str">
        <f>IF(AND('MAPA DE RIESGOS'!$AP347="Media",'MAPA DE RIESGOS'!$AR347="Mayor"),CONCATENATE("R",'MAPA DE RIESGOS'!$H347,"C",'MAPA DE RIESGOS'!$AF347),"")</f>
        <v/>
      </c>
      <c r="BX88" s="357" t="str">
        <f>IF(AND('MAPA DE RIESGOS'!$AP348="Media",'MAPA DE RIESGOS'!$AR348="Mayor"),CONCATENATE("R",'MAPA DE RIESGOS'!$H348,"C",'MAPA DE RIESGOS'!$AF348),"")</f>
        <v/>
      </c>
      <c r="BY88" s="357" t="str">
        <f>IF(AND('MAPA DE RIESGOS'!$AP349="Media",'MAPA DE RIESGOS'!$AR349="Mayor"),CONCATENATE("R",'MAPA DE RIESGOS'!$H349,"C",'MAPA DE RIESGOS'!$AF349),"")</f>
        <v/>
      </c>
      <c r="BZ88" s="357" t="str">
        <f>IF(AND('MAPA DE RIESGOS'!$AP350="Media",'MAPA DE RIESGOS'!$AR350="Mayor"),CONCATENATE("R",'MAPA DE RIESGOS'!$H350,"C",'MAPA DE RIESGOS'!$AF350),"")</f>
        <v/>
      </c>
      <c r="CA88" s="357" t="str">
        <f>IF(AND('MAPA DE RIESGOS'!$AP351="Media",'MAPA DE RIESGOS'!$AR351="Mayor"),CONCATENATE("R",'MAPA DE RIESGOS'!$H351,"C",'MAPA DE RIESGOS'!$AF351),"")</f>
        <v/>
      </c>
      <c r="CB88" s="357" t="str">
        <f>IF(AND('MAPA DE RIESGOS'!$AP352="Media",'MAPA DE RIESGOS'!$AR352="Mayor"),CONCATENATE("R",'MAPA DE RIESGOS'!$H352,"C",'MAPA DE RIESGOS'!$AF352),"")</f>
        <v/>
      </c>
      <c r="CC88" s="358" t="str">
        <f>IF(AND('MAPA DE RIESGOS'!$AP353="Media",'MAPA DE RIESGOS'!$AR353="Mayor"),CONCATENATE("R",'MAPA DE RIESGOS'!$H353,"C",'MAPA DE RIESGOS'!$AF353),"")</f>
        <v/>
      </c>
      <c r="CD88" s="359" t="str">
        <f>IF(AND('MAPA DE RIESGOS'!$AP336="Media",'MAPA DE RIESGOS'!$AR336="Catastrófico"),CONCATENATE("R",'MAPA DE RIESGOS'!$H336,"C",'MAPA DE RIESGOS'!$AF336),"")</f>
        <v/>
      </c>
      <c r="CE88" s="359" t="str">
        <f>IF(AND('MAPA DE RIESGOS'!$AP337="Media",'MAPA DE RIESGOS'!$AR337="Catastrófico"),CONCATENATE("R",'MAPA DE RIESGOS'!$H337,"C",'MAPA DE RIESGOS'!$AF337),"")</f>
        <v/>
      </c>
      <c r="CF88" s="359" t="str">
        <f>IF(AND('MAPA DE RIESGOS'!$AP338="Media",'MAPA DE RIESGOS'!$AR338="Catastrófico"),CONCATENATE("R",'MAPA DE RIESGOS'!$H338,"C",'MAPA DE RIESGOS'!$AF338),"")</f>
        <v/>
      </c>
      <c r="CG88" s="359" t="str">
        <f>IF(AND('MAPA DE RIESGOS'!$AP339="Media",'MAPA DE RIESGOS'!$AR339="Catastrófico"),CONCATENATE("R",'MAPA DE RIESGOS'!$H339,"C",'MAPA DE RIESGOS'!$AF339),"")</f>
        <v/>
      </c>
      <c r="CH88" s="359" t="str">
        <f>IF(AND('MAPA DE RIESGOS'!$AP340="Media",'MAPA DE RIESGOS'!$AR340="Catastrófico"),CONCATENATE("R",'MAPA DE RIESGOS'!$H340,"C",'MAPA DE RIESGOS'!$AF340),"")</f>
        <v/>
      </c>
      <c r="CI88" s="359" t="str">
        <f>IF(AND('MAPA DE RIESGOS'!$AP341="Media",'MAPA DE RIESGOS'!$AR341="Catastrófico"),CONCATENATE("R",'MAPA DE RIESGOS'!$H341,"C",'MAPA DE RIESGOS'!$AF341),"")</f>
        <v/>
      </c>
      <c r="CJ88" s="359" t="str">
        <f>IF(AND('MAPA DE RIESGOS'!$AP342="Media",'MAPA DE RIESGOS'!$AR342="Catastrófico"),CONCATENATE("R",'MAPA DE RIESGOS'!$H342,"C",'MAPA DE RIESGOS'!$AF342),"")</f>
        <v/>
      </c>
      <c r="CK88" s="359" t="str">
        <f>IF(AND('MAPA DE RIESGOS'!$AP343="Media",'MAPA DE RIESGOS'!$AR343="Catastrófico"),CONCATENATE("R",'MAPA DE RIESGOS'!$H343,"C",'MAPA DE RIESGOS'!$AF343),"")</f>
        <v/>
      </c>
      <c r="CL88" s="359" t="str">
        <f>IF(AND('MAPA DE RIESGOS'!$AP344="Media",'MAPA DE RIESGOS'!$AR344="Catastrófico"),CONCATENATE("R",'MAPA DE RIESGOS'!$H344,"C",'MAPA DE RIESGOS'!$AF344),"")</f>
        <v/>
      </c>
      <c r="CM88" s="359" t="str">
        <f>IF(AND('MAPA DE RIESGOS'!$AP345="Media",'MAPA DE RIESGOS'!$AR345="Catastrófico"),CONCATENATE("R",'MAPA DE RIESGOS'!$H345,"C",'MAPA DE RIESGOS'!$AF345),"")</f>
        <v/>
      </c>
      <c r="CN88" s="359" t="str">
        <f>IF(AND('MAPA DE RIESGOS'!$AP346="Media",'MAPA DE RIESGOS'!$AR346="Catastrófico"),CONCATENATE("R",'MAPA DE RIESGOS'!$H346,"C",'MAPA DE RIESGOS'!$AF346),"")</f>
        <v/>
      </c>
      <c r="CO88" s="359" t="str">
        <f>IF(AND('MAPA DE RIESGOS'!$AP347="Media",'MAPA DE RIESGOS'!$AR347="Catastrófico"),CONCATENATE("R",'MAPA DE RIESGOS'!$H347,"C",'MAPA DE RIESGOS'!$AF347),"")</f>
        <v/>
      </c>
      <c r="CP88" s="359" t="str">
        <f>IF(AND('MAPA DE RIESGOS'!$AP348="Media",'MAPA DE RIESGOS'!$AR348="Catastrófico"),CONCATENATE("R",'MAPA DE RIESGOS'!$H348,"C",'MAPA DE RIESGOS'!$AF348),"")</f>
        <v/>
      </c>
      <c r="CQ88" s="359" t="str">
        <f>IF(AND('MAPA DE RIESGOS'!$AP349="Media",'MAPA DE RIESGOS'!$AR349="Catastrófico"),CONCATENATE("R",'MAPA DE RIESGOS'!$H349,"C",'MAPA DE RIESGOS'!$AF349),"")</f>
        <v/>
      </c>
      <c r="CR88" s="359" t="str">
        <f>IF(AND('MAPA DE RIESGOS'!$AP350="Media",'MAPA DE RIESGOS'!$AR350="Catastrófico"),CONCATENATE("R",'MAPA DE RIESGOS'!$H350,"C",'MAPA DE RIESGOS'!$AF350),"")</f>
        <v/>
      </c>
      <c r="CS88" s="359" t="str">
        <f>IF(AND('MAPA DE RIESGOS'!$AP351="Media",'MAPA DE RIESGOS'!$AR351="Catastrófico"),CONCATENATE("R",'MAPA DE RIESGOS'!$H351,"C",'MAPA DE RIESGOS'!$AF351),"")</f>
        <v/>
      </c>
      <c r="CT88" s="359" t="str">
        <f>IF(AND('MAPA DE RIESGOS'!$AP352="Media",'MAPA DE RIESGOS'!$AR352="Catastrófico"),CONCATENATE("R",'MAPA DE RIESGOS'!$H352,"C",'MAPA DE RIESGOS'!$AF352),"")</f>
        <v/>
      </c>
      <c r="CU88" s="360" t="str">
        <f>IF(AND('MAPA DE RIESGOS'!$AP353="Media",'MAPA DE RIESGOS'!$AR353="Catastrófico"),CONCATENATE("R",'MAPA DE RIESGOS'!$H353,"C",'MAPA DE RIESGOS'!$AF353),"")</f>
        <v/>
      </c>
      <c r="CV88" s="67"/>
      <c r="CW88" s="741"/>
      <c r="CX88" s="742"/>
      <c r="CY88" s="742"/>
      <c r="CZ88" s="742"/>
      <c r="DA88" s="742"/>
      <c r="DB88" s="743"/>
    </row>
    <row r="89" spans="2:106" ht="32.5" customHeight="1">
      <c r="B89" s="755"/>
      <c r="C89" s="755"/>
      <c r="D89" s="756"/>
      <c r="E89" s="726"/>
      <c r="F89" s="727"/>
      <c r="G89" s="727"/>
      <c r="H89" s="727"/>
      <c r="I89" s="728"/>
      <c r="J89" s="369" t="str">
        <f>IF(AND('MAPA DE RIESGOS'!$AP354="Media",'MAPA DE RIESGOS'!$AR354="Leve"),CONCATENATE("R",'MAPA DE RIESGOS'!$H354,"C",'MAPA DE RIESGOS'!$AF354),"")</f>
        <v/>
      </c>
      <c r="K89" s="370" t="str">
        <f>IF(AND('MAPA DE RIESGOS'!$AP355="Media",'MAPA DE RIESGOS'!$AR355="Leve"),CONCATENATE("R",'MAPA DE RIESGOS'!$H355,"C",'MAPA DE RIESGOS'!$AF355),"")</f>
        <v/>
      </c>
      <c r="L89" s="370" t="str">
        <f>IF(AND('MAPA DE RIESGOS'!$AP356="Media",'MAPA DE RIESGOS'!$AR356="Leve"),CONCATENATE("R",'MAPA DE RIESGOS'!$H356,"C",'MAPA DE RIESGOS'!$AF356),"")</f>
        <v/>
      </c>
      <c r="M89" s="370" t="str">
        <f>IF(AND('MAPA DE RIESGOS'!$AP357="Media",'MAPA DE RIESGOS'!$AR357="Leve"),CONCATENATE("R",'MAPA DE RIESGOS'!$H357,"C",'MAPA DE RIESGOS'!$AF357),"")</f>
        <v/>
      </c>
      <c r="N89" s="370" t="str">
        <f>IF(AND('MAPA DE RIESGOS'!$AP358="Media",'MAPA DE RIESGOS'!$AR358="Leve"),CONCATENATE("R",'MAPA DE RIESGOS'!$H358,"C",'MAPA DE RIESGOS'!$AF358),"")</f>
        <v/>
      </c>
      <c r="O89" s="370" t="str">
        <f>IF(AND('MAPA DE RIESGOS'!$AP359="Media",'MAPA DE RIESGOS'!$AR359="Leve"),CONCATENATE("R",'MAPA DE RIESGOS'!$H359,"C",'MAPA DE RIESGOS'!$AF359),"")</f>
        <v/>
      </c>
      <c r="P89" s="370" t="str">
        <f>IF(AND('MAPA DE RIESGOS'!$AP360="Media",'MAPA DE RIESGOS'!$AR360="Leve"),CONCATENATE("R",'MAPA DE RIESGOS'!$H360,"C",'MAPA DE RIESGOS'!$AF360),"")</f>
        <v/>
      </c>
      <c r="Q89" s="370" t="str">
        <f>IF(AND('MAPA DE RIESGOS'!$AP361="Media",'MAPA DE RIESGOS'!$AR361="Leve"),CONCATENATE("R",'MAPA DE RIESGOS'!$H361,"C",'MAPA DE RIESGOS'!$AF361),"")</f>
        <v/>
      </c>
      <c r="R89" s="370" t="str">
        <f>IF(AND('MAPA DE RIESGOS'!$AP362="Media",'MAPA DE RIESGOS'!$AR362="Leve"),CONCATENATE("R",'MAPA DE RIESGOS'!$H362,"C",'MAPA DE RIESGOS'!$AF362),"")</f>
        <v/>
      </c>
      <c r="S89" s="370" t="str">
        <f>IF(AND('MAPA DE RIESGOS'!$AP363="Media",'MAPA DE RIESGOS'!$AR363="Leve"),CONCATENATE("R",'MAPA DE RIESGOS'!$H363,"C",'MAPA DE RIESGOS'!$AF363),"")</f>
        <v/>
      </c>
      <c r="T89" s="370" t="str">
        <f>IF(AND('MAPA DE RIESGOS'!$AP364="Media",'MAPA DE RIESGOS'!$AR364="Leve"),CONCATENATE("R",'MAPA DE RIESGOS'!$H364,"C",'MAPA DE RIESGOS'!$AF364),"")</f>
        <v/>
      </c>
      <c r="U89" s="370" t="str">
        <f>IF(AND('MAPA DE RIESGOS'!$AP365="Media",'MAPA DE RIESGOS'!$AR365="Leve"),CONCATENATE("R",'MAPA DE RIESGOS'!$H365,"C",'MAPA DE RIESGOS'!$AF365),"")</f>
        <v/>
      </c>
      <c r="V89" s="370" t="str">
        <f>IF(AND('MAPA DE RIESGOS'!$AP366="Media",'MAPA DE RIESGOS'!$AR366="Leve"),CONCATENATE("R",'MAPA DE RIESGOS'!$H366,"C",'MAPA DE RIESGOS'!$AF366),"")</f>
        <v/>
      </c>
      <c r="W89" s="370" t="str">
        <f>IF(AND('MAPA DE RIESGOS'!$AP367="Media",'MAPA DE RIESGOS'!$AR367="Leve"),CONCATENATE("R",'MAPA DE RIESGOS'!$H367,"C",'MAPA DE RIESGOS'!$AF367),"")</f>
        <v/>
      </c>
      <c r="X89" s="370" t="str">
        <f>IF(AND('MAPA DE RIESGOS'!$AP368="Media",'MAPA DE RIESGOS'!$AR368="Leve"),CONCATENATE("R",'MAPA DE RIESGOS'!$H368,"C",'MAPA DE RIESGOS'!$AF368),"")</f>
        <v/>
      </c>
      <c r="Y89" s="370" t="str">
        <f>IF(AND('MAPA DE RIESGOS'!$AP369="Media",'MAPA DE RIESGOS'!$AR369="Leve"),CONCATENATE("R",'MAPA DE RIESGOS'!$H369,"C",'MAPA DE RIESGOS'!$AF369),"")</f>
        <v/>
      </c>
      <c r="Z89" s="370" t="str">
        <f>IF(AND('MAPA DE RIESGOS'!$AP370="Media",'MAPA DE RIESGOS'!$AR370="Leve"),CONCATENATE("R",'MAPA DE RIESGOS'!$H370,"C",'MAPA DE RIESGOS'!$AF370),"")</f>
        <v/>
      </c>
      <c r="AA89" s="370" t="str">
        <f>IF(AND('MAPA DE RIESGOS'!$AP371="Media",'MAPA DE RIESGOS'!$AR371="Leve"),CONCATENATE("R",'MAPA DE RIESGOS'!$H371,"C",'MAPA DE RIESGOS'!$AF371),"")</f>
        <v/>
      </c>
      <c r="AB89" s="369" t="str">
        <f>IF(AND('MAPA DE RIESGOS'!$AP354="Media",'MAPA DE RIESGOS'!$AR354="Menor"),CONCATENATE("R",'MAPA DE RIESGOS'!$H354,"C",'MAPA DE RIESGOS'!$AF354),"")</f>
        <v/>
      </c>
      <c r="AC89" s="370" t="str">
        <f>IF(AND('MAPA DE RIESGOS'!$AP355="Media",'MAPA DE RIESGOS'!$AR355="Menor"),CONCATENATE("R",'MAPA DE RIESGOS'!$H355,"C",'MAPA DE RIESGOS'!$AF355),"")</f>
        <v/>
      </c>
      <c r="AD89" s="370" t="str">
        <f>IF(AND('MAPA DE RIESGOS'!$AP356="Media",'MAPA DE RIESGOS'!$AR356="Menor"),CONCATENATE("R",'MAPA DE RIESGOS'!$H356,"C",'MAPA DE RIESGOS'!$AF356),"")</f>
        <v/>
      </c>
      <c r="AE89" s="370" t="str">
        <f>IF(AND('MAPA DE RIESGOS'!$AP357="Media",'MAPA DE RIESGOS'!$AR357="Menor"),CONCATENATE("R",'MAPA DE RIESGOS'!$H357,"C",'MAPA DE RIESGOS'!$AF357),"")</f>
        <v/>
      </c>
      <c r="AF89" s="370" t="str">
        <f>IF(AND('MAPA DE RIESGOS'!$AP358="Media",'MAPA DE RIESGOS'!$AR358="Menor"),CONCATENATE("R",'MAPA DE RIESGOS'!$H358,"C",'MAPA DE RIESGOS'!$AF358),"")</f>
        <v/>
      </c>
      <c r="AG89" s="370" t="str">
        <f>IF(AND('MAPA DE RIESGOS'!$AP359="Media",'MAPA DE RIESGOS'!$AR359="Menor"),CONCATENATE("R",'MAPA DE RIESGOS'!$H359,"C",'MAPA DE RIESGOS'!$AF359),"")</f>
        <v/>
      </c>
      <c r="AH89" s="370" t="str">
        <f>IF(AND('MAPA DE RIESGOS'!$AP360="Media",'MAPA DE RIESGOS'!$AR360="Menor"),CONCATENATE("R",'MAPA DE RIESGOS'!$H360,"C",'MAPA DE RIESGOS'!$AF360),"")</f>
        <v/>
      </c>
      <c r="AI89" s="370" t="str">
        <f>IF(AND('MAPA DE RIESGOS'!$AP361="Media",'MAPA DE RIESGOS'!$AR361="Menor"),CONCATENATE("R",'MAPA DE RIESGOS'!$H361,"C",'MAPA DE RIESGOS'!$AF361),"")</f>
        <v/>
      </c>
      <c r="AJ89" s="370" t="str">
        <f>IF(AND('MAPA DE RIESGOS'!$AP362="Media",'MAPA DE RIESGOS'!$AR362="Menor"),CONCATENATE("R",'MAPA DE RIESGOS'!$H362,"C",'MAPA DE RIESGOS'!$AF362),"")</f>
        <v/>
      </c>
      <c r="AK89" s="370" t="str">
        <f>IF(AND('MAPA DE RIESGOS'!$AP363="Media",'MAPA DE RIESGOS'!$AR363="Menor"),CONCATENATE("R",'MAPA DE RIESGOS'!$H363,"C",'MAPA DE RIESGOS'!$AF363),"")</f>
        <v/>
      </c>
      <c r="AL89" s="370" t="str">
        <f>IF(AND('MAPA DE RIESGOS'!$AP364="Media",'MAPA DE RIESGOS'!$AR364="Menor"),CONCATENATE("R",'MAPA DE RIESGOS'!$H364,"C",'MAPA DE RIESGOS'!$AF364),"")</f>
        <v/>
      </c>
      <c r="AM89" s="370" t="str">
        <f>IF(AND('MAPA DE RIESGOS'!$AP365="Media",'MAPA DE RIESGOS'!$AR365="Menor"),CONCATENATE("R",'MAPA DE RIESGOS'!$H365,"C",'MAPA DE RIESGOS'!$AF365),"")</f>
        <v/>
      </c>
      <c r="AN89" s="370" t="str">
        <f>IF(AND('MAPA DE RIESGOS'!$AP366="Media",'MAPA DE RIESGOS'!$AR366="Menor"),CONCATENATE("R",'MAPA DE RIESGOS'!$H366,"C",'MAPA DE RIESGOS'!$AF366),"")</f>
        <v/>
      </c>
      <c r="AO89" s="370" t="str">
        <f>IF(AND('MAPA DE RIESGOS'!$AP367="Media",'MAPA DE RIESGOS'!$AR367="Menor"),CONCATENATE("R",'MAPA DE RIESGOS'!$H367,"C",'MAPA DE RIESGOS'!$AF367),"")</f>
        <v/>
      </c>
      <c r="AP89" s="370" t="str">
        <f>IF(AND('MAPA DE RIESGOS'!$AP368="Media",'MAPA DE RIESGOS'!$AR368="Menor"),CONCATENATE("R",'MAPA DE RIESGOS'!$H368,"C",'MAPA DE RIESGOS'!$AF368),"")</f>
        <v/>
      </c>
      <c r="AQ89" s="370" t="str">
        <f>IF(AND('MAPA DE RIESGOS'!$AP369="Media",'MAPA DE RIESGOS'!$AR369="Menor"),CONCATENATE("R",'MAPA DE RIESGOS'!$H369,"C",'MAPA DE RIESGOS'!$AF369),"")</f>
        <v/>
      </c>
      <c r="AR89" s="370" t="str">
        <f>IF(AND('MAPA DE RIESGOS'!$AP370="Media",'MAPA DE RIESGOS'!$AR370="Menor"),CONCATENATE("R",'MAPA DE RIESGOS'!$H370,"C",'MAPA DE RIESGOS'!$AF370),"")</f>
        <v/>
      </c>
      <c r="AS89" s="370" t="str">
        <f>IF(AND('MAPA DE RIESGOS'!$AP371="Media",'MAPA DE RIESGOS'!$AR371="Menor"),CONCATENATE("R",'MAPA DE RIESGOS'!$H371,"C",'MAPA DE RIESGOS'!$AF371),"")</f>
        <v/>
      </c>
      <c r="AT89" s="369" t="str">
        <f>IF(AND('MAPA DE RIESGOS'!$AP354="Media",'MAPA DE RIESGOS'!$AR354="Moderado"),CONCATENATE("R",'MAPA DE RIESGOS'!$H354,"C",'MAPA DE RIESGOS'!$AF354),"")</f>
        <v/>
      </c>
      <c r="AU89" s="370" t="str">
        <f>IF(AND('MAPA DE RIESGOS'!$AP355="Media",'MAPA DE RIESGOS'!$AR355="Moderado"),CONCATENATE("R",'MAPA DE RIESGOS'!$H355,"C",'MAPA DE RIESGOS'!$AF355),"")</f>
        <v/>
      </c>
      <c r="AV89" s="370" t="str">
        <f>IF(AND('MAPA DE RIESGOS'!$AP356="Media",'MAPA DE RIESGOS'!$AR356="Moderado"),CONCATENATE("R",'MAPA DE RIESGOS'!$H356,"C",'MAPA DE RIESGOS'!$AF356),"")</f>
        <v/>
      </c>
      <c r="AW89" s="370" t="str">
        <f>IF(AND('MAPA DE RIESGOS'!$AP357="Media",'MAPA DE RIESGOS'!$AR357="Moderado"),CONCATENATE("R",'MAPA DE RIESGOS'!$H357,"C",'MAPA DE RIESGOS'!$AF357),"")</f>
        <v/>
      </c>
      <c r="AX89" s="370" t="str">
        <f>IF(AND('MAPA DE RIESGOS'!$AP358="Media",'MAPA DE RIESGOS'!$AR358="Moderado"),CONCATENATE("R",'MAPA DE RIESGOS'!$H358,"C",'MAPA DE RIESGOS'!$AF358),"")</f>
        <v/>
      </c>
      <c r="AY89" s="370" t="str">
        <f>IF(AND('MAPA DE RIESGOS'!$AP359="Media",'MAPA DE RIESGOS'!$AR359="Moderado"),CONCATENATE("R",'MAPA DE RIESGOS'!$H359,"C",'MAPA DE RIESGOS'!$AF359),"")</f>
        <v/>
      </c>
      <c r="AZ89" s="370" t="str">
        <f>IF(AND('MAPA DE RIESGOS'!$AP360="Media",'MAPA DE RIESGOS'!$AR360="Moderado"),CONCATENATE("R",'MAPA DE RIESGOS'!$H360,"C",'MAPA DE RIESGOS'!$AF360),"")</f>
        <v/>
      </c>
      <c r="BA89" s="370" t="str">
        <f>IF(AND('MAPA DE RIESGOS'!$AP361="Media",'MAPA DE RIESGOS'!$AR361="Moderado"),CONCATENATE("R",'MAPA DE RIESGOS'!$H361,"C",'MAPA DE RIESGOS'!$AF361),"")</f>
        <v/>
      </c>
      <c r="BB89" s="370" t="str">
        <f>IF(AND('MAPA DE RIESGOS'!$AP362="Media",'MAPA DE RIESGOS'!$AR362="Moderado"),CONCATENATE("R",'MAPA DE RIESGOS'!$H362,"C",'MAPA DE RIESGOS'!$AF362),"")</f>
        <v/>
      </c>
      <c r="BC89" s="370" t="str">
        <f>IF(AND('MAPA DE RIESGOS'!$AP363="Media",'MAPA DE RIESGOS'!$AR363="Moderado"),CONCATENATE("R",'MAPA DE RIESGOS'!$H363,"C",'MAPA DE RIESGOS'!$AF363),"")</f>
        <v/>
      </c>
      <c r="BD89" s="370" t="str">
        <f>IF(AND('MAPA DE RIESGOS'!$AP364="Media",'MAPA DE RIESGOS'!$AR364="Moderado"),CONCATENATE("R",'MAPA DE RIESGOS'!$H364,"C",'MAPA DE RIESGOS'!$AF364),"")</f>
        <v/>
      </c>
      <c r="BE89" s="370" t="str">
        <f>IF(AND('MAPA DE RIESGOS'!$AP365="Media",'MAPA DE RIESGOS'!$AR365="Moderado"),CONCATENATE("R",'MAPA DE RIESGOS'!$H365,"C",'MAPA DE RIESGOS'!$AF365),"")</f>
        <v/>
      </c>
      <c r="BF89" s="370" t="str">
        <f>IF(AND('MAPA DE RIESGOS'!$AP366="Media",'MAPA DE RIESGOS'!$AR366="Moderado"),CONCATENATE("R",'MAPA DE RIESGOS'!$H366,"C",'MAPA DE RIESGOS'!$AF366),"")</f>
        <v/>
      </c>
      <c r="BG89" s="370" t="str">
        <f>IF(AND('MAPA DE RIESGOS'!$AP367="Media",'MAPA DE RIESGOS'!$AR367="Moderado"),CONCATENATE("R",'MAPA DE RIESGOS'!$H367,"C",'MAPA DE RIESGOS'!$AF367),"")</f>
        <v/>
      </c>
      <c r="BH89" s="370" t="str">
        <f>IF(AND('MAPA DE RIESGOS'!$AP368="Media",'MAPA DE RIESGOS'!$AR368="Moderado"),CONCATENATE("R",'MAPA DE RIESGOS'!$H368,"C",'MAPA DE RIESGOS'!$AF368),"")</f>
        <v/>
      </c>
      <c r="BI89" s="370" t="str">
        <f>IF(AND('MAPA DE RIESGOS'!$AP369="Media",'MAPA DE RIESGOS'!$AR369="Moderado"),CONCATENATE("R",'MAPA DE RIESGOS'!$H369,"C",'MAPA DE RIESGOS'!$AF369),"")</f>
        <v/>
      </c>
      <c r="BJ89" s="370" t="str">
        <f>IF(AND('MAPA DE RIESGOS'!$AP370="Media",'MAPA DE RIESGOS'!$AR370="Moderado"),CONCATENATE("R",'MAPA DE RIESGOS'!$H370,"C",'MAPA DE RIESGOS'!$AF370),"")</f>
        <v/>
      </c>
      <c r="BK89" s="371" t="str">
        <f>IF(AND('MAPA DE RIESGOS'!$AP371="Media",'MAPA DE RIESGOS'!$AR371="Moderado"),CONCATENATE("R",'MAPA DE RIESGOS'!$H371,"C",'MAPA DE RIESGOS'!$AF371),"")</f>
        <v/>
      </c>
      <c r="BL89" s="357" t="str">
        <f>IF(AND('MAPA DE RIESGOS'!$AP354="Media",'MAPA DE RIESGOS'!$AR354="Mayor"),CONCATENATE("R",'MAPA DE RIESGOS'!$H354,"C",'MAPA DE RIESGOS'!$AF354),"")</f>
        <v/>
      </c>
      <c r="BM89" s="357" t="str">
        <f>IF(AND('MAPA DE RIESGOS'!$AP355="Media",'MAPA DE RIESGOS'!$AR355="Mayor"),CONCATENATE("R",'MAPA DE RIESGOS'!$H355,"C",'MAPA DE RIESGOS'!$AF355),"")</f>
        <v/>
      </c>
      <c r="BN89" s="357" t="str">
        <f>IF(AND('MAPA DE RIESGOS'!$AP356="Media",'MAPA DE RIESGOS'!$AR356="Mayor"),CONCATENATE("R",'MAPA DE RIESGOS'!$H356,"C",'MAPA DE RIESGOS'!$AF356),"")</f>
        <v/>
      </c>
      <c r="BO89" s="357" t="str">
        <f>IF(AND('MAPA DE RIESGOS'!$AP357="Media",'MAPA DE RIESGOS'!$AR357="Mayor"),CONCATENATE("R",'MAPA DE RIESGOS'!$H357,"C",'MAPA DE RIESGOS'!$AF357),"")</f>
        <v/>
      </c>
      <c r="BP89" s="357" t="str">
        <f>IF(AND('MAPA DE RIESGOS'!$AP358="Media",'MAPA DE RIESGOS'!$AR358="Mayor"),CONCATENATE("R",'MAPA DE RIESGOS'!$H358,"C",'MAPA DE RIESGOS'!$AF358),"")</f>
        <v/>
      </c>
      <c r="BQ89" s="357" t="str">
        <f>IF(AND('MAPA DE RIESGOS'!$AP359="Media",'MAPA DE RIESGOS'!$AR359="Mayor"),CONCATENATE("R",'MAPA DE RIESGOS'!$H359,"C",'MAPA DE RIESGOS'!$AF359),"")</f>
        <v/>
      </c>
      <c r="BR89" s="357" t="str">
        <f>IF(AND('MAPA DE RIESGOS'!$AP360="Media",'MAPA DE RIESGOS'!$AR360="Mayor"),CONCATENATE("R",'MAPA DE RIESGOS'!$H360,"C",'MAPA DE RIESGOS'!$AF360),"")</f>
        <v/>
      </c>
      <c r="BS89" s="357" t="str">
        <f>IF(AND('MAPA DE RIESGOS'!$AP361="Media",'MAPA DE RIESGOS'!$AR361="Mayor"),CONCATENATE("R",'MAPA DE RIESGOS'!$H361,"C",'MAPA DE RIESGOS'!$AF361),"")</f>
        <v/>
      </c>
      <c r="BT89" s="357" t="str">
        <f>IF(AND('MAPA DE RIESGOS'!$AP362="Media",'MAPA DE RIESGOS'!$AR362="Mayor"),CONCATENATE("R",'MAPA DE RIESGOS'!$H362,"C",'MAPA DE RIESGOS'!$AF362),"")</f>
        <v/>
      </c>
      <c r="BU89" s="357" t="str">
        <f>IF(AND('MAPA DE RIESGOS'!$AP363="Media",'MAPA DE RIESGOS'!$AR363="Mayor"),CONCATENATE("R",'MAPA DE RIESGOS'!$H363,"C",'MAPA DE RIESGOS'!$AF363),"")</f>
        <v/>
      </c>
      <c r="BV89" s="357" t="str">
        <f>IF(AND('MAPA DE RIESGOS'!$AP364="Media",'MAPA DE RIESGOS'!$AR364="Mayor"),CONCATENATE("R",'MAPA DE RIESGOS'!$H364,"C",'MAPA DE RIESGOS'!$AF364),"")</f>
        <v/>
      </c>
      <c r="BW89" s="357" t="str">
        <f>IF(AND('MAPA DE RIESGOS'!$AP365="Media",'MAPA DE RIESGOS'!$AR365="Mayor"),CONCATENATE("R",'MAPA DE RIESGOS'!$H365,"C",'MAPA DE RIESGOS'!$AF365),"")</f>
        <v/>
      </c>
      <c r="BX89" s="357" t="str">
        <f>IF(AND('MAPA DE RIESGOS'!$AP366="Media",'MAPA DE RIESGOS'!$AR366="Mayor"),CONCATENATE("R",'MAPA DE RIESGOS'!$H366,"C",'MAPA DE RIESGOS'!$AF366),"")</f>
        <v/>
      </c>
      <c r="BY89" s="357" t="str">
        <f>IF(AND('MAPA DE RIESGOS'!$AP367="Media",'MAPA DE RIESGOS'!$AR367="Mayor"),CONCATENATE("R",'MAPA DE RIESGOS'!$H367,"C",'MAPA DE RIESGOS'!$AF367),"")</f>
        <v/>
      </c>
      <c r="BZ89" s="357" t="str">
        <f>IF(AND('MAPA DE RIESGOS'!$AP368="Media",'MAPA DE RIESGOS'!$AR368="Mayor"),CONCATENATE("R",'MAPA DE RIESGOS'!$H368,"C",'MAPA DE RIESGOS'!$AF368),"")</f>
        <v/>
      </c>
      <c r="CA89" s="357" t="str">
        <f>IF(AND('MAPA DE RIESGOS'!$AP369="Media",'MAPA DE RIESGOS'!$AR369="Mayor"),CONCATENATE("R",'MAPA DE RIESGOS'!$H369,"C",'MAPA DE RIESGOS'!$AF369),"")</f>
        <v/>
      </c>
      <c r="CB89" s="357" t="str">
        <f>IF(AND('MAPA DE RIESGOS'!$AP370="Media",'MAPA DE RIESGOS'!$AR370="Mayor"),CONCATENATE("R",'MAPA DE RIESGOS'!$H370,"C",'MAPA DE RIESGOS'!$AF370),"")</f>
        <v/>
      </c>
      <c r="CC89" s="358" t="str">
        <f>IF(AND('MAPA DE RIESGOS'!$AP371="Media",'MAPA DE RIESGOS'!$AR371="Mayor"),CONCATENATE("R",'MAPA DE RIESGOS'!$H371,"C",'MAPA DE RIESGOS'!$AF371),"")</f>
        <v/>
      </c>
      <c r="CD89" s="359" t="str">
        <f>IF(AND('MAPA DE RIESGOS'!$AP354="Media",'MAPA DE RIESGOS'!$AR354="Catastrófico"),CONCATENATE("R",'MAPA DE RIESGOS'!$H354,"C",'MAPA DE RIESGOS'!$AF354),"")</f>
        <v/>
      </c>
      <c r="CE89" s="359" t="str">
        <f>IF(AND('MAPA DE RIESGOS'!$AP355="Media",'MAPA DE RIESGOS'!$AR355="Catastrófico"),CONCATENATE("R",'MAPA DE RIESGOS'!$H355,"C",'MAPA DE RIESGOS'!$AF355),"")</f>
        <v/>
      </c>
      <c r="CF89" s="359" t="str">
        <f>IF(AND('MAPA DE RIESGOS'!$AP356="Media",'MAPA DE RIESGOS'!$AR356="Catastrófico"),CONCATENATE("R",'MAPA DE RIESGOS'!$H356,"C",'MAPA DE RIESGOS'!$AF356),"")</f>
        <v/>
      </c>
      <c r="CG89" s="359" t="str">
        <f>IF(AND('MAPA DE RIESGOS'!$AP357="Media",'MAPA DE RIESGOS'!$AR357="Catastrófico"),CONCATENATE("R",'MAPA DE RIESGOS'!$H357,"C",'MAPA DE RIESGOS'!$AF357),"")</f>
        <v/>
      </c>
      <c r="CH89" s="359" t="str">
        <f>IF(AND('MAPA DE RIESGOS'!$AP358="Media",'MAPA DE RIESGOS'!$AR358="Catastrófico"),CONCATENATE("R",'MAPA DE RIESGOS'!$H358,"C",'MAPA DE RIESGOS'!$AF358),"")</f>
        <v/>
      </c>
      <c r="CI89" s="359" t="str">
        <f>IF(AND('MAPA DE RIESGOS'!$AP359="Media",'MAPA DE RIESGOS'!$AR359="Catastrófico"),CONCATENATE("R",'MAPA DE RIESGOS'!$H359,"C",'MAPA DE RIESGOS'!$AF359),"")</f>
        <v/>
      </c>
      <c r="CJ89" s="359" t="str">
        <f>IF(AND('MAPA DE RIESGOS'!$AP360="Media",'MAPA DE RIESGOS'!$AR360="Catastrófico"),CONCATENATE("R",'MAPA DE RIESGOS'!$H360,"C",'MAPA DE RIESGOS'!$AF360),"")</f>
        <v/>
      </c>
      <c r="CK89" s="359" t="str">
        <f>IF(AND('MAPA DE RIESGOS'!$AP361="Media",'MAPA DE RIESGOS'!$AR361="Catastrófico"),CONCATENATE("R",'MAPA DE RIESGOS'!$H361,"C",'MAPA DE RIESGOS'!$AF361),"")</f>
        <v/>
      </c>
      <c r="CL89" s="359" t="str">
        <f>IF(AND('MAPA DE RIESGOS'!$AP362="Media",'MAPA DE RIESGOS'!$AR362="Catastrófico"),CONCATENATE("R",'MAPA DE RIESGOS'!$H362,"C",'MAPA DE RIESGOS'!$AF362),"")</f>
        <v/>
      </c>
      <c r="CM89" s="359" t="str">
        <f>IF(AND('MAPA DE RIESGOS'!$AP363="Media",'MAPA DE RIESGOS'!$AR363="Catastrófico"),CONCATENATE("R",'MAPA DE RIESGOS'!$H363,"C",'MAPA DE RIESGOS'!$AF363),"")</f>
        <v/>
      </c>
      <c r="CN89" s="359" t="str">
        <f>IF(AND('MAPA DE RIESGOS'!$AP364="Media",'MAPA DE RIESGOS'!$AR364="Catastrófico"),CONCATENATE("R",'MAPA DE RIESGOS'!$H364,"C",'MAPA DE RIESGOS'!$AF364),"")</f>
        <v/>
      </c>
      <c r="CO89" s="359" t="str">
        <f>IF(AND('MAPA DE RIESGOS'!$AP365="Media",'MAPA DE RIESGOS'!$AR365="Catastrófico"),CONCATENATE("R",'MAPA DE RIESGOS'!$H365,"C",'MAPA DE RIESGOS'!$AF365),"")</f>
        <v/>
      </c>
      <c r="CP89" s="359" t="str">
        <f>IF(AND('MAPA DE RIESGOS'!$AP366="Media",'MAPA DE RIESGOS'!$AR366="Catastrófico"),CONCATENATE("R",'MAPA DE RIESGOS'!$H366,"C",'MAPA DE RIESGOS'!$AF366),"")</f>
        <v/>
      </c>
      <c r="CQ89" s="359" t="str">
        <f>IF(AND('MAPA DE RIESGOS'!$AP367="Media",'MAPA DE RIESGOS'!$AR367="Catastrófico"),CONCATENATE("R",'MAPA DE RIESGOS'!$H367,"C",'MAPA DE RIESGOS'!$AF367),"")</f>
        <v/>
      </c>
      <c r="CR89" s="359" t="str">
        <f>IF(AND('MAPA DE RIESGOS'!$AP368="Media",'MAPA DE RIESGOS'!$AR368="Catastrófico"),CONCATENATE("R",'MAPA DE RIESGOS'!$H368,"C",'MAPA DE RIESGOS'!$AF368),"")</f>
        <v/>
      </c>
      <c r="CS89" s="359" t="str">
        <f>IF(AND('MAPA DE RIESGOS'!$AP369="Media",'MAPA DE RIESGOS'!$AR369="Catastrófico"),CONCATENATE("R",'MAPA DE RIESGOS'!$H369,"C",'MAPA DE RIESGOS'!$AF369),"")</f>
        <v/>
      </c>
      <c r="CT89" s="359" t="str">
        <f>IF(AND('MAPA DE RIESGOS'!$AP370="Media",'MAPA DE RIESGOS'!$AR370="Catastrófico"),CONCATENATE("R",'MAPA DE RIESGOS'!$H370,"C",'MAPA DE RIESGOS'!$AF370),"")</f>
        <v/>
      </c>
      <c r="CU89" s="360" t="str">
        <f>IF(AND('MAPA DE RIESGOS'!$AP371="Media",'MAPA DE RIESGOS'!$AR371="Catastrófico"),CONCATENATE("R",'MAPA DE RIESGOS'!$H371,"C",'MAPA DE RIESGOS'!$AF371),"")</f>
        <v/>
      </c>
      <c r="CV89" s="67"/>
      <c r="CW89" s="741"/>
      <c r="CX89" s="742"/>
      <c r="CY89" s="742"/>
      <c r="CZ89" s="742"/>
      <c r="DA89" s="742"/>
      <c r="DB89" s="743"/>
    </row>
    <row r="90" spans="2:106" ht="32.5" customHeight="1">
      <c r="B90" s="755"/>
      <c r="C90" s="755"/>
      <c r="D90" s="756"/>
      <c r="E90" s="726"/>
      <c r="F90" s="727"/>
      <c r="G90" s="727"/>
      <c r="H90" s="727"/>
      <c r="I90" s="728"/>
      <c r="J90" s="369" t="str">
        <f>IF(AND('MAPA DE RIESGOS'!$AP372="Media",'MAPA DE RIESGOS'!$AR372="Leve"),CONCATENATE("R",'MAPA DE RIESGOS'!$H372,"C",'MAPA DE RIESGOS'!$AF372),"")</f>
        <v/>
      </c>
      <c r="K90" s="370" t="str">
        <f>IF(AND('MAPA DE RIESGOS'!$AP373="Media",'MAPA DE RIESGOS'!$AR373="Leve"),CONCATENATE("R",'MAPA DE RIESGOS'!$H373,"C",'MAPA DE RIESGOS'!$AF373),"")</f>
        <v/>
      </c>
      <c r="L90" s="370" t="str">
        <f>IF(AND('MAPA DE RIESGOS'!$AP374="Media",'MAPA DE RIESGOS'!$AR374="Leve"),CONCATENATE("R",'MAPA DE RIESGOS'!$H374,"C",'MAPA DE RIESGOS'!$AF374),"")</f>
        <v/>
      </c>
      <c r="M90" s="370" t="str">
        <f>IF(AND('MAPA DE RIESGOS'!$AP375="Media",'MAPA DE RIESGOS'!$AR375="Leve"),CONCATENATE("R",'MAPA DE RIESGOS'!$H375,"C",'MAPA DE RIESGOS'!$AF375),"")</f>
        <v/>
      </c>
      <c r="N90" s="370" t="str">
        <f>IF(AND('MAPA DE RIESGOS'!$AP376="Media",'MAPA DE RIESGOS'!$AR376="Leve"),CONCATENATE("R",'MAPA DE RIESGOS'!$H376,"C",'MAPA DE RIESGOS'!$AF376),"")</f>
        <v/>
      </c>
      <c r="O90" s="370" t="str">
        <f>IF(AND('MAPA DE RIESGOS'!$AP377="Media",'MAPA DE RIESGOS'!$AR377="Leve"),CONCATENATE("R",'MAPA DE RIESGOS'!$H377,"C",'MAPA DE RIESGOS'!$AF377),"")</f>
        <v/>
      </c>
      <c r="P90" s="370" t="str">
        <f>IF(AND('MAPA DE RIESGOS'!$AP378="Media",'MAPA DE RIESGOS'!$AR378="Leve"),CONCATENATE("R",'MAPA DE RIESGOS'!$H378,"C",'MAPA DE RIESGOS'!$AF378),"")</f>
        <v/>
      </c>
      <c r="Q90" s="370" t="str">
        <f>IF(AND('MAPA DE RIESGOS'!$AP379="Media",'MAPA DE RIESGOS'!$AR379="Leve"),CONCATENATE("R",'MAPA DE RIESGOS'!$H379,"C",'MAPA DE RIESGOS'!$AF379),"")</f>
        <v/>
      </c>
      <c r="R90" s="370" t="str">
        <f>IF(AND('MAPA DE RIESGOS'!$AP380="Media",'MAPA DE RIESGOS'!$AR380="Leve"),CONCATENATE("R",'MAPA DE RIESGOS'!$H380,"C",'MAPA DE RIESGOS'!$AF380),"")</f>
        <v/>
      </c>
      <c r="S90" s="370" t="str">
        <f>IF(AND('MAPA DE RIESGOS'!$AP381="Media",'MAPA DE RIESGOS'!$AR381="Leve"),CONCATENATE("R",'MAPA DE RIESGOS'!$H381,"C",'MAPA DE RIESGOS'!$AF381),"")</f>
        <v/>
      </c>
      <c r="T90" s="370" t="str">
        <f>IF(AND('MAPA DE RIESGOS'!$AP382="Media",'MAPA DE RIESGOS'!$AR382="Leve"),CONCATENATE("R",'MAPA DE RIESGOS'!$H382,"C",'MAPA DE RIESGOS'!$AF382),"")</f>
        <v/>
      </c>
      <c r="U90" s="370" t="str">
        <f>IF(AND('MAPA DE RIESGOS'!$AP383="Media",'MAPA DE RIESGOS'!$AR383="Leve"),CONCATENATE("R",'MAPA DE RIESGOS'!$H383,"C",'MAPA DE RIESGOS'!$AF383),"")</f>
        <v/>
      </c>
      <c r="V90" s="370" t="str">
        <f>IF(AND('MAPA DE RIESGOS'!$AP384="Media",'MAPA DE RIESGOS'!$AR384="Leve"),CONCATENATE("R",'MAPA DE RIESGOS'!$H384,"C",'MAPA DE RIESGOS'!$AF384),"")</f>
        <v/>
      </c>
      <c r="W90" s="370" t="str">
        <f>IF(AND('MAPA DE RIESGOS'!$AP385="Media",'MAPA DE RIESGOS'!$AR385="Leve"),CONCATENATE("R",'MAPA DE RIESGOS'!$H385,"C",'MAPA DE RIESGOS'!$AF385),"")</f>
        <v/>
      </c>
      <c r="X90" s="370" t="str">
        <f>IF(AND('MAPA DE RIESGOS'!$AP386="Media",'MAPA DE RIESGOS'!$AR386="Leve"),CONCATENATE("R",'MAPA DE RIESGOS'!$H386,"C",'MAPA DE RIESGOS'!$AF386),"")</f>
        <v/>
      </c>
      <c r="Y90" s="370" t="str">
        <f>IF(AND('MAPA DE RIESGOS'!$AP387="Media",'MAPA DE RIESGOS'!$AR387="Leve"),CONCATENATE("R",'MAPA DE RIESGOS'!$H387,"C",'MAPA DE RIESGOS'!$AF387),"")</f>
        <v/>
      </c>
      <c r="Z90" s="370" t="str">
        <f>IF(AND('MAPA DE RIESGOS'!$AP388="Media",'MAPA DE RIESGOS'!$AR388="Leve"),CONCATENATE("R",'MAPA DE RIESGOS'!$H388,"C",'MAPA DE RIESGOS'!$AF388),"")</f>
        <v/>
      </c>
      <c r="AA90" s="370" t="str">
        <f>IF(AND('MAPA DE RIESGOS'!$AP389="Media",'MAPA DE RIESGOS'!$AR389="Leve"),CONCATENATE("R",'MAPA DE RIESGOS'!$H389,"C",'MAPA DE RIESGOS'!$AF389),"")</f>
        <v/>
      </c>
      <c r="AB90" s="369" t="str">
        <f>IF(AND('MAPA DE RIESGOS'!$AP372="Media",'MAPA DE RIESGOS'!$AR372="Menor"),CONCATENATE("R",'MAPA DE RIESGOS'!$H372,"C",'MAPA DE RIESGOS'!$AF372),"")</f>
        <v/>
      </c>
      <c r="AC90" s="370" t="str">
        <f>IF(AND('MAPA DE RIESGOS'!$AP373="Media",'MAPA DE RIESGOS'!$AR373="Menor"),CONCATENATE("R",'MAPA DE RIESGOS'!$H373,"C",'MAPA DE RIESGOS'!$AF373),"")</f>
        <v/>
      </c>
      <c r="AD90" s="370" t="str">
        <f>IF(AND('MAPA DE RIESGOS'!$AP374="Media",'MAPA DE RIESGOS'!$AR374="Menor"),CONCATENATE("R",'MAPA DE RIESGOS'!$H374,"C",'MAPA DE RIESGOS'!$AF374),"")</f>
        <v/>
      </c>
      <c r="AE90" s="370" t="str">
        <f>IF(AND('MAPA DE RIESGOS'!$AP375="Media",'MAPA DE RIESGOS'!$AR375="Menor"),CONCATENATE("R",'MAPA DE RIESGOS'!$H375,"C",'MAPA DE RIESGOS'!$AF375),"")</f>
        <v/>
      </c>
      <c r="AF90" s="370" t="str">
        <f>IF(AND('MAPA DE RIESGOS'!$AP376="Media",'MAPA DE RIESGOS'!$AR376="Menor"),CONCATENATE("R",'MAPA DE RIESGOS'!$H376,"C",'MAPA DE RIESGOS'!$AF376),"")</f>
        <v/>
      </c>
      <c r="AG90" s="370" t="str">
        <f>IF(AND('MAPA DE RIESGOS'!$AP377="Media",'MAPA DE RIESGOS'!$AR377="Menor"),CONCATENATE("R",'MAPA DE RIESGOS'!$H377,"C",'MAPA DE RIESGOS'!$AF377),"")</f>
        <v/>
      </c>
      <c r="AH90" s="370" t="str">
        <f>IF(AND('MAPA DE RIESGOS'!$AP378="Media",'MAPA DE RIESGOS'!$AR378="Menor"),CONCATENATE("R",'MAPA DE RIESGOS'!$H378,"C",'MAPA DE RIESGOS'!$AF378),"")</f>
        <v/>
      </c>
      <c r="AI90" s="370" t="str">
        <f>IF(AND('MAPA DE RIESGOS'!$AP379="Media",'MAPA DE RIESGOS'!$AR379="Menor"),CONCATENATE("R",'MAPA DE RIESGOS'!$H379,"C",'MAPA DE RIESGOS'!$AF379),"")</f>
        <v/>
      </c>
      <c r="AJ90" s="370" t="str">
        <f>IF(AND('MAPA DE RIESGOS'!$AP380="Media",'MAPA DE RIESGOS'!$AR380="Menor"),CONCATENATE("R",'MAPA DE RIESGOS'!$H380,"C",'MAPA DE RIESGOS'!$AF380),"")</f>
        <v/>
      </c>
      <c r="AK90" s="370" t="str">
        <f>IF(AND('MAPA DE RIESGOS'!$AP381="Media",'MAPA DE RIESGOS'!$AR381="Menor"),CONCATENATE("R",'MAPA DE RIESGOS'!$H381,"C",'MAPA DE RIESGOS'!$AF381),"")</f>
        <v/>
      </c>
      <c r="AL90" s="370" t="str">
        <f>IF(AND('MAPA DE RIESGOS'!$AP382="Media",'MAPA DE RIESGOS'!$AR382="Menor"),CONCATENATE("R",'MAPA DE RIESGOS'!$H382,"C",'MAPA DE RIESGOS'!$AF382),"")</f>
        <v/>
      </c>
      <c r="AM90" s="370" t="str">
        <f>IF(AND('MAPA DE RIESGOS'!$AP383="Media",'MAPA DE RIESGOS'!$AR383="Menor"),CONCATENATE("R",'MAPA DE RIESGOS'!$H383,"C",'MAPA DE RIESGOS'!$AF383),"")</f>
        <v/>
      </c>
      <c r="AN90" s="370" t="str">
        <f>IF(AND('MAPA DE RIESGOS'!$AP384="Media",'MAPA DE RIESGOS'!$AR384="Menor"),CONCATENATE("R",'MAPA DE RIESGOS'!$H384,"C",'MAPA DE RIESGOS'!$AF384),"")</f>
        <v/>
      </c>
      <c r="AO90" s="370" t="str">
        <f>IF(AND('MAPA DE RIESGOS'!$AP385="Media",'MAPA DE RIESGOS'!$AR385="Menor"),CONCATENATE("R",'MAPA DE RIESGOS'!$H385,"C",'MAPA DE RIESGOS'!$AF385),"")</f>
        <v/>
      </c>
      <c r="AP90" s="370" t="str">
        <f>IF(AND('MAPA DE RIESGOS'!$AP386="Media",'MAPA DE RIESGOS'!$AR386="Menor"),CONCATENATE("R",'MAPA DE RIESGOS'!$H386,"C",'MAPA DE RIESGOS'!$AF386),"")</f>
        <v/>
      </c>
      <c r="AQ90" s="370" t="str">
        <f>IF(AND('MAPA DE RIESGOS'!$AP387="Media",'MAPA DE RIESGOS'!$AR387="Menor"),CONCATENATE("R",'MAPA DE RIESGOS'!$H387,"C",'MAPA DE RIESGOS'!$AF387),"")</f>
        <v/>
      </c>
      <c r="AR90" s="370" t="str">
        <f>IF(AND('MAPA DE RIESGOS'!$AP388="Media",'MAPA DE RIESGOS'!$AR388="Menor"),CONCATENATE("R",'MAPA DE RIESGOS'!$H388,"C",'MAPA DE RIESGOS'!$AF388),"")</f>
        <v/>
      </c>
      <c r="AS90" s="370" t="str">
        <f>IF(AND('MAPA DE RIESGOS'!$AP389="Media",'MAPA DE RIESGOS'!$AR389="Menor"),CONCATENATE("R",'MAPA DE RIESGOS'!$H389,"C",'MAPA DE RIESGOS'!$AF389),"")</f>
        <v/>
      </c>
      <c r="AT90" s="369" t="str">
        <f>IF(AND('MAPA DE RIESGOS'!$AP372="Media",'MAPA DE RIESGOS'!$AR372="Moderado"),CONCATENATE("R",'MAPA DE RIESGOS'!$H372,"C",'MAPA DE RIESGOS'!$AF372),"")</f>
        <v/>
      </c>
      <c r="AU90" s="370" t="str">
        <f>IF(AND('MAPA DE RIESGOS'!$AP373="Media",'MAPA DE RIESGOS'!$AR373="Moderado"),CONCATENATE("R",'MAPA DE RIESGOS'!$H373,"C",'MAPA DE RIESGOS'!$AF373),"")</f>
        <v/>
      </c>
      <c r="AV90" s="370" t="str">
        <f>IF(AND('MAPA DE RIESGOS'!$AP374="Media",'MAPA DE RIESGOS'!$AR374="Moderado"),CONCATENATE("R",'MAPA DE RIESGOS'!$H374,"C",'MAPA DE RIESGOS'!$AF374),"")</f>
        <v/>
      </c>
      <c r="AW90" s="370" t="str">
        <f>IF(AND('MAPA DE RIESGOS'!$AP375="Media",'MAPA DE RIESGOS'!$AR375="Moderado"),CONCATENATE("R",'MAPA DE RIESGOS'!$H375,"C",'MAPA DE RIESGOS'!$AF375),"")</f>
        <v/>
      </c>
      <c r="AX90" s="370" t="str">
        <f>IF(AND('MAPA DE RIESGOS'!$AP376="Media",'MAPA DE RIESGOS'!$AR376="Moderado"),CONCATENATE("R",'MAPA DE RIESGOS'!$H376,"C",'MAPA DE RIESGOS'!$AF376),"")</f>
        <v/>
      </c>
      <c r="AY90" s="370" t="str">
        <f>IF(AND('MAPA DE RIESGOS'!$AP377="Media",'MAPA DE RIESGOS'!$AR377="Moderado"),CONCATENATE("R",'MAPA DE RIESGOS'!$H377,"C",'MAPA DE RIESGOS'!$AF377),"")</f>
        <v/>
      </c>
      <c r="AZ90" s="370" t="str">
        <f>IF(AND('MAPA DE RIESGOS'!$AP378="Media",'MAPA DE RIESGOS'!$AR378="Moderado"),CONCATENATE("R",'MAPA DE RIESGOS'!$H378,"C",'MAPA DE RIESGOS'!$AF378),"")</f>
        <v/>
      </c>
      <c r="BA90" s="370" t="str">
        <f>IF(AND('MAPA DE RIESGOS'!$AP379="Media",'MAPA DE RIESGOS'!$AR379="Moderado"),CONCATENATE("R",'MAPA DE RIESGOS'!$H379,"C",'MAPA DE RIESGOS'!$AF379),"")</f>
        <v/>
      </c>
      <c r="BB90" s="370" t="str">
        <f>IF(AND('MAPA DE RIESGOS'!$AP380="Media",'MAPA DE RIESGOS'!$AR380="Moderado"),CONCATENATE("R",'MAPA DE RIESGOS'!$H380,"C",'MAPA DE RIESGOS'!$AF380),"")</f>
        <v/>
      </c>
      <c r="BC90" s="370" t="str">
        <f>IF(AND('MAPA DE RIESGOS'!$AP381="Media",'MAPA DE RIESGOS'!$AR381="Moderado"),CONCATENATE("R",'MAPA DE RIESGOS'!$H381,"C",'MAPA DE RIESGOS'!$AF381),"")</f>
        <v/>
      </c>
      <c r="BD90" s="370" t="str">
        <f>IF(AND('MAPA DE RIESGOS'!$AP382="Media",'MAPA DE RIESGOS'!$AR382="Moderado"),CONCATENATE("R",'MAPA DE RIESGOS'!$H382,"C",'MAPA DE RIESGOS'!$AF382),"")</f>
        <v/>
      </c>
      <c r="BE90" s="370" t="str">
        <f>IF(AND('MAPA DE RIESGOS'!$AP383="Media",'MAPA DE RIESGOS'!$AR383="Moderado"),CONCATENATE("R",'MAPA DE RIESGOS'!$H383,"C",'MAPA DE RIESGOS'!$AF383),"")</f>
        <v/>
      </c>
      <c r="BF90" s="370" t="str">
        <f>IF(AND('MAPA DE RIESGOS'!$AP384="Media",'MAPA DE RIESGOS'!$AR384="Moderado"),CONCATENATE("R",'MAPA DE RIESGOS'!$H384,"C",'MAPA DE RIESGOS'!$AF384),"")</f>
        <v/>
      </c>
      <c r="BG90" s="370" t="str">
        <f>IF(AND('MAPA DE RIESGOS'!$AP385="Media",'MAPA DE RIESGOS'!$AR385="Moderado"),CONCATENATE("R",'MAPA DE RIESGOS'!$H385,"C",'MAPA DE RIESGOS'!$AF385),"")</f>
        <v/>
      </c>
      <c r="BH90" s="370" t="str">
        <f>IF(AND('MAPA DE RIESGOS'!$AP386="Media",'MAPA DE RIESGOS'!$AR386="Moderado"),CONCATENATE("R",'MAPA DE RIESGOS'!$H386,"C",'MAPA DE RIESGOS'!$AF386),"")</f>
        <v/>
      </c>
      <c r="BI90" s="370" t="str">
        <f>IF(AND('MAPA DE RIESGOS'!$AP387="Media",'MAPA DE RIESGOS'!$AR387="Moderado"),CONCATENATE("R",'MAPA DE RIESGOS'!$H387,"C",'MAPA DE RIESGOS'!$AF387),"")</f>
        <v/>
      </c>
      <c r="BJ90" s="370" t="str">
        <f>IF(AND('MAPA DE RIESGOS'!$AP388="Media",'MAPA DE RIESGOS'!$AR388="Moderado"),CONCATENATE("R",'MAPA DE RIESGOS'!$H388,"C",'MAPA DE RIESGOS'!$AF388),"")</f>
        <v/>
      </c>
      <c r="BK90" s="371" t="str">
        <f>IF(AND('MAPA DE RIESGOS'!$AP389="Media",'MAPA DE RIESGOS'!$AR389="Moderado"),CONCATENATE("R",'MAPA DE RIESGOS'!$H389,"C",'MAPA DE RIESGOS'!$AF389),"")</f>
        <v/>
      </c>
      <c r="BL90" s="357" t="str">
        <f>IF(AND('MAPA DE RIESGOS'!$AP372="Media",'MAPA DE RIESGOS'!$AR372="Mayor"),CONCATENATE("R",'MAPA DE RIESGOS'!$H372,"C",'MAPA DE RIESGOS'!$AF372),"")</f>
        <v/>
      </c>
      <c r="BM90" s="357" t="str">
        <f>IF(AND('MAPA DE RIESGOS'!$AP373="Media",'MAPA DE RIESGOS'!$AR373="Mayor"),CONCATENATE("R",'MAPA DE RIESGOS'!$H373,"C",'MAPA DE RIESGOS'!$AF373),"")</f>
        <v/>
      </c>
      <c r="BN90" s="357" t="str">
        <f>IF(AND('MAPA DE RIESGOS'!$AP374="Media",'MAPA DE RIESGOS'!$AR374="Mayor"),CONCATENATE("R",'MAPA DE RIESGOS'!$H374,"C",'MAPA DE RIESGOS'!$AF374),"")</f>
        <v/>
      </c>
      <c r="BO90" s="357" t="str">
        <f>IF(AND('MAPA DE RIESGOS'!$AP375="Media",'MAPA DE RIESGOS'!$AR375="Mayor"),CONCATENATE("R",'MAPA DE RIESGOS'!$H375,"C",'MAPA DE RIESGOS'!$AF375),"")</f>
        <v/>
      </c>
      <c r="BP90" s="357" t="str">
        <f>IF(AND('MAPA DE RIESGOS'!$AP376="Media",'MAPA DE RIESGOS'!$AR376="Mayor"),CONCATENATE("R",'MAPA DE RIESGOS'!$H376,"C",'MAPA DE RIESGOS'!$AF376),"")</f>
        <v/>
      </c>
      <c r="BQ90" s="357" t="str">
        <f>IF(AND('MAPA DE RIESGOS'!$AP377="Media",'MAPA DE RIESGOS'!$AR377="Mayor"),CONCATENATE("R",'MAPA DE RIESGOS'!$H377,"C",'MAPA DE RIESGOS'!$AF377),"")</f>
        <v/>
      </c>
      <c r="BR90" s="357" t="str">
        <f>IF(AND('MAPA DE RIESGOS'!$AP378="Media",'MAPA DE RIESGOS'!$AR378="Mayor"),CONCATENATE("R",'MAPA DE RIESGOS'!$H378,"C",'MAPA DE RIESGOS'!$AF378),"")</f>
        <v/>
      </c>
      <c r="BS90" s="357" t="str">
        <f>IF(AND('MAPA DE RIESGOS'!$AP379="Media",'MAPA DE RIESGOS'!$AR379="Mayor"),CONCATENATE("R",'MAPA DE RIESGOS'!$H379,"C",'MAPA DE RIESGOS'!$AF379),"")</f>
        <v/>
      </c>
      <c r="BT90" s="357" t="str">
        <f>IF(AND('MAPA DE RIESGOS'!$AP380="Media",'MAPA DE RIESGOS'!$AR380="Mayor"),CONCATENATE("R",'MAPA DE RIESGOS'!$H380,"C",'MAPA DE RIESGOS'!$AF380),"")</f>
        <v/>
      </c>
      <c r="BU90" s="357" t="str">
        <f>IF(AND('MAPA DE RIESGOS'!$AP381="Media",'MAPA DE RIESGOS'!$AR381="Mayor"),CONCATENATE("R",'MAPA DE RIESGOS'!$H381,"C",'MAPA DE RIESGOS'!$AF381),"")</f>
        <v/>
      </c>
      <c r="BV90" s="357" t="str">
        <f>IF(AND('MAPA DE RIESGOS'!$AP382="Media",'MAPA DE RIESGOS'!$AR382="Mayor"),CONCATENATE("R",'MAPA DE RIESGOS'!$H382,"C",'MAPA DE RIESGOS'!$AF382),"")</f>
        <v/>
      </c>
      <c r="BW90" s="357" t="str">
        <f>IF(AND('MAPA DE RIESGOS'!$AP383="Media",'MAPA DE RIESGOS'!$AR383="Mayor"),CONCATENATE("R",'MAPA DE RIESGOS'!$H383,"C",'MAPA DE RIESGOS'!$AF383),"")</f>
        <v/>
      </c>
      <c r="BX90" s="357" t="str">
        <f>IF(AND('MAPA DE RIESGOS'!$AP384="Media",'MAPA DE RIESGOS'!$AR384="Mayor"),CONCATENATE("R",'MAPA DE RIESGOS'!$H384,"C",'MAPA DE RIESGOS'!$AF384),"")</f>
        <v/>
      </c>
      <c r="BY90" s="357" t="str">
        <f>IF(AND('MAPA DE RIESGOS'!$AP385="Media",'MAPA DE RIESGOS'!$AR385="Mayor"),CONCATENATE("R",'MAPA DE RIESGOS'!$H385,"C",'MAPA DE RIESGOS'!$AF385),"")</f>
        <v/>
      </c>
      <c r="BZ90" s="357" t="str">
        <f>IF(AND('MAPA DE RIESGOS'!$AP386="Media",'MAPA DE RIESGOS'!$AR386="Mayor"),CONCATENATE("R",'MAPA DE RIESGOS'!$H386,"C",'MAPA DE RIESGOS'!$AF386),"")</f>
        <v/>
      </c>
      <c r="CA90" s="357" t="str">
        <f>IF(AND('MAPA DE RIESGOS'!$AP387="Media",'MAPA DE RIESGOS'!$AR387="Mayor"),CONCATENATE("R",'MAPA DE RIESGOS'!$H387,"C",'MAPA DE RIESGOS'!$AF387),"")</f>
        <v/>
      </c>
      <c r="CB90" s="357" t="str">
        <f>IF(AND('MAPA DE RIESGOS'!$AP388="Media",'MAPA DE RIESGOS'!$AR388="Mayor"),CONCATENATE("R",'MAPA DE RIESGOS'!$H388,"C",'MAPA DE RIESGOS'!$AF388),"")</f>
        <v/>
      </c>
      <c r="CC90" s="358" t="str">
        <f>IF(AND('MAPA DE RIESGOS'!$AP389="Media",'MAPA DE RIESGOS'!$AR389="Mayor"),CONCATENATE("R",'MAPA DE RIESGOS'!$H389,"C",'MAPA DE RIESGOS'!$AF389),"")</f>
        <v/>
      </c>
      <c r="CD90" s="359" t="str">
        <f>IF(AND('MAPA DE RIESGOS'!$AP372="Media",'MAPA DE RIESGOS'!$AR372="Catastrófico"),CONCATENATE("R",'MAPA DE RIESGOS'!$H372,"C",'MAPA DE RIESGOS'!$AF372),"")</f>
        <v/>
      </c>
      <c r="CE90" s="359" t="str">
        <f>IF(AND('MAPA DE RIESGOS'!$AP373="Media",'MAPA DE RIESGOS'!$AR373="Catastrófico"),CONCATENATE("R",'MAPA DE RIESGOS'!$H373,"C",'MAPA DE RIESGOS'!$AF373),"")</f>
        <v/>
      </c>
      <c r="CF90" s="359" t="str">
        <f>IF(AND('MAPA DE RIESGOS'!$AP374="Media",'MAPA DE RIESGOS'!$AR374="Catastrófico"),CONCATENATE("R",'MAPA DE RIESGOS'!$H374,"C",'MAPA DE RIESGOS'!$AF374),"")</f>
        <v/>
      </c>
      <c r="CG90" s="359" t="str">
        <f>IF(AND('MAPA DE RIESGOS'!$AP375="Media",'MAPA DE RIESGOS'!$AR375="Catastrófico"),CONCATENATE("R",'MAPA DE RIESGOS'!$H375,"C",'MAPA DE RIESGOS'!$AF375),"")</f>
        <v/>
      </c>
      <c r="CH90" s="359" t="str">
        <f>IF(AND('MAPA DE RIESGOS'!$AP376="Media",'MAPA DE RIESGOS'!$AR376="Catastrófico"),CONCATENATE("R",'MAPA DE RIESGOS'!$H376,"C",'MAPA DE RIESGOS'!$AF376),"")</f>
        <v/>
      </c>
      <c r="CI90" s="359" t="str">
        <f>IF(AND('MAPA DE RIESGOS'!$AP377="Media",'MAPA DE RIESGOS'!$AR377="Catastrófico"),CONCATENATE("R",'MAPA DE RIESGOS'!$H377,"C",'MAPA DE RIESGOS'!$AF377),"")</f>
        <v/>
      </c>
      <c r="CJ90" s="359" t="str">
        <f>IF(AND('MAPA DE RIESGOS'!$AP378="Media",'MAPA DE RIESGOS'!$AR378="Catastrófico"),CONCATENATE("R",'MAPA DE RIESGOS'!$H378,"C",'MAPA DE RIESGOS'!$AF378),"")</f>
        <v/>
      </c>
      <c r="CK90" s="359" t="str">
        <f>IF(AND('MAPA DE RIESGOS'!$AP379="Media",'MAPA DE RIESGOS'!$AR379="Catastrófico"),CONCATENATE("R",'MAPA DE RIESGOS'!$H379,"C",'MAPA DE RIESGOS'!$AF379),"")</f>
        <v/>
      </c>
      <c r="CL90" s="359" t="str">
        <f>IF(AND('MAPA DE RIESGOS'!$AP380="Media",'MAPA DE RIESGOS'!$AR380="Catastrófico"),CONCATENATE("R",'MAPA DE RIESGOS'!$H380,"C",'MAPA DE RIESGOS'!$AF380),"")</f>
        <v/>
      </c>
      <c r="CM90" s="359" t="str">
        <f>IF(AND('MAPA DE RIESGOS'!$AP381="Media",'MAPA DE RIESGOS'!$AR381="Catastrófico"),CONCATENATE("R",'MAPA DE RIESGOS'!$H381,"C",'MAPA DE RIESGOS'!$AF381),"")</f>
        <v/>
      </c>
      <c r="CN90" s="359" t="str">
        <f>IF(AND('MAPA DE RIESGOS'!$AP382="Media",'MAPA DE RIESGOS'!$AR382="Catastrófico"),CONCATENATE("R",'MAPA DE RIESGOS'!$H382,"C",'MAPA DE RIESGOS'!$AF382),"")</f>
        <v/>
      </c>
      <c r="CO90" s="359" t="str">
        <f>IF(AND('MAPA DE RIESGOS'!$AP383="Media",'MAPA DE RIESGOS'!$AR383="Catastrófico"),CONCATENATE("R",'MAPA DE RIESGOS'!$H383,"C",'MAPA DE RIESGOS'!$AF383),"")</f>
        <v/>
      </c>
      <c r="CP90" s="359" t="str">
        <f>IF(AND('MAPA DE RIESGOS'!$AP384="Media",'MAPA DE RIESGOS'!$AR384="Catastrófico"),CONCATENATE("R",'MAPA DE RIESGOS'!$H384,"C",'MAPA DE RIESGOS'!$AF384),"")</f>
        <v/>
      </c>
      <c r="CQ90" s="359" t="str">
        <f>IF(AND('MAPA DE RIESGOS'!$AP385="Media",'MAPA DE RIESGOS'!$AR385="Catastrófico"),CONCATENATE("R",'MAPA DE RIESGOS'!$H385,"C",'MAPA DE RIESGOS'!$AF385),"")</f>
        <v/>
      </c>
      <c r="CR90" s="359" t="str">
        <f>IF(AND('MAPA DE RIESGOS'!$AP386="Media",'MAPA DE RIESGOS'!$AR386="Catastrófico"),CONCATENATE("R",'MAPA DE RIESGOS'!$H386,"C",'MAPA DE RIESGOS'!$AF386),"")</f>
        <v/>
      </c>
      <c r="CS90" s="359" t="str">
        <f>IF(AND('MAPA DE RIESGOS'!$AP387="Media",'MAPA DE RIESGOS'!$AR387="Catastrófico"),CONCATENATE("R",'MAPA DE RIESGOS'!$H387,"C",'MAPA DE RIESGOS'!$AF387),"")</f>
        <v/>
      </c>
      <c r="CT90" s="359" t="str">
        <f>IF(AND('MAPA DE RIESGOS'!$AP388="Media",'MAPA DE RIESGOS'!$AR388="Catastrófico"),CONCATENATE("R",'MAPA DE RIESGOS'!$H388,"C",'MAPA DE RIESGOS'!$AF388),"")</f>
        <v/>
      </c>
      <c r="CU90" s="360" t="str">
        <f>IF(AND('MAPA DE RIESGOS'!$AP389="Media",'MAPA DE RIESGOS'!$AR389="Catastrófico"),CONCATENATE("R",'MAPA DE RIESGOS'!$H389,"C",'MAPA DE RIESGOS'!$AF389),"")</f>
        <v/>
      </c>
      <c r="CV90" s="67"/>
      <c r="CW90" s="741"/>
      <c r="CX90" s="742"/>
      <c r="CY90" s="742"/>
      <c r="CZ90" s="742"/>
      <c r="DA90" s="742"/>
      <c r="DB90" s="743"/>
    </row>
    <row r="91" spans="2:106" ht="32.5" customHeight="1">
      <c r="B91" s="755"/>
      <c r="C91" s="755"/>
      <c r="D91" s="756"/>
      <c r="E91" s="726"/>
      <c r="F91" s="727"/>
      <c r="G91" s="727"/>
      <c r="H91" s="727"/>
      <c r="I91" s="728"/>
      <c r="J91" s="369" t="str">
        <f>IF(AND('MAPA DE RIESGOS'!$AP390="Media",'MAPA DE RIESGOS'!$AR390="Leve"),CONCATENATE("R",'MAPA DE RIESGOS'!$H390,"C",'MAPA DE RIESGOS'!$AF390),"")</f>
        <v/>
      </c>
      <c r="K91" s="370" t="str">
        <f>IF(AND('MAPA DE RIESGOS'!$AP391="Media",'MAPA DE RIESGOS'!$AR391="Leve"),CONCATENATE("R",'MAPA DE RIESGOS'!$H391,"C",'MAPA DE RIESGOS'!$AF391),"")</f>
        <v/>
      </c>
      <c r="L91" s="370" t="str">
        <f>IF(AND('MAPA DE RIESGOS'!$AP392="Media",'MAPA DE RIESGOS'!$AR392="Leve"),CONCATENATE("R",'MAPA DE RIESGOS'!$H392,"C",'MAPA DE RIESGOS'!$AF392),"")</f>
        <v/>
      </c>
      <c r="M91" s="370" t="str">
        <f>IF(AND('MAPA DE RIESGOS'!$AP393="Media",'MAPA DE RIESGOS'!$AR393="Leve"),CONCATENATE("R",'MAPA DE RIESGOS'!$H393,"C",'MAPA DE RIESGOS'!$AF393),"")</f>
        <v/>
      </c>
      <c r="N91" s="370" t="str">
        <f>IF(AND('MAPA DE RIESGOS'!$AP394="Media",'MAPA DE RIESGOS'!$AR394="Leve"),CONCATENATE("R",'MAPA DE RIESGOS'!$H394,"C",'MAPA DE RIESGOS'!$AF394),"")</f>
        <v/>
      </c>
      <c r="O91" s="370" t="str">
        <f>IF(AND('MAPA DE RIESGOS'!$AP395="Media",'MAPA DE RIESGOS'!$AR395="Leve"),CONCATENATE("R",'MAPA DE RIESGOS'!$H395,"C",'MAPA DE RIESGOS'!$AF395),"")</f>
        <v/>
      </c>
      <c r="P91" s="370" t="str">
        <f>IF(AND('MAPA DE RIESGOS'!$AP396="Media",'MAPA DE RIESGOS'!$AR396="Leve"),CONCATENATE("R",'MAPA DE RIESGOS'!$H396,"C",'MAPA DE RIESGOS'!$AF396),"")</f>
        <v/>
      </c>
      <c r="Q91" s="370" t="str">
        <f>IF(AND('MAPA DE RIESGOS'!$AP397="Media",'MAPA DE RIESGOS'!$AR397="Leve"),CONCATENATE("R",'MAPA DE RIESGOS'!$H397,"C",'MAPA DE RIESGOS'!$AF397),"")</f>
        <v/>
      </c>
      <c r="R91" s="370" t="str">
        <f>IF(AND('MAPA DE RIESGOS'!$AP398="Media",'MAPA DE RIESGOS'!$AR398="Leve"),CONCATENATE("R",'MAPA DE RIESGOS'!$H398,"C",'MAPA DE RIESGOS'!$AF398),"")</f>
        <v/>
      </c>
      <c r="S91" s="370" t="str">
        <f>IF(AND('MAPA DE RIESGOS'!$AP399="Media",'MAPA DE RIESGOS'!$AR399="Leve"),CONCATENATE("R",'MAPA DE RIESGOS'!$H399,"C",'MAPA DE RIESGOS'!$AF399),"")</f>
        <v/>
      </c>
      <c r="T91" s="370" t="str">
        <f>IF(AND('MAPA DE RIESGOS'!$AP400="Media",'MAPA DE RIESGOS'!$AR400="Leve"),CONCATENATE("R",'MAPA DE RIESGOS'!$H400,"C",'MAPA DE RIESGOS'!$AF400),"")</f>
        <v/>
      </c>
      <c r="U91" s="370" t="str">
        <f>IF(AND('MAPA DE RIESGOS'!$AP401="Media",'MAPA DE RIESGOS'!$AR401="Leve"),CONCATENATE("R",'MAPA DE RIESGOS'!$H401,"C",'MAPA DE RIESGOS'!$AF401),"")</f>
        <v/>
      </c>
      <c r="V91" s="370" t="str">
        <f>IF(AND('MAPA DE RIESGOS'!$AP402="Media",'MAPA DE RIESGOS'!$AR402="Leve"),CONCATENATE("R",'MAPA DE RIESGOS'!$H402,"C",'MAPA DE RIESGOS'!$AF402),"")</f>
        <v/>
      </c>
      <c r="W91" s="370" t="str">
        <f>IF(AND('MAPA DE RIESGOS'!$AP403="Media",'MAPA DE RIESGOS'!$AR403="Leve"),CONCATENATE("R",'MAPA DE RIESGOS'!$H403,"C",'MAPA DE RIESGOS'!$AF403),"")</f>
        <v/>
      </c>
      <c r="X91" s="370" t="str">
        <f>IF(AND('MAPA DE RIESGOS'!$AP404="Media",'MAPA DE RIESGOS'!$AR404="Leve"),CONCATENATE("R",'MAPA DE RIESGOS'!$H404,"C",'MAPA DE RIESGOS'!$AF404),"")</f>
        <v/>
      </c>
      <c r="Y91" s="370" t="str">
        <f>IF(AND('MAPA DE RIESGOS'!$AP405="Media",'MAPA DE RIESGOS'!$AR405="Leve"),CONCATENATE("R",'MAPA DE RIESGOS'!$H405,"C",'MAPA DE RIESGOS'!$AF405),"")</f>
        <v/>
      </c>
      <c r="Z91" s="370" t="str">
        <f>IF(AND('MAPA DE RIESGOS'!$AP406="Media",'MAPA DE RIESGOS'!$AR406="Leve"),CONCATENATE("R",'MAPA DE RIESGOS'!$H406,"C",'MAPA DE RIESGOS'!$AF406),"")</f>
        <v/>
      </c>
      <c r="AA91" s="370" t="str">
        <f>IF(AND('MAPA DE RIESGOS'!$AP407="Media",'MAPA DE RIESGOS'!$AR407="Leve"),CONCATENATE("R",'MAPA DE RIESGOS'!$H407,"C",'MAPA DE RIESGOS'!$AF407),"")</f>
        <v/>
      </c>
      <c r="AB91" s="369" t="str">
        <f>IF(AND('MAPA DE RIESGOS'!$AP390="Media",'MAPA DE RIESGOS'!$AR390="Menor"),CONCATENATE("R",'MAPA DE RIESGOS'!$H390,"C",'MAPA DE RIESGOS'!$AF390),"")</f>
        <v/>
      </c>
      <c r="AC91" s="370" t="str">
        <f>IF(AND('MAPA DE RIESGOS'!$AP391="Media",'MAPA DE RIESGOS'!$AR391="Menor"),CONCATENATE("R",'MAPA DE RIESGOS'!$H391,"C",'MAPA DE RIESGOS'!$AF391),"")</f>
        <v/>
      </c>
      <c r="AD91" s="370" t="str">
        <f>IF(AND('MAPA DE RIESGOS'!$AP392="Media",'MAPA DE RIESGOS'!$AR392="Menor"),CONCATENATE("R",'MAPA DE RIESGOS'!$H392,"C",'MAPA DE RIESGOS'!$AF392),"")</f>
        <v/>
      </c>
      <c r="AE91" s="370" t="str">
        <f>IF(AND('MAPA DE RIESGOS'!$AP393="Media",'MAPA DE RIESGOS'!$AR393="Menor"),CONCATENATE("R",'MAPA DE RIESGOS'!$H393,"C",'MAPA DE RIESGOS'!$AF393),"")</f>
        <v/>
      </c>
      <c r="AF91" s="370" t="str">
        <f>IF(AND('MAPA DE RIESGOS'!$AP394="Media",'MAPA DE RIESGOS'!$AR394="Menor"),CONCATENATE("R",'MAPA DE RIESGOS'!$H394,"C",'MAPA DE RIESGOS'!$AF394),"")</f>
        <v/>
      </c>
      <c r="AG91" s="370" t="str">
        <f>IF(AND('MAPA DE RIESGOS'!$AP395="Media",'MAPA DE RIESGOS'!$AR395="Menor"),CONCATENATE("R",'MAPA DE RIESGOS'!$H395,"C",'MAPA DE RIESGOS'!$AF395),"")</f>
        <v/>
      </c>
      <c r="AH91" s="370" t="str">
        <f>IF(AND('MAPA DE RIESGOS'!$AP396="Media",'MAPA DE RIESGOS'!$AR396="Menor"),CONCATENATE("R",'MAPA DE RIESGOS'!$H396,"C",'MAPA DE RIESGOS'!$AF396),"")</f>
        <v/>
      </c>
      <c r="AI91" s="370" t="str">
        <f>IF(AND('MAPA DE RIESGOS'!$AP397="Media",'MAPA DE RIESGOS'!$AR397="Menor"),CONCATENATE("R",'MAPA DE RIESGOS'!$H397,"C",'MAPA DE RIESGOS'!$AF397),"")</f>
        <v/>
      </c>
      <c r="AJ91" s="370" t="str">
        <f>IF(AND('MAPA DE RIESGOS'!$AP398="Media",'MAPA DE RIESGOS'!$AR398="Menor"),CONCATENATE("R",'MAPA DE RIESGOS'!$H398,"C",'MAPA DE RIESGOS'!$AF398),"")</f>
        <v/>
      </c>
      <c r="AK91" s="370" t="str">
        <f>IF(AND('MAPA DE RIESGOS'!$AP399="Media",'MAPA DE RIESGOS'!$AR399="Menor"),CONCATENATE("R",'MAPA DE RIESGOS'!$H399,"C",'MAPA DE RIESGOS'!$AF399),"")</f>
        <v/>
      </c>
      <c r="AL91" s="370" t="str">
        <f>IF(AND('MAPA DE RIESGOS'!$AP400="Media",'MAPA DE RIESGOS'!$AR400="Menor"),CONCATENATE("R",'MAPA DE RIESGOS'!$H400,"C",'MAPA DE RIESGOS'!$AF400),"")</f>
        <v/>
      </c>
      <c r="AM91" s="370" t="str">
        <f>IF(AND('MAPA DE RIESGOS'!$AP401="Media",'MAPA DE RIESGOS'!$AR401="Menor"),CONCATENATE("R",'MAPA DE RIESGOS'!$H401,"C",'MAPA DE RIESGOS'!$AF401),"")</f>
        <v/>
      </c>
      <c r="AN91" s="370" t="str">
        <f>IF(AND('MAPA DE RIESGOS'!$AP402="Media",'MAPA DE RIESGOS'!$AR402="Menor"),CONCATENATE("R",'MAPA DE RIESGOS'!$H402,"C",'MAPA DE RIESGOS'!$AF402),"")</f>
        <v/>
      </c>
      <c r="AO91" s="370" t="str">
        <f>IF(AND('MAPA DE RIESGOS'!$AP403="Media",'MAPA DE RIESGOS'!$AR403="Menor"),CONCATENATE("R",'MAPA DE RIESGOS'!$H403,"C",'MAPA DE RIESGOS'!$AF403),"")</f>
        <v/>
      </c>
      <c r="AP91" s="370" t="str">
        <f>IF(AND('MAPA DE RIESGOS'!$AP404="Media",'MAPA DE RIESGOS'!$AR404="Menor"),CONCATENATE("R",'MAPA DE RIESGOS'!$H404,"C",'MAPA DE RIESGOS'!$AF404),"")</f>
        <v/>
      </c>
      <c r="AQ91" s="370" t="str">
        <f>IF(AND('MAPA DE RIESGOS'!$AP405="Media",'MAPA DE RIESGOS'!$AR405="Menor"),CONCATENATE("R",'MAPA DE RIESGOS'!$H405,"C",'MAPA DE RIESGOS'!$AF405),"")</f>
        <v/>
      </c>
      <c r="AR91" s="370" t="str">
        <f>IF(AND('MAPA DE RIESGOS'!$AP406="Media",'MAPA DE RIESGOS'!$AR406="Menor"),CONCATENATE("R",'MAPA DE RIESGOS'!$H406,"C",'MAPA DE RIESGOS'!$AF406),"")</f>
        <v/>
      </c>
      <c r="AS91" s="370" t="str">
        <f>IF(AND('MAPA DE RIESGOS'!$AP407="Media",'MAPA DE RIESGOS'!$AR407="Menor"),CONCATENATE("R",'MAPA DE RIESGOS'!$H407,"C",'MAPA DE RIESGOS'!$AF407),"")</f>
        <v/>
      </c>
      <c r="AT91" s="369" t="str">
        <f>IF(AND('MAPA DE RIESGOS'!$AP390="Media",'MAPA DE RIESGOS'!$AR390="Moderado"),CONCATENATE("R",'MAPA DE RIESGOS'!$H390,"C",'MAPA DE RIESGOS'!$AF390),"")</f>
        <v/>
      </c>
      <c r="AU91" s="370" t="str">
        <f>IF(AND('MAPA DE RIESGOS'!$AP391="Media",'MAPA DE RIESGOS'!$AR391="Moderado"),CONCATENATE("R",'MAPA DE RIESGOS'!$H391,"C",'MAPA DE RIESGOS'!$AF391),"")</f>
        <v/>
      </c>
      <c r="AV91" s="370" t="str">
        <f>IF(AND('MAPA DE RIESGOS'!$AP392="Media",'MAPA DE RIESGOS'!$AR392="Moderado"),CONCATENATE("R",'MAPA DE RIESGOS'!$H392,"C",'MAPA DE RIESGOS'!$AF392),"")</f>
        <v/>
      </c>
      <c r="AW91" s="370" t="str">
        <f>IF(AND('MAPA DE RIESGOS'!$AP393="Media",'MAPA DE RIESGOS'!$AR393="Moderado"),CONCATENATE("R",'MAPA DE RIESGOS'!$H393,"C",'MAPA DE RIESGOS'!$AF393),"")</f>
        <v/>
      </c>
      <c r="AX91" s="370" t="str">
        <f>IF(AND('MAPA DE RIESGOS'!$AP394="Media",'MAPA DE RIESGOS'!$AR394="Moderado"),CONCATENATE("R",'MAPA DE RIESGOS'!$H394,"C",'MAPA DE RIESGOS'!$AF394),"")</f>
        <v/>
      </c>
      <c r="AY91" s="370" t="str">
        <f>IF(AND('MAPA DE RIESGOS'!$AP395="Media",'MAPA DE RIESGOS'!$AR395="Moderado"),CONCATENATE("R",'MAPA DE RIESGOS'!$H395,"C",'MAPA DE RIESGOS'!$AF395),"")</f>
        <v/>
      </c>
      <c r="AZ91" s="370" t="str">
        <f>IF(AND('MAPA DE RIESGOS'!$AP396="Media",'MAPA DE RIESGOS'!$AR396="Moderado"),CONCATENATE("R",'MAPA DE RIESGOS'!$H396,"C",'MAPA DE RIESGOS'!$AF396),"")</f>
        <v/>
      </c>
      <c r="BA91" s="370" t="str">
        <f>IF(AND('MAPA DE RIESGOS'!$AP397="Media",'MAPA DE RIESGOS'!$AR397="Moderado"),CONCATENATE("R",'MAPA DE RIESGOS'!$H397,"C",'MAPA DE RIESGOS'!$AF397),"")</f>
        <v/>
      </c>
      <c r="BB91" s="370" t="str">
        <f>IF(AND('MAPA DE RIESGOS'!$AP398="Media",'MAPA DE RIESGOS'!$AR398="Moderado"),CONCATENATE("R",'MAPA DE RIESGOS'!$H398,"C",'MAPA DE RIESGOS'!$AF398),"")</f>
        <v/>
      </c>
      <c r="BC91" s="370" t="str">
        <f>IF(AND('MAPA DE RIESGOS'!$AP399="Media",'MAPA DE RIESGOS'!$AR399="Moderado"),CONCATENATE("R",'MAPA DE RIESGOS'!$H399,"C",'MAPA DE RIESGOS'!$AF399),"")</f>
        <v/>
      </c>
      <c r="BD91" s="370" t="str">
        <f>IF(AND('MAPA DE RIESGOS'!$AP400="Media",'MAPA DE RIESGOS'!$AR400="Moderado"),CONCATENATE("R",'MAPA DE RIESGOS'!$H400,"C",'MAPA DE RIESGOS'!$AF400),"")</f>
        <v/>
      </c>
      <c r="BE91" s="370" t="str">
        <f>IF(AND('MAPA DE RIESGOS'!$AP401="Media",'MAPA DE RIESGOS'!$AR401="Moderado"),CONCATENATE("R",'MAPA DE RIESGOS'!$H401,"C",'MAPA DE RIESGOS'!$AF401),"")</f>
        <v/>
      </c>
      <c r="BF91" s="370" t="str">
        <f>IF(AND('MAPA DE RIESGOS'!$AP402="Media",'MAPA DE RIESGOS'!$AR402="Moderado"),CONCATENATE("R",'MAPA DE RIESGOS'!$H402,"C",'MAPA DE RIESGOS'!$AF402),"")</f>
        <v/>
      </c>
      <c r="BG91" s="370" t="str">
        <f>IF(AND('MAPA DE RIESGOS'!$AP403="Media",'MAPA DE RIESGOS'!$AR403="Moderado"),CONCATENATE("R",'MAPA DE RIESGOS'!$H403,"C",'MAPA DE RIESGOS'!$AF403),"")</f>
        <v/>
      </c>
      <c r="BH91" s="370" t="str">
        <f>IF(AND('MAPA DE RIESGOS'!$AP404="Media",'MAPA DE RIESGOS'!$AR404="Moderado"),CONCATENATE("R",'MAPA DE RIESGOS'!$H404,"C",'MAPA DE RIESGOS'!$AF404),"")</f>
        <v/>
      </c>
      <c r="BI91" s="370" t="str">
        <f>IF(AND('MAPA DE RIESGOS'!$AP405="Media",'MAPA DE RIESGOS'!$AR405="Moderado"),CONCATENATE("R",'MAPA DE RIESGOS'!$H405,"C",'MAPA DE RIESGOS'!$AF405),"")</f>
        <v/>
      </c>
      <c r="BJ91" s="370" t="str">
        <f>IF(AND('MAPA DE RIESGOS'!$AP406="Media",'MAPA DE RIESGOS'!$AR406="Moderado"),CONCATENATE("R",'MAPA DE RIESGOS'!$H406,"C",'MAPA DE RIESGOS'!$AF406),"")</f>
        <v/>
      </c>
      <c r="BK91" s="371" t="str">
        <f>IF(AND('MAPA DE RIESGOS'!$AP407="Media",'MAPA DE RIESGOS'!$AR407="Moderado"),CONCATENATE("R",'MAPA DE RIESGOS'!$H407,"C",'MAPA DE RIESGOS'!$AF407),"")</f>
        <v/>
      </c>
      <c r="BL91" s="357" t="str">
        <f>IF(AND('MAPA DE RIESGOS'!$AP390="Media",'MAPA DE RIESGOS'!$AR390="Mayor"),CONCATENATE("R",'MAPA DE RIESGOS'!$H390,"C",'MAPA DE RIESGOS'!$AF390),"")</f>
        <v/>
      </c>
      <c r="BM91" s="357" t="str">
        <f>IF(AND('MAPA DE RIESGOS'!$AP391="Media",'MAPA DE RIESGOS'!$AR391="Mayor"),CONCATENATE("R",'MAPA DE RIESGOS'!$H391,"C",'MAPA DE RIESGOS'!$AF391),"")</f>
        <v/>
      </c>
      <c r="BN91" s="357" t="str">
        <f>IF(AND('MAPA DE RIESGOS'!$AP392="Media",'MAPA DE RIESGOS'!$AR392="Mayor"),CONCATENATE("R",'MAPA DE RIESGOS'!$H392,"C",'MAPA DE RIESGOS'!$AF392),"")</f>
        <v/>
      </c>
      <c r="BO91" s="357" t="str">
        <f>IF(AND('MAPA DE RIESGOS'!$AP393="Media",'MAPA DE RIESGOS'!$AR393="Mayor"),CONCATENATE("R",'MAPA DE RIESGOS'!$H393,"C",'MAPA DE RIESGOS'!$AF393),"")</f>
        <v/>
      </c>
      <c r="BP91" s="357" t="str">
        <f>IF(AND('MAPA DE RIESGOS'!$AP394="Media",'MAPA DE RIESGOS'!$AR394="Mayor"),CONCATENATE("R",'MAPA DE RIESGOS'!$H394,"C",'MAPA DE RIESGOS'!$AF394),"")</f>
        <v/>
      </c>
      <c r="BQ91" s="357" t="str">
        <f>IF(AND('MAPA DE RIESGOS'!$AP395="Media",'MAPA DE RIESGOS'!$AR395="Mayor"),CONCATENATE("R",'MAPA DE RIESGOS'!$H395,"C",'MAPA DE RIESGOS'!$AF395),"")</f>
        <v/>
      </c>
      <c r="BR91" s="357" t="str">
        <f>IF(AND('MAPA DE RIESGOS'!$AP396="Media",'MAPA DE RIESGOS'!$AR396="Mayor"),CONCATENATE("R",'MAPA DE RIESGOS'!$H396,"C",'MAPA DE RIESGOS'!$AF396),"")</f>
        <v/>
      </c>
      <c r="BS91" s="357" t="str">
        <f>IF(AND('MAPA DE RIESGOS'!$AP397="Media",'MAPA DE RIESGOS'!$AR397="Mayor"),CONCATENATE("R",'MAPA DE RIESGOS'!$H397,"C",'MAPA DE RIESGOS'!$AF397),"")</f>
        <v/>
      </c>
      <c r="BT91" s="357" t="str">
        <f>IF(AND('MAPA DE RIESGOS'!$AP398="Media",'MAPA DE RIESGOS'!$AR398="Mayor"),CONCATENATE("R",'MAPA DE RIESGOS'!$H398,"C",'MAPA DE RIESGOS'!$AF398),"")</f>
        <v/>
      </c>
      <c r="BU91" s="357" t="str">
        <f>IF(AND('MAPA DE RIESGOS'!$AP399="Media",'MAPA DE RIESGOS'!$AR399="Mayor"),CONCATENATE("R",'MAPA DE RIESGOS'!$H399,"C",'MAPA DE RIESGOS'!$AF399),"")</f>
        <v/>
      </c>
      <c r="BV91" s="357" t="str">
        <f>IF(AND('MAPA DE RIESGOS'!$AP400="Media",'MAPA DE RIESGOS'!$AR400="Mayor"),CONCATENATE("R",'MAPA DE RIESGOS'!$H400,"C",'MAPA DE RIESGOS'!$AF400),"")</f>
        <v/>
      </c>
      <c r="BW91" s="357" t="str">
        <f>IF(AND('MAPA DE RIESGOS'!$AP401="Media",'MAPA DE RIESGOS'!$AR401="Mayor"),CONCATENATE("R",'MAPA DE RIESGOS'!$H401,"C",'MAPA DE RIESGOS'!$AF401),"")</f>
        <v/>
      </c>
      <c r="BX91" s="357" t="str">
        <f>IF(AND('MAPA DE RIESGOS'!$AP402="Media",'MAPA DE RIESGOS'!$AR402="Mayor"),CONCATENATE("R",'MAPA DE RIESGOS'!$H402,"C",'MAPA DE RIESGOS'!$AF402),"")</f>
        <v/>
      </c>
      <c r="BY91" s="357" t="str">
        <f>IF(AND('MAPA DE RIESGOS'!$AP403="Media",'MAPA DE RIESGOS'!$AR403="Mayor"),CONCATENATE("R",'MAPA DE RIESGOS'!$H403,"C",'MAPA DE RIESGOS'!$AF403),"")</f>
        <v/>
      </c>
      <c r="BZ91" s="357" t="str">
        <f>IF(AND('MAPA DE RIESGOS'!$AP404="Media",'MAPA DE RIESGOS'!$AR404="Mayor"),CONCATENATE("R",'MAPA DE RIESGOS'!$H404,"C",'MAPA DE RIESGOS'!$AF404),"")</f>
        <v/>
      </c>
      <c r="CA91" s="357" t="str">
        <f>IF(AND('MAPA DE RIESGOS'!$AP405="Media",'MAPA DE RIESGOS'!$AR405="Mayor"),CONCATENATE("R",'MAPA DE RIESGOS'!$H405,"C",'MAPA DE RIESGOS'!$AF405),"")</f>
        <v/>
      </c>
      <c r="CB91" s="357" t="str">
        <f>IF(AND('MAPA DE RIESGOS'!$AP406="Media",'MAPA DE RIESGOS'!$AR406="Mayor"),CONCATENATE("R",'MAPA DE RIESGOS'!$H406,"C",'MAPA DE RIESGOS'!$AF406),"")</f>
        <v/>
      </c>
      <c r="CC91" s="358" t="str">
        <f>IF(AND('MAPA DE RIESGOS'!$AP407="Media",'MAPA DE RIESGOS'!$AR407="Mayor"),CONCATENATE("R",'MAPA DE RIESGOS'!$H407,"C",'MAPA DE RIESGOS'!$AF407),"")</f>
        <v/>
      </c>
      <c r="CD91" s="359" t="str">
        <f>IF(AND('MAPA DE RIESGOS'!$AP390="Media",'MAPA DE RIESGOS'!$AR390="Catastrófico"),CONCATENATE("R",'MAPA DE RIESGOS'!$H390,"C",'MAPA DE RIESGOS'!$AF390),"")</f>
        <v/>
      </c>
      <c r="CE91" s="359" t="str">
        <f>IF(AND('MAPA DE RIESGOS'!$AP391="Media",'MAPA DE RIESGOS'!$AR391="Catastrófico"),CONCATENATE("R",'MAPA DE RIESGOS'!$H391,"C",'MAPA DE RIESGOS'!$AF391),"")</f>
        <v/>
      </c>
      <c r="CF91" s="359" t="str">
        <f>IF(AND('MAPA DE RIESGOS'!$AP392="Media",'MAPA DE RIESGOS'!$AR392="Catastrófico"),CONCATENATE("R",'MAPA DE RIESGOS'!$H392,"C",'MAPA DE RIESGOS'!$AF392),"")</f>
        <v/>
      </c>
      <c r="CG91" s="359" t="str">
        <f>IF(AND('MAPA DE RIESGOS'!$AP393="Media",'MAPA DE RIESGOS'!$AR393="Catastrófico"),CONCATENATE("R",'MAPA DE RIESGOS'!$H393,"C",'MAPA DE RIESGOS'!$AF393),"")</f>
        <v/>
      </c>
      <c r="CH91" s="359" t="str">
        <f>IF(AND('MAPA DE RIESGOS'!$AP394="Media",'MAPA DE RIESGOS'!$AR394="Catastrófico"),CONCATENATE("R",'MAPA DE RIESGOS'!$H394,"C",'MAPA DE RIESGOS'!$AF394),"")</f>
        <v/>
      </c>
      <c r="CI91" s="359" t="str">
        <f>IF(AND('MAPA DE RIESGOS'!$AP395="Media",'MAPA DE RIESGOS'!$AR395="Catastrófico"),CONCATENATE("R",'MAPA DE RIESGOS'!$H395,"C",'MAPA DE RIESGOS'!$AF395),"")</f>
        <v/>
      </c>
      <c r="CJ91" s="359" t="str">
        <f>IF(AND('MAPA DE RIESGOS'!$AP396="Media",'MAPA DE RIESGOS'!$AR396="Catastrófico"),CONCATENATE("R",'MAPA DE RIESGOS'!$H396,"C",'MAPA DE RIESGOS'!$AF396),"")</f>
        <v/>
      </c>
      <c r="CK91" s="359" t="str">
        <f>IF(AND('MAPA DE RIESGOS'!$AP397="Media",'MAPA DE RIESGOS'!$AR397="Catastrófico"),CONCATENATE("R",'MAPA DE RIESGOS'!$H397,"C",'MAPA DE RIESGOS'!$AF397),"")</f>
        <v/>
      </c>
      <c r="CL91" s="359" t="str">
        <f>IF(AND('MAPA DE RIESGOS'!$AP398="Media",'MAPA DE RIESGOS'!$AR398="Catastrófico"),CONCATENATE("R",'MAPA DE RIESGOS'!$H398,"C",'MAPA DE RIESGOS'!$AF398),"")</f>
        <v/>
      </c>
      <c r="CM91" s="359" t="str">
        <f>IF(AND('MAPA DE RIESGOS'!$AP399="Media",'MAPA DE RIESGOS'!$AR399="Catastrófico"),CONCATENATE("R",'MAPA DE RIESGOS'!$H399,"C",'MAPA DE RIESGOS'!$AF399),"")</f>
        <v/>
      </c>
      <c r="CN91" s="359" t="str">
        <f>IF(AND('MAPA DE RIESGOS'!$AP400="Media",'MAPA DE RIESGOS'!$AR400="Catastrófico"),CONCATENATE("R",'MAPA DE RIESGOS'!$H400,"C",'MAPA DE RIESGOS'!$AF400),"")</f>
        <v/>
      </c>
      <c r="CO91" s="359" t="str">
        <f>IF(AND('MAPA DE RIESGOS'!$AP401="Media",'MAPA DE RIESGOS'!$AR401="Catastrófico"),CONCATENATE("R",'MAPA DE RIESGOS'!$H401,"C",'MAPA DE RIESGOS'!$AF401),"")</f>
        <v/>
      </c>
      <c r="CP91" s="359" t="str">
        <f>IF(AND('MAPA DE RIESGOS'!$AP402="Media",'MAPA DE RIESGOS'!$AR402="Catastrófico"),CONCATENATE("R",'MAPA DE RIESGOS'!$H402,"C",'MAPA DE RIESGOS'!$AF402),"")</f>
        <v/>
      </c>
      <c r="CQ91" s="359" t="str">
        <f>IF(AND('MAPA DE RIESGOS'!$AP403="Media",'MAPA DE RIESGOS'!$AR403="Catastrófico"),CONCATENATE("R",'MAPA DE RIESGOS'!$H403,"C",'MAPA DE RIESGOS'!$AF403),"")</f>
        <v/>
      </c>
      <c r="CR91" s="359" t="str">
        <f>IF(AND('MAPA DE RIESGOS'!$AP404="Media",'MAPA DE RIESGOS'!$AR404="Catastrófico"),CONCATENATE("R",'MAPA DE RIESGOS'!$H404,"C",'MAPA DE RIESGOS'!$AF404),"")</f>
        <v/>
      </c>
      <c r="CS91" s="359" t="str">
        <f>IF(AND('MAPA DE RIESGOS'!$AP405="Media",'MAPA DE RIESGOS'!$AR405="Catastrófico"),CONCATENATE("R",'MAPA DE RIESGOS'!$H405,"C",'MAPA DE RIESGOS'!$AF405),"")</f>
        <v/>
      </c>
      <c r="CT91" s="359" t="str">
        <f>IF(AND('MAPA DE RIESGOS'!$AP406="Media",'MAPA DE RIESGOS'!$AR406="Catastrófico"),CONCATENATE("R",'MAPA DE RIESGOS'!$H406,"C",'MAPA DE RIESGOS'!$AF406),"")</f>
        <v/>
      </c>
      <c r="CU91" s="360" t="str">
        <f>IF(AND('MAPA DE RIESGOS'!$AP407="Media",'MAPA DE RIESGOS'!$AR407="Catastrófico"),CONCATENATE("R",'MAPA DE RIESGOS'!$H407,"C",'MAPA DE RIESGOS'!$AF407),"")</f>
        <v/>
      </c>
      <c r="CV91" s="67"/>
      <c r="CW91" s="741"/>
      <c r="CX91" s="742"/>
      <c r="CY91" s="742"/>
      <c r="CZ91" s="742"/>
      <c r="DA91" s="742"/>
      <c r="DB91" s="743"/>
    </row>
    <row r="92" spans="2:106" ht="32.5" customHeight="1">
      <c r="B92" s="755"/>
      <c r="C92" s="755"/>
      <c r="D92" s="756"/>
      <c r="E92" s="726"/>
      <c r="F92" s="727"/>
      <c r="G92" s="727"/>
      <c r="H92" s="727"/>
      <c r="I92" s="728"/>
      <c r="J92" s="369" t="str">
        <f>IF(AND('MAPA DE RIESGOS'!$AP408="Media",'MAPA DE RIESGOS'!$AR408="Leve"),CONCATENATE("R",'MAPA DE RIESGOS'!$H408,"C",'MAPA DE RIESGOS'!$AF408),"")</f>
        <v/>
      </c>
      <c r="K92" s="370" t="str">
        <f>IF(AND('MAPA DE RIESGOS'!$AP409="Media",'MAPA DE RIESGOS'!$AR409="Leve"),CONCATENATE("R",'MAPA DE RIESGOS'!$H409,"C",'MAPA DE RIESGOS'!$AF409),"")</f>
        <v/>
      </c>
      <c r="L92" s="370" t="str">
        <f>IF(AND('MAPA DE RIESGOS'!$AP410="Media",'MAPA DE RIESGOS'!$AR410="Leve"),CONCATENATE("R",'MAPA DE RIESGOS'!$H410,"C",'MAPA DE RIESGOS'!$AF410),"")</f>
        <v/>
      </c>
      <c r="M92" s="370" t="str">
        <f>IF(AND('MAPA DE RIESGOS'!$AP411="Media",'MAPA DE RIESGOS'!$AR411="Leve"),CONCATENATE("R",'MAPA DE RIESGOS'!$H411,"C",'MAPA DE RIESGOS'!$AF411),"")</f>
        <v/>
      </c>
      <c r="N92" s="370" t="str">
        <f>IF(AND('MAPA DE RIESGOS'!$AP412="Media",'MAPA DE RIESGOS'!$AR412="Leve"),CONCATENATE("R",'MAPA DE RIESGOS'!$H412,"C",'MAPA DE RIESGOS'!$AF412),"")</f>
        <v/>
      </c>
      <c r="O92" s="370" t="str">
        <f>IF(AND('MAPA DE RIESGOS'!$AP413="Media",'MAPA DE RIESGOS'!$AR413="Leve"),CONCATENATE("R",'MAPA DE RIESGOS'!$H413,"C",'MAPA DE RIESGOS'!$AF413),"")</f>
        <v/>
      </c>
      <c r="P92" s="370" t="str">
        <f>IF(AND('MAPA DE RIESGOS'!$AP414="Media",'MAPA DE RIESGOS'!$AR414="Leve"),CONCATENATE("R",'MAPA DE RIESGOS'!$H414,"C",'MAPA DE RIESGOS'!$AF414),"")</f>
        <v/>
      </c>
      <c r="Q92" s="370" t="str">
        <f>IF(AND('MAPA DE RIESGOS'!$AP415="Media",'MAPA DE RIESGOS'!$AR415="Leve"),CONCATENATE("R",'MAPA DE RIESGOS'!$H415,"C",'MAPA DE RIESGOS'!$AF415),"")</f>
        <v/>
      </c>
      <c r="R92" s="370" t="str">
        <f>IF(AND('MAPA DE RIESGOS'!$AP416="Media",'MAPA DE RIESGOS'!$AR416="Leve"),CONCATENATE("R",'MAPA DE RIESGOS'!$H416,"C",'MAPA DE RIESGOS'!$AF416),"")</f>
        <v/>
      </c>
      <c r="S92" s="370" t="str">
        <f>IF(AND('MAPA DE RIESGOS'!$AP417="Media",'MAPA DE RIESGOS'!$AR417="Leve"),CONCATENATE("R",'MAPA DE RIESGOS'!$H417,"C",'MAPA DE RIESGOS'!$AF417),"")</f>
        <v/>
      </c>
      <c r="T92" s="370" t="str">
        <f>IF(AND('MAPA DE RIESGOS'!$AP418="Media",'MAPA DE RIESGOS'!$AR418="Leve"),CONCATENATE("R",'MAPA DE RIESGOS'!$H418,"C",'MAPA DE RIESGOS'!$AF418),"")</f>
        <v/>
      </c>
      <c r="U92" s="370" t="str">
        <f>IF(AND('MAPA DE RIESGOS'!$AP419="Media",'MAPA DE RIESGOS'!$AR419="Leve"),CONCATENATE("R",'MAPA DE RIESGOS'!$H419,"C",'MAPA DE RIESGOS'!$AF419),"")</f>
        <v/>
      </c>
      <c r="V92" s="370" t="str">
        <f>IF(AND('MAPA DE RIESGOS'!$AP420="Media",'MAPA DE RIESGOS'!$AR420="Leve"),CONCATENATE("R",'MAPA DE RIESGOS'!$H420,"C",'MAPA DE RIESGOS'!$AF420),"")</f>
        <v/>
      </c>
      <c r="W92" s="370" t="str">
        <f>IF(AND('MAPA DE RIESGOS'!$AP421="Media",'MAPA DE RIESGOS'!$AR421="Leve"),CONCATENATE("R",'MAPA DE RIESGOS'!$H421,"C",'MAPA DE RIESGOS'!$AF421),"")</f>
        <v/>
      </c>
      <c r="X92" s="370" t="str">
        <f>IF(AND('MAPA DE RIESGOS'!$AP422="Media",'MAPA DE RIESGOS'!$AR422="Leve"),CONCATENATE("R",'MAPA DE RIESGOS'!$H422,"C",'MAPA DE RIESGOS'!$AF422),"")</f>
        <v/>
      </c>
      <c r="Y92" s="370" t="str">
        <f>IF(AND('MAPA DE RIESGOS'!$AP423="Media",'MAPA DE RIESGOS'!$AR423="Leve"),CONCATENATE("R",'MAPA DE RIESGOS'!$H423,"C",'MAPA DE RIESGOS'!$AF423),"")</f>
        <v/>
      </c>
      <c r="Z92" s="370" t="str">
        <f>IF(AND('MAPA DE RIESGOS'!$AP424="Media",'MAPA DE RIESGOS'!$AR424="Leve"),CONCATENATE("R",'MAPA DE RIESGOS'!$H424,"C",'MAPA DE RIESGOS'!$AF424),"")</f>
        <v/>
      </c>
      <c r="AA92" s="370" t="str">
        <f>IF(AND('MAPA DE RIESGOS'!$AP425="Media",'MAPA DE RIESGOS'!$AR425="Leve"),CONCATENATE("R",'MAPA DE RIESGOS'!$H425,"C",'MAPA DE RIESGOS'!$AF425),"")</f>
        <v/>
      </c>
      <c r="AB92" s="369" t="str">
        <f>IF(AND('MAPA DE RIESGOS'!$AP408="Media",'MAPA DE RIESGOS'!$AR408="Menor"),CONCATENATE("R",'MAPA DE RIESGOS'!$H408,"C",'MAPA DE RIESGOS'!$AF408),"")</f>
        <v/>
      </c>
      <c r="AC92" s="370" t="str">
        <f>IF(AND('MAPA DE RIESGOS'!$AP409="Media",'MAPA DE RIESGOS'!$AR409="Menor"),CONCATENATE("R",'MAPA DE RIESGOS'!$H409,"C",'MAPA DE RIESGOS'!$AF409),"")</f>
        <v/>
      </c>
      <c r="AD92" s="370" t="str">
        <f>IF(AND('MAPA DE RIESGOS'!$AP410="Media",'MAPA DE RIESGOS'!$AR410="Menor"),CONCATENATE("R",'MAPA DE RIESGOS'!$H410,"C",'MAPA DE RIESGOS'!$AF410),"")</f>
        <v/>
      </c>
      <c r="AE92" s="370" t="str">
        <f>IF(AND('MAPA DE RIESGOS'!$AP411="Media",'MAPA DE RIESGOS'!$AR411="Menor"),CONCATENATE("R",'MAPA DE RIESGOS'!$H411,"C",'MAPA DE RIESGOS'!$AF411),"")</f>
        <v/>
      </c>
      <c r="AF92" s="370" t="str">
        <f>IF(AND('MAPA DE RIESGOS'!$AP412="Media",'MAPA DE RIESGOS'!$AR412="Menor"),CONCATENATE("R",'MAPA DE RIESGOS'!$H412,"C",'MAPA DE RIESGOS'!$AF412),"")</f>
        <v/>
      </c>
      <c r="AG92" s="370" t="str">
        <f>IF(AND('MAPA DE RIESGOS'!$AP413="Media",'MAPA DE RIESGOS'!$AR413="Menor"),CONCATENATE("R",'MAPA DE RIESGOS'!$H413,"C",'MAPA DE RIESGOS'!$AF413),"")</f>
        <v/>
      </c>
      <c r="AH92" s="370" t="str">
        <f>IF(AND('MAPA DE RIESGOS'!$AP414="Media",'MAPA DE RIESGOS'!$AR414="Menor"),CONCATENATE("R",'MAPA DE RIESGOS'!$H414,"C",'MAPA DE RIESGOS'!$AF414),"")</f>
        <v/>
      </c>
      <c r="AI92" s="370" t="str">
        <f>IF(AND('MAPA DE RIESGOS'!$AP415="Media",'MAPA DE RIESGOS'!$AR415="Menor"),CONCATENATE("R",'MAPA DE RIESGOS'!$H415,"C",'MAPA DE RIESGOS'!$AF415),"")</f>
        <v/>
      </c>
      <c r="AJ92" s="370" t="str">
        <f>IF(AND('MAPA DE RIESGOS'!$AP416="Media",'MAPA DE RIESGOS'!$AR416="Menor"),CONCATENATE("R",'MAPA DE RIESGOS'!$H416,"C",'MAPA DE RIESGOS'!$AF416),"")</f>
        <v/>
      </c>
      <c r="AK92" s="370" t="str">
        <f>IF(AND('MAPA DE RIESGOS'!$AP417="Media",'MAPA DE RIESGOS'!$AR417="Menor"),CONCATENATE("R",'MAPA DE RIESGOS'!$H417,"C",'MAPA DE RIESGOS'!$AF417),"")</f>
        <v/>
      </c>
      <c r="AL92" s="370" t="str">
        <f>IF(AND('MAPA DE RIESGOS'!$AP418="Media",'MAPA DE RIESGOS'!$AR418="Menor"),CONCATENATE("R",'MAPA DE RIESGOS'!$H418,"C",'MAPA DE RIESGOS'!$AF418),"")</f>
        <v/>
      </c>
      <c r="AM92" s="370" t="str">
        <f>IF(AND('MAPA DE RIESGOS'!$AP419="Media",'MAPA DE RIESGOS'!$AR419="Menor"),CONCATENATE("R",'MAPA DE RIESGOS'!$H419,"C",'MAPA DE RIESGOS'!$AF419),"")</f>
        <v/>
      </c>
      <c r="AN92" s="370" t="str">
        <f>IF(AND('MAPA DE RIESGOS'!$AP420="Media",'MAPA DE RIESGOS'!$AR420="Menor"),CONCATENATE("R",'MAPA DE RIESGOS'!$H420,"C",'MAPA DE RIESGOS'!$AF420),"")</f>
        <v/>
      </c>
      <c r="AO92" s="370" t="str">
        <f>IF(AND('MAPA DE RIESGOS'!$AP421="Media",'MAPA DE RIESGOS'!$AR421="Menor"),CONCATENATE("R",'MAPA DE RIESGOS'!$H421,"C",'MAPA DE RIESGOS'!$AF421),"")</f>
        <v/>
      </c>
      <c r="AP92" s="370" t="str">
        <f>IF(AND('MAPA DE RIESGOS'!$AP422="Media",'MAPA DE RIESGOS'!$AR422="Menor"),CONCATENATE("R",'MAPA DE RIESGOS'!$H422,"C",'MAPA DE RIESGOS'!$AF422),"")</f>
        <v/>
      </c>
      <c r="AQ92" s="370" t="str">
        <f>IF(AND('MAPA DE RIESGOS'!$AP423="Media",'MAPA DE RIESGOS'!$AR423="Menor"),CONCATENATE("R",'MAPA DE RIESGOS'!$H423,"C",'MAPA DE RIESGOS'!$AF423),"")</f>
        <v/>
      </c>
      <c r="AR92" s="370" t="str">
        <f>IF(AND('MAPA DE RIESGOS'!$AP424="Media",'MAPA DE RIESGOS'!$AR424="Menor"),CONCATENATE("R",'MAPA DE RIESGOS'!$H424,"C",'MAPA DE RIESGOS'!$AF424),"")</f>
        <v/>
      </c>
      <c r="AS92" s="370" t="str">
        <f>IF(AND('MAPA DE RIESGOS'!$AP425="Media",'MAPA DE RIESGOS'!$AR425="Menor"),CONCATENATE("R",'MAPA DE RIESGOS'!$H425,"C",'MAPA DE RIESGOS'!$AF425),"")</f>
        <v/>
      </c>
      <c r="AT92" s="369" t="str">
        <f>IF(AND('MAPA DE RIESGOS'!$AP408="Media",'MAPA DE RIESGOS'!$AR408="Moderado"),CONCATENATE("R",'MAPA DE RIESGOS'!$H408,"C",'MAPA DE RIESGOS'!$AF408),"")</f>
        <v/>
      </c>
      <c r="AU92" s="370" t="str">
        <f>IF(AND('MAPA DE RIESGOS'!$AP409="Media",'MAPA DE RIESGOS'!$AR409="Moderado"),CONCATENATE("R",'MAPA DE RIESGOS'!$H409,"C",'MAPA DE RIESGOS'!$AF409),"")</f>
        <v/>
      </c>
      <c r="AV92" s="370" t="str">
        <f>IF(AND('MAPA DE RIESGOS'!$AP410="Media",'MAPA DE RIESGOS'!$AR410="Moderado"),CONCATENATE("R",'MAPA DE RIESGOS'!$H410,"C",'MAPA DE RIESGOS'!$AF410),"")</f>
        <v/>
      </c>
      <c r="AW92" s="370" t="str">
        <f>IF(AND('MAPA DE RIESGOS'!$AP411="Media",'MAPA DE RIESGOS'!$AR411="Moderado"),CONCATENATE("R",'MAPA DE RIESGOS'!$H411,"C",'MAPA DE RIESGOS'!$AF411),"")</f>
        <v/>
      </c>
      <c r="AX92" s="370" t="str">
        <f>IF(AND('MAPA DE RIESGOS'!$AP412="Media",'MAPA DE RIESGOS'!$AR412="Moderado"),CONCATENATE("R",'MAPA DE RIESGOS'!$H412,"C",'MAPA DE RIESGOS'!$AF412),"")</f>
        <v/>
      </c>
      <c r="AY92" s="370" t="str">
        <f>IF(AND('MAPA DE RIESGOS'!$AP413="Media",'MAPA DE RIESGOS'!$AR413="Moderado"),CONCATENATE("R",'MAPA DE RIESGOS'!$H413,"C",'MAPA DE RIESGOS'!$AF413),"")</f>
        <v/>
      </c>
      <c r="AZ92" s="370" t="str">
        <f>IF(AND('MAPA DE RIESGOS'!$AP414="Media",'MAPA DE RIESGOS'!$AR414="Moderado"),CONCATENATE("R",'MAPA DE RIESGOS'!$H414,"C",'MAPA DE RIESGOS'!$AF414),"")</f>
        <v/>
      </c>
      <c r="BA92" s="370" t="str">
        <f>IF(AND('MAPA DE RIESGOS'!$AP415="Media",'MAPA DE RIESGOS'!$AR415="Moderado"),CONCATENATE("R",'MAPA DE RIESGOS'!$H415,"C",'MAPA DE RIESGOS'!$AF415),"")</f>
        <v/>
      </c>
      <c r="BB92" s="370" t="str">
        <f>IF(AND('MAPA DE RIESGOS'!$AP416="Media",'MAPA DE RIESGOS'!$AR416="Moderado"),CONCATENATE("R",'MAPA DE RIESGOS'!$H416,"C",'MAPA DE RIESGOS'!$AF416),"")</f>
        <v/>
      </c>
      <c r="BC92" s="370" t="str">
        <f>IF(AND('MAPA DE RIESGOS'!$AP417="Media",'MAPA DE RIESGOS'!$AR417="Moderado"),CONCATENATE("R",'MAPA DE RIESGOS'!$H417,"C",'MAPA DE RIESGOS'!$AF417),"")</f>
        <v/>
      </c>
      <c r="BD92" s="370" t="str">
        <f>IF(AND('MAPA DE RIESGOS'!$AP418="Media",'MAPA DE RIESGOS'!$AR418="Moderado"),CONCATENATE("R",'MAPA DE RIESGOS'!$H418,"C",'MAPA DE RIESGOS'!$AF418),"")</f>
        <v/>
      </c>
      <c r="BE92" s="370" t="str">
        <f>IF(AND('MAPA DE RIESGOS'!$AP419="Media",'MAPA DE RIESGOS'!$AR419="Moderado"),CONCATENATE("R",'MAPA DE RIESGOS'!$H419,"C",'MAPA DE RIESGOS'!$AF419),"")</f>
        <v/>
      </c>
      <c r="BF92" s="370" t="str">
        <f>IF(AND('MAPA DE RIESGOS'!$AP420="Media",'MAPA DE RIESGOS'!$AR420="Moderado"),CONCATENATE("R",'MAPA DE RIESGOS'!$H420,"C",'MAPA DE RIESGOS'!$AF420),"")</f>
        <v/>
      </c>
      <c r="BG92" s="370" t="str">
        <f>IF(AND('MAPA DE RIESGOS'!$AP421="Media",'MAPA DE RIESGOS'!$AR421="Moderado"),CONCATENATE("R",'MAPA DE RIESGOS'!$H421,"C",'MAPA DE RIESGOS'!$AF421),"")</f>
        <v/>
      </c>
      <c r="BH92" s="370" t="str">
        <f>IF(AND('MAPA DE RIESGOS'!$AP422="Media",'MAPA DE RIESGOS'!$AR422="Moderado"),CONCATENATE("R",'MAPA DE RIESGOS'!$H422,"C",'MAPA DE RIESGOS'!$AF422),"")</f>
        <v/>
      </c>
      <c r="BI92" s="370" t="str">
        <f>IF(AND('MAPA DE RIESGOS'!$AP423="Media",'MAPA DE RIESGOS'!$AR423="Moderado"),CONCATENATE("R",'MAPA DE RIESGOS'!$H423,"C",'MAPA DE RIESGOS'!$AF423),"")</f>
        <v/>
      </c>
      <c r="BJ92" s="370" t="str">
        <f>IF(AND('MAPA DE RIESGOS'!$AP424="Media",'MAPA DE RIESGOS'!$AR424="Moderado"),CONCATENATE("R",'MAPA DE RIESGOS'!$H424,"C",'MAPA DE RIESGOS'!$AF424),"")</f>
        <v/>
      </c>
      <c r="BK92" s="371" t="str">
        <f>IF(AND('MAPA DE RIESGOS'!$AP425="Media",'MAPA DE RIESGOS'!$AR425="Moderado"),CONCATENATE("R",'MAPA DE RIESGOS'!$H425,"C",'MAPA DE RIESGOS'!$AF425),"")</f>
        <v/>
      </c>
      <c r="BL92" s="357" t="str">
        <f>IF(AND('MAPA DE RIESGOS'!$AP408="Media",'MAPA DE RIESGOS'!$AR408="Mayor"),CONCATENATE("R",'MAPA DE RIESGOS'!$H408,"C",'MAPA DE RIESGOS'!$AF408),"")</f>
        <v/>
      </c>
      <c r="BM92" s="357" t="str">
        <f>IF(AND('MAPA DE RIESGOS'!$AP409="Media",'MAPA DE RIESGOS'!$AR409="Mayor"),CONCATENATE("R",'MAPA DE RIESGOS'!$H409,"C",'MAPA DE RIESGOS'!$AF409),"")</f>
        <v/>
      </c>
      <c r="BN92" s="357" t="str">
        <f>IF(AND('MAPA DE RIESGOS'!$AP410="Media",'MAPA DE RIESGOS'!$AR410="Mayor"),CONCATENATE("R",'MAPA DE RIESGOS'!$H410,"C",'MAPA DE RIESGOS'!$AF410),"")</f>
        <v/>
      </c>
      <c r="BO92" s="357" t="str">
        <f>IF(AND('MAPA DE RIESGOS'!$AP411="Media",'MAPA DE RIESGOS'!$AR411="Mayor"),CONCATENATE("R",'MAPA DE RIESGOS'!$H411,"C",'MAPA DE RIESGOS'!$AF411),"")</f>
        <v/>
      </c>
      <c r="BP92" s="357" t="str">
        <f>IF(AND('MAPA DE RIESGOS'!$AP412="Media",'MAPA DE RIESGOS'!$AR412="Mayor"),CONCATENATE("R",'MAPA DE RIESGOS'!$H412,"C",'MAPA DE RIESGOS'!$AF412),"")</f>
        <v/>
      </c>
      <c r="BQ92" s="357" t="str">
        <f>IF(AND('MAPA DE RIESGOS'!$AP413="Media",'MAPA DE RIESGOS'!$AR413="Mayor"),CONCATENATE("R",'MAPA DE RIESGOS'!$H413,"C",'MAPA DE RIESGOS'!$AF413),"")</f>
        <v/>
      </c>
      <c r="BR92" s="357" t="str">
        <f>IF(AND('MAPA DE RIESGOS'!$AP414="Media",'MAPA DE RIESGOS'!$AR414="Mayor"),CONCATENATE("R",'MAPA DE RIESGOS'!$H414,"C",'MAPA DE RIESGOS'!$AF414),"")</f>
        <v/>
      </c>
      <c r="BS92" s="357" t="str">
        <f>IF(AND('MAPA DE RIESGOS'!$AP415="Media",'MAPA DE RIESGOS'!$AR415="Mayor"),CONCATENATE("R",'MAPA DE RIESGOS'!$H415,"C",'MAPA DE RIESGOS'!$AF415),"")</f>
        <v/>
      </c>
      <c r="BT92" s="357" t="str">
        <f>IF(AND('MAPA DE RIESGOS'!$AP416="Media",'MAPA DE RIESGOS'!$AR416="Mayor"),CONCATENATE("R",'MAPA DE RIESGOS'!$H416,"C",'MAPA DE RIESGOS'!$AF416),"")</f>
        <v/>
      </c>
      <c r="BU92" s="357" t="str">
        <f>IF(AND('MAPA DE RIESGOS'!$AP417="Media",'MAPA DE RIESGOS'!$AR417="Mayor"),CONCATENATE("R",'MAPA DE RIESGOS'!$H417,"C",'MAPA DE RIESGOS'!$AF417),"")</f>
        <v/>
      </c>
      <c r="BV92" s="357" t="str">
        <f>IF(AND('MAPA DE RIESGOS'!$AP418="Media",'MAPA DE RIESGOS'!$AR418="Mayor"),CONCATENATE("R",'MAPA DE RIESGOS'!$H418,"C",'MAPA DE RIESGOS'!$AF418),"")</f>
        <v/>
      </c>
      <c r="BW92" s="357" t="str">
        <f>IF(AND('MAPA DE RIESGOS'!$AP419="Media",'MAPA DE RIESGOS'!$AR419="Mayor"),CONCATENATE("R",'MAPA DE RIESGOS'!$H419,"C",'MAPA DE RIESGOS'!$AF419),"")</f>
        <v/>
      </c>
      <c r="BX92" s="357" t="str">
        <f>IF(AND('MAPA DE RIESGOS'!$AP420="Media",'MAPA DE RIESGOS'!$AR420="Mayor"),CONCATENATE("R",'MAPA DE RIESGOS'!$H420,"C",'MAPA DE RIESGOS'!$AF420),"")</f>
        <v/>
      </c>
      <c r="BY92" s="357" t="str">
        <f>IF(AND('MAPA DE RIESGOS'!$AP421="Media",'MAPA DE RIESGOS'!$AR421="Mayor"),CONCATENATE("R",'MAPA DE RIESGOS'!$H421,"C",'MAPA DE RIESGOS'!$AF421),"")</f>
        <v/>
      </c>
      <c r="BZ92" s="357" t="str">
        <f>IF(AND('MAPA DE RIESGOS'!$AP422="Media",'MAPA DE RIESGOS'!$AR422="Mayor"),CONCATENATE("R",'MAPA DE RIESGOS'!$H422,"C",'MAPA DE RIESGOS'!$AF422),"")</f>
        <v/>
      </c>
      <c r="CA92" s="357" t="str">
        <f>IF(AND('MAPA DE RIESGOS'!$AP423="Media",'MAPA DE RIESGOS'!$AR423="Mayor"),CONCATENATE("R",'MAPA DE RIESGOS'!$H423,"C",'MAPA DE RIESGOS'!$AF423),"")</f>
        <v/>
      </c>
      <c r="CB92" s="357" t="str">
        <f>IF(AND('MAPA DE RIESGOS'!$AP424="Media",'MAPA DE RIESGOS'!$AR424="Mayor"),CONCATENATE("R",'MAPA DE RIESGOS'!$H424,"C",'MAPA DE RIESGOS'!$AF424),"")</f>
        <v/>
      </c>
      <c r="CC92" s="358" t="str">
        <f>IF(AND('MAPA DE RIESGOS'!$AP425="Media",'MAPA DE RIESGOS'!$AR425="Mayor"),CONCATENATE("R",'MAPA DE RIESGOS'!$H425,"C",'MAPA DE RIESGOS'!$AF425),"")</f>
        <v/>
      </c>
      <c r="CD92" s="359" t="str">
        <f>IF(AND('MAPA DE RIESGOS'!$AP408="Media",'MAPA DE RIESGOS'!$AR408="Catastrófico"),CONCATENATE("R",'MAPA DE RIESGOS'!$H408,"C",'MAPA DE RIESGOS'!$AF408),"")</f>
        <v/>
      </c>
      <c r="CE92" s="359" t="str">
        <f>IF(AND('MAPA DE RIESGOS'!$AP409="Media",'MAPA DE RIESGOS'!$AR409="Catastrófico"),CONCATENATE("R",'MAPA DE RIESGOS'!$H409,"C",'MAPA DE RIESGOS'!$AF409),"")</f>
        <v/>
      </c>
      <c r="CF92" s="359" t="str">
        <f>IF(AND('MAPA DE RIESGOS'!$AP410="Media",'MAPA DE RIESGOS'!$AR410="Catastrófico"),CONCATENATE("R",'MAPA DE RIESGOS'!$H410,"C",'MAPA DE RIESGOS'!$AF410),"")</f>
        <v/>
      </c>
      <c r="CG92" s="359" t="str">
        <f>IF(AND('MAPA DE RIESGOS'!$AP411="Media",'MAPA DE RIESGOS'!$AR411="Catastrófico"),CONCATENATE("R",'MAPA DE RIESGOS'!$H411,"C",'MAPA DE RIESGOS'!$AF411),"")</f>
        <v/>
      </c>
      <c r="CH92" s="359" t="str">
        <f>IF(AND('MAPA DE RIESGOS'!$AP412="Media",'MAPA DE RIESGOS'!$AR412="Catastrófico"),CONCATENATE("R",'MAPA DE RIESGOS'!$H412,"C",'MAPA DE RIESGOS'!$AF412),"")</f>
        <v/>
      </c>
      <c r="CI92" s="359" t="str">
        <f>IF(AND('MAPA DE RIESGOS'!$AP413="Media",'MAPA DE RIESGOS'!$AR413="Catastrófico"),CONCATENATE("R",'MAPA DE RIESGOS'!$H413,"C",'MAPA DE RIESGOS'!$AF413),"")</f>
        <v/>
      </c>
      <c r="CJ92" s="359" t="str">
        <f>IF(AND('MAPA DE RIESGOS'!$AP414="Media",'MAPA DE RIESGOS'!$AR414="Catastrófico"),CONCATENATE("R",'MAPA DE RIESGOS'!$H414,"C",'MAPA DE RIESGOS'!$AF414),"")</f>
        <v/>
      </c>
      <c r="CK92" s="359" t="str">
        <f>IF(AND('MAPA DE RIESGOS'!$AP415="Media",'MAPA DE RIESGOS'!$AR415="Catastrófico"),CONCATENATE("R",'MAPA DE RIESGOS'!$H415,"C",'MAPA DE RIESGOS'!$AF415),"")</f>
        <v/>
      </c>
      <c r="CL92" s="359" t="str">
        <f>IF(AND('MAPA DE RIESGOS'!$AP416="Media",'MAPA DE RIESGOS'!$AR416="Catastrófico"),CONCATENATE("R",'MAPA DE RIESGOS'!$H416,"C",'MAPA DE RIESGOS'!$AF416),"")</f>
        <v/>
      </c>
      <c r="CM92" s="359" t="str">
        <f>IF(AND('MAPA DE RIESGOS'!$AP417="Media",'MAPA DE RIESGOS'!$AR417="Catastrófico"),CONCATENATE("R",'MAPA DE RIESGOS'!$H417,"C",'MAPA DE RIESGOS'!$AF417),"")</f>
        <v/>
      </c>
      <c r="CN92" s="359" t="str">
        <f>IF(AND('MAPA DE RIESGOS'!$AP418="Media",'MAPA DE RIESGOS'!$AR418="Catastrófico"),CONCATENATE("R",'MAPA DE RIESGOS'!$H418,"C",'MAPA DE RIESGOS'!$AF418),"")</f>
        <v/>
      </c>
      <c r="CO92" s="359" t="str">
        <f>IF(AND('MAPA DE RIESGOS'!$AP419="Media",'MAPA DE RIESGOS'!$AR419="Catastrófico"),CONCATENATE("R",'MAPA DE RIESGOS'!$H419,"C",'MAPA DE RIESGOS'!$AF419),"")</f>
        <v/>
      </c>
      <c r="CP92" s="359" t="str">
        <f>IF(AND('MAPA DE RIESGOS'!$AP420="Media",'MAPA DE RIESGOS'!$AR420="Catastrófico"),CONCATENATE("R",'MAPA DE RIESGOS'!$H420,"C",'MAPA DE RIESGOS'!$AF420),"")</f>
        <v/>
      </c>
      <c r="CQ92" s="359" t="str">
        <f>IF(AND('MAPA DE RIESGOS'!$AP421="Media",'MAPA DE RIESGOS'!$AR421="Catastrófico"),CONCATENATE("R",'MAPA DE RIESGOS'!$H421,"C",'MAPA DE RIESGOS'!$AF421),"")</f>
        <v/>
      </c>
      <c r="CR92" s="359" t="str">
        <f>IF(AND('MAPA DE RIESGOS'!$AP422="Media",'MAPA DE RIESGOS'!$AR422="Catastrófico"),CONCATENATE("R",'MAPA DE RIESGOS'!$H422,"C",'MAPA DE RIESGOS'!$AF422),"")</f>
        <v/>
      </c>
      <c r="CS92" s="359" t="str">
        <f>IF(AND('MAPA DE RIESGOS'!$AP423="Media",'MAPA DE RIESGOS'!$AR423="Catastrófico"),CONCATENATE("R",'MAPA DE RIESGOS'!$H423,"C",'MAPA DE RIESGOS'!$AF423),"")</f>
        <v/>
      </c>
      <c r="CT92" s="359" t="str">
        <f>IF(AND('MAPA DE RIESGOS'!$AP424="Media",'MAPA DE RIESGOS'!$AR424="Catastrófico"),CONCATENATE("R",'MAPA DE RIESGOS'!$H424,"C",'MAPA DE RIESGOS'!$AF424),"")</f>
        <v/>
      </c>
      <c r="CU92" s="360" t="str">
        <f>IF(AND('MAPA DE RIESGOS'!$AP425="Media",'MAPA DE RIESGOS'!$AR425="Catastrófico"),CONCATENATE("R",'MAPA DE RIESGOS'!$H425,"C",'MAPA DE RIESGOS'!$AF425),"")</f>
        <v/>
      </c>
      <c r="CV92" s="67"/>
      <c r="CW92" s="741"/>
      <c r="CX92" s="742"/>
      <c r="CY92" s="742"/>
      <c r="CZ92" s="742"/>
      <c r="DA92" s="742"/>
      <c r="DB92" s="743"/>
    </row>
    <row r="93" spans="2:106" ht="32.5" customHeight="1">
      <c r="B93" s="755"/>
      <c r="C93" s="755"/>
      <c r="D93" s="756"/>
      <c r="E93" s="726"/>
      <c r="F93" s="727"/>
      <c r="G93" s="727"/>
      <c r="H93" s="727"/>
      <c r="I93" s="728"/>
      <c r="J93" s="369" t="str">
        <f>IF(AND('MAPA DE RIESGOS'!$AP426="Media",'MAPA DE RIESGOS'!$AR426="Leve"),CONCATENATE("R",'MAPA DE RIESGOS'!$H426,"C",'MAPA DE RIESGOS'!$AF426),"")</f>
        <v/>
      </c>
      <c r="K93" s="370" t="str">
        <f>IF(AND('MAPA DE RIESGOS'!$AP427="Media",'MAPA DE RIESGOS'!$AR427="Leve"),CONCATENATE("R",'MAPA DE RIESGOS'!$H427,"C",'MAPA DE RIESGOS'!$AF427),"")</f>
        <v/>
      </c>
      <c r="L93" s="370" t="str">
        <f>IF(AND('MAPA DE RIESGOS'!$AP428="Media",'MAPA DE RIESGOS'!$AR428="Leve"),CONCATENATE("R",'MAPA DE RIESGOS'!$H428,"C",'MAPA DE RIESGOS'!$AF428),"")</f>
        <v/>
      </c>
      <c r="M93" s="370" t="str">
        <f>IF(AND('MAPA DE RIESGOS'!$AP429="Media",'MAPA DE RIESGOS'!$AR429="Leve"),CONCATENATE("R",'MAPA DE RIESGOS'!$H429,"C",'MAPA DE RIESGOS'!$AF429),"")</f>
        <v/>
      </c>
      <c r="N93" s="370" t="str">
        <f>IF(AND('MAPA DE RIESGOS'!$AP430="Media",'MAPA DE RIESGOS'!$AR430="Leve"),CONCATENATE("R",'MAPA DE RIESGOS'!$H430,"C",'MAPA DE RIESGOS'!$AF430),"")</f>
        <v/>
      </c>
      <c r="O93" s="370" t="str">
        <f>IF(AND('MAPA DE RIESGOS'!$AP431="Media",'MAPA DE RIESGOS'!$AR431="Leve"),CONCATENATE("R",'MAPA DE RIESGOS'!$H431,"C",'MAPA DE RIESGOS'!$AF431),"")</f>
        <v/>
      </c>
      <c r="P93" s="370" t="str">
        <f>IF(AND('MAPA DE RIESGOS'!$AP432="Media",'MAPA DE RIESGOS'!$AR432="Leve"),CONCATENATE("R",'MAPA DE RIESGOS'!$H432,"C",'MAPA DE RIESGOS'!$AF432),"")</f>
        <v/>
      </c>
      <c r="Q93" s="370" t="str">
        <f>IF(AND('MAPA DE RIESGOS'!$AP433="Media",'MAPA DE RIESGOS'!$AR433="Leve"),CONCATENATE("R",'MAPA DE RIESGOS'!$H433,"C",'MAPA DE RIESGOS'!$AF433),"")</f>
        <v/>
      </c>
      <c r="R93" s="370" t="str">
        <f>IF(AND('MAPA DE RIESGOS'!$AP434="Media",'MAPA DE RIESGOS'!$AR434="Leve"),CONCATENATE("R",'MAPA DE RIESGOS'!$H434,"C",'MAPA DE RIESGOS'!$AF434),"")</f>
        <v/>
      </c>
      <c r="S93" s="370" t="str">
        <f>IF(AND('MAPA DE RIESGOS'!$AP435="Media",'MAPA DE RIESGOS'!$AR435="Leve"),CONCATENATE("R",'MAPA DE RIESGOS'!$H435,"C",'MAPA DE RIESGOS'!$AF435),"")</f>
        <v/>
      </c>
      <c r="T93" s="370" t="str">
        <f>IF(AND('MAPA DE RIESGOS'!$AP436="Media",'MAPA DE RIESGOS'!$AR436="Leve"),CONCATENATE("R",'MAPA DE RIESGOS'!$H436,"C",'MAPA DE RIESGOS'!$AF436),"")</f>
        <v/>
      </c>
      <c r="U93" s="370" t="str">
        <f>IF(AND('MAPA DE RIESGOS'!$AP437="Media",'MAPA DE RIESGOS'!$AR437="Leve"),CONCATENATE("R",'MAPA DE RIESGOS'!$H437,"C",'MAPA DE RIESGOS'!$AF437),"")</f>
        <v/>
      </c>
      <c r="V93" s="370" t="str">
        <f>IF(AND('MAPA DE RIESGOS'!$AP438="Media",'MAPA DE RIESGOS'!$AR438="Leve"),CONCATENATE("R",'MAPA DE RIESGOS'!$H438,"C",'MAPA DE RIESGOS'!$AF438),"")</f>
        <v/>
      </c>
      <c r="W93" s="370" t="str">
        <f>IF(AND('MAPA DE RIESGOS'!$AP439="Media",'MAPA DE RIESGOS'!$AR439="Leve"),CONCATENATE("R",'MAPA DE RIESGOS'!$H439,"C",'MAPA DE RIESGOS'!$AF439),"")</f>
        <v/>
      </c>
      <c r="X93" s="370" t="str">
        <f>IF(AND('MAPA DE RIESGOS'!$AP440="Media",'MAPA DE RIESGOS'!$AR440="Leve"),CONCATENATE("R",'MAPA DE RIESGOS'!$H440,"C",'MAPA DE RIESGOS'!$AF440),"")</f>
        <v/>
      </c>
      <c r="Y93" s="370" t="str">
        <f>IF(AND('MAPA DE RIESGOS'!$AP441="Media",'MAPA DE RIESGOS'!$AR441="Leve"),CONCATENATE("R",'MAPA DE RIESGOS'!$H441,"C",'MAPA DE RIESGOS'!$AF441),"")</f>
        <v/>
      </c>
      <c r="Z93" s="370" t="str">
        <f>IF(AND('MAPA DE RIESGOS'!$AP442="Media",'MAPA DE RIESGOS'!$AR442="Leve"),CONCATENATE("R",'MAPA DE RIESGOS'!$H442,"C",'MAPA DE RIESGOS'!$AF442),"")</f>
        <v/>
      </c>
      <c r="AA93" s="370" t="str">
        <f>IF(AND('MAPA DE RIESGOS'!$AP443="Media",'MAPA DE RIESGOS'!$AR443="Leve"),CONCATENATE("R",'MAPA DE RIESGOS'!$H443,"C",'MAPA DE RIESGOS'!$AF443),"")</f>
        <v/>
      </c>
      <c r="AB93" s="369" t="str">
        <f>IF(AND('MAPA DE RIESGOS'!$AP426="Media",'MAPA DE RIESGOS'!$AR426="Menor"),CONCATENATE("R",'MAPA DE RIESGOS'!$H426,"C",'MAPA DE RIESGOS'!$AF426),"")</f>
        <v/>
      </c>
      <c r="AC93" s="370" t="str">
        <f>IF(AND('MAPA DE RIESGOS'!$AP427="Media",'MAPA DE RIESGOS'!$AR427="Menor"),CONCATENATE("R",'MAPA DE RIESGOS'!$H427,"C",'MAPA DE RIESGOS'!$AF427),"")</f>
        <v/>
      </c>
      <c r="AD93" s="370" t="str">
        <f>IF(AND('MAPA DE RIESGOS'!$AP428="Media",'MAPA DE RIESGOS'!$AR428="Menor"),CONCATENATE("R",'MAPA DE RIESGOS'!$H428,"C",'MAPA DE RIESGOS'!$AF428),"")</f>
        <v/>
      </c>
      <c r="AE93" s="370" t="str">
        <f>IF(AND('MAPA DE RIESGOS'!$AP429="Media",'MAPA DE RIESGOS'!$AR429="Menor"),CONCATENATE("R",'MAPA DE RIESGOS'!$H429,"C",'MAPA DE RIESGOS'!$AF429),"")</f>
        <v/>
      </c>
      <c r="AF93" s="370" t="str">
        <f>IF(AND('MAPA DE RIESGOS'!$AP430="Media",'MAPA DE RIESGOS'!$AR430="Menor"),CONCATENATE("R",'MAPA DE RIESGOS'!$H430,"C",'MAPA DE RIESGOS'!$AF430),"")</f>
        <v/>
      </c>
      <c r="AG93" s="370" t="str">
        <f>IF(AND('MAPA DE RIESGOS'!$AP431="Media",'MAPA DE RIESGOS'!$AR431="Menor"),CONCATENATE("R",'MAPA DE RIESGOS'!$H431,"C",'MAPA DE RIESGOS'!$AF431),"")</f>
        <v/>
      </c>
      <c r="AH93" s="370" t="str">
        <f>IF(AND('MAPA DE RIESGOS'!$AP432="Media",'MAPA DE RIESGOS'!$AR432="Menor"),CONCATENATE("R",'MAPA DE RIESGOS'!$H432,"C",'MAPA DE RIESGOS'!$AF432),"")</f>
        <v/>
      </c>
      <c r="AI93" s="370" t="str">
        <f>IF(AND('MAPA DE RIESGOS'!$AP433="Media",'MAPA DE RIESGOS'!$AR433="Menor"),CONCATENATE("R",'MAPA DE RIESGOS'!$H433,"C",'MAPA DE RIESGOS'!$AF433),"")</f>
        <v/>
      </c>
      <c r="AJ93" s="370" t="str">
        <f>IF(AND('MAPA DE RIESGOS'!$AP434="Media",'MAPA DE RIESGOS'!$AR434="Menor"),CONCATENATE("R",'MAPA DE RIESGOS'!$H434,"C",'MAPA DE RIESGOS'!$AF434),"")</f>
        <v/>
      </c>
      <c r="AK93" s="370" t="str">
        <f>IF(AND('MAPA DE RIESGOS'!$AP435="Media",'MAPA DE RIESGOS'!$AR435="Menor"),CONCATENATE("R",'MAPA DE RIESGOS'!$H435,"C",'MAPA DE RIESGOS'!$AF435),"")</f>
        <v/>
      </c>
      <c r="AL93" s="370" t="str">
        <f>IF(AND('MAPA DE RIESGOS'!$AP436="Media",'MAPA DE RIESGOS'!$AR436="Menor"),CONCATENATE("R",'MAPA DE RIESGOS'!$H436,"C",'MAPA DE RIESGOS'!$AF436),"")</f>
        <v/>
      </c>
      <c r="AM93" s="370" t="str">
        <f>IF(AND('MAPA DE RIESGOS'!$AP437="Media",'MAPA DE RIESGOS'!$AR437="Menor"),CONCATENATE("R",'MAPA DE RIESGOS'!$H437,"C",'MAPA DE RIESGOS'!$AF437),"")</f>
        <v/>
      </c>
      <c r="AN93" s="370" t="str">
        <f>IF(AND('MAPA DE RIESGOS'!$AP438="Media",'MAPA DE RIESGOS'!$AR438="Menor"),CONCATENATE("R",'MAPA DE RIESGOS'!$H438,"C",'MAPA DE RIESGOS'!$AF438),"")</f>
        <v/>
      </c>
      <c r="AO93" s="370" t="str">
        <f>IF(AND('MAPA DE RIESGOS'!$AP439="Media",'MAPA DE RIESGOS'!$AR439="Menor"),CONCATENATE("R",'MAPA DE RIESGOS'!$H439,"C",'MAPA DE RIESGOS'!$AF439),"")</f>
        <v/>
      </c>
      <c r="AP93" s="370" t="str">
        <f>IF(AND('MAPA DE RIESGOS'!$AP440="Media",'MAPA DE RIESGOS'!$AR440="Menor"),CONCATENATE("R",'MAPA DE RIESGOS'!$H440,"C",'MAPA DE RIESGOS'!$AF440),"")</f>
        <v/>
      </c>
      <c r="AQ93" s="370" t="str">
        <f>IF(AND('MAPA DE RIESGOS'!$AP441="Media",'MAPA DE RIESGOS'!$AR441="Menor"),CONCATENATE("R",'MAPA DE RIESGOS'!$H441,"C",'MAPA DE RIESGOS'!$AF441),"")</f>
        <v/>
      </c>
      <c r="AR93" s="370" t="str">
        <f>IF(AND('MAPA DE RIESGOS'!$AP442="Media",'MAPA DE RIESGOS'!$AR442="Menor"),CONCATENATE("R",'MAPA DE RIESGOS'!$H442,"C",'MAPA DE RIESGOS'!$AF442),"")</f>
        <v/>
      </c>
      <c r="AS93" s="370" t="str">
        <f>IF(AND('MAPA DE RIESGOS'!$AP443="Media",'MAPA DE RIESGOS'!$AR443="Menor"),CONCATENATE("R",'MAPA DE RIESGOS'!$H443,"C",'MAPA DE RIESGOS'!$AF443),"")</f>
        <v/>
      </c>
      <c r="AT93" s="369" t="str">
        <f>IF(AND('MAPA DE RIESGOS'!$AP426="Media",'MAPA DE RIESGOS'!$AR426="Moderado"),CONCATENATE("R",'MAPA DE RIESGOS'!$H426,"C",'MAPA DE RIESGOS'!$AF426),"")</f>
        <v/>
      </c>
      <c r="AU93" s="370" t="str">
        <f>IF(AND('MAPA DE RIESGOS'!$AP427="Media",'MAPA DE RIESGOS'!$AR427="Moderado"),CONCATENATE("R",'MAPA DE RIESGOS'!$H427,"C",'MAPA DE RIESGOS'!$AF427),"")</f>
        <v/>
      </c>
      <c r="AV93" s="370" t="str">
        <f>IF(AND('MAPA DE RIESGOS'!$AP428="Media",'MAPA DE RIESGOS'!$AR428="Moderado"),CONCATENATE("R",'MAPA DE RIESGOS'!$H428,"C",'MAPA DE RIESGOS'!$AF428),"")</f>
        <v/>
      </c>
      <c r="AW93" s="370" t="str">
        <f>IF(AND('MAPA DE RIESGOS'!$AP429="Media",'MAPA DE RIESGOS'!$AR429="Moderado"),CONCATENATE("R",'MAPA DE RIESGOS'!$H429,"C",'MAPA DE RIESGOS'!$AF429),"")</f>
        <v/>
      </c>
      <c r="AX93" s="370" t="str">
        <f>IF(AND('MAPA DE RIESGOS'!$AP430="Media",'MAPA DE RIESGOS'!$AR430="Moderado"),CONCATENATE("R",'MAPA DE RIESGOS'!$H430,"C",'MAPA DE RIESGOS'!$AF430),"")</f>
        <v/>
      </c>
      <c r="AY93" s="370" t="str">
        <f>IF(AND('MAPA DE RIESGOS'!$AP431="Media",'MAPA DE RIESGOS'!$AR431="Moderado"),CONCATENATE("R",'MAPA DE RIESGOS'!$H431,"C",'MAPA DE RIESGOS'!$AF431),"")</f>
        <v/>
      </c>
      <c r="AZ93" s="370" t="str">
        <f>IF(AND('MAPA DE RIESGOS'!$AP432="Media",'MAPA DE RIESGOS'!$AR432="Moderado"),CONCATENATE("R",'MAPA DE RIESGOS'!$H432,"C",'MAPA DE RIESGOS'!$AF432),"")</f>
        <v/>
      </c>
      <c r="BA93" s="370" t="str">
        <f>IF(AND('MAPA DE RIESGOS'!$AP433="Media",'MAPA DE RIESGOS'!$AR433="Moderado"),CONCATENATE("R",'MAPA DE RIESGOS'!$H433,"C",'MAPA DE RIESGOS'!$AF433),"")</f>
        <v/>
      </c>
      <c r="BB93" s="370" t="str">
        <f>IF(AND('MAPA DE RIESGOS'!$AP434="Media",'MAPA DE RIESGOS'!$AR434="Moderado"),CONCATENATE("R",'MAPA DE RIESGOS'!$H434,"C",'MAPA DE RIESGOS'!$AF434),"")</f>
        <v/>
      </c>
      <c r="BC93" s="370" t="str">
        <f>IF(AND('MAPA DE RIESGOS'!$AP435="Media",'MAPA DE RIESGOS'!$AR435="Moderado"),CONCATENATE("R",'MAPA DE RIESGOS'!$H435,"C",'MAPA DE RIESGOS'!$AF435),"")</f>
        <v/>
      </c>
      <c r="BD93" s="370" t="str">
        <f>IF(AND('MAPA DE RIESGOS'!$AP436="Media",'MAPA DE RIESGOS'!$AR436="Moderado"),CONCATENATE("R",'MAPA DE RIESGOS'!$H436,"C",'MAPA DE RIESGOS'!$AF436),"")</f>
        <v/>
      </c>
      <c r="BE93" s="370" t="str">
        <f>IF(AND('MAPA DE RIESGOS'!$AP437="Media",'MAPA DE RIESGOS'!$AR437="Moderado"),CONCATENATE("R",'MAPA DE RIESGOS'!$H437,"C",'MAPA DE RIESGOS'!$AF437),"")</f>
        <v/>
      </c>
      <c r="BF93" s="370" t="str">
        <f>IF(AND('MAPA DE RIESGOS'!$AP438="Media",'MAPA DE RIESGOS'!$AR438="Moderado"),CONCATENATE("R",'MAPA DE RIESGOS'!$H438,"C",'MAPA DE RIESGOS'!$AF438),"")</f>
        <v/>
      </c>
      <c r="BG93" s="370" t="str">
        <f>IF(AND('MAPA DE RIESGOS'!$AP439="Media",'MAPA DE RIESGOS'!$AR439="Moderado"),CONCATENATE("R",'MAPA DE RIESGOS'!$H439,"C",'MAPA DE RIESGOS'!$AF439),"")</f>
        <v/>
      </c>
      <c r="BH93" s="370" t="str">
        <f>IF(AND('MAPA DE RIESGOS'!$AP440="Media",'MAPA DE RIESGOS'!$AR440="Moderado"),CONCATENATE("R",'MAPA DE RIESGOS'!$H440,"C",'MAPA DE RIESGOS'!$AF440),"")</f>
        <v/>
      </c>
      <c r="BI93" s="370" t="str">
        <f>IF(AND('MAPA DE RIESGOS'!$AP441="Media",'MAPA DE RIESGOS'!$AR441="Moderado"),CONCATENATE("R",'MAPA DE RIESGOS'!$H441,"C",'MAPA DE RIESGOS'!$AF441),"")</f>
        <v/>
      </c>
      <c r="BJ93" s="370" t="str">
        <f>IF(AND('MAPA DE RIESGOS'!$AP442="Media",'MAPA DE RIESGOS'!$AR442="Moderado"),CONCATENATE("R",'MAPA DE RIESGOS'!$H442,"C",'MAPA DE RIESGOS'!$AF442),"")</f>
        <v/>
      </c>
      <c r="BK93" s="371" t="str">
        <f>IF(AND('MAPA DE RIESGOS'!$AP443="Media",'MAPA DE RIESGOS'!$AR443="Moderado"),CONCATENATE("R",'MAPA DE RIESGOS'!$H443,"C",'MAPA DE RIESGOS'!$AF443),"")</f>
        <v/>
      </c>
      <c r="BL93" s="357" t="str">
        <f>IF(AND('MAPA DE RIESGOS'!$AP426="Media",'MAPA DE RIESGOS'!$AR426="Mayor"),CONCATENATE("R",'MAPA DE RIESGOS'!$H426,"C",'MAPA DE RIESGOS'!$AF426),"")</f>
        <v/>
      </c>
      <c r="BM93" s="357" t="str">
        <f>IF(AND('MAPA DE RIESGOS'!$AP427="Media",'MAPA DE RIESGOS'!$AR427="Mayor"),CONCATENATE("R",'MAPA DE RIESGOS'!$H427,"C",'MAPA DE RIESGOS'!$AF427),"")</f>
        <v/>
      </c>
      <c r="BN93" s="357" t="str">
        <f>IF(AND('MAPA DE RIESGOS'!$AP428="Media",'MAPA DE RIESGOS'!$AR428="Mayor"),CONCATENATE("R",'MAPA DE RIESGOS'!$H428,"C",'MAPA DE RIESGOS'!$AF428),"")</f>
        <v/>
      </c>
      <c r="BO93" s="357" t="str">
        <f>IF(AND('MAPA DE RIESGOS'!$AP429="Media",'MAPA DE RIESGOS'!$AR429="Mayor"),CONCATENATE("R",'MAPA DE RIESGOS'!$H429,"C",'MAPA DE RIESGOS'!$AF429),"")</f>
        <v/>
      </c>
      <c r="BP93" s="357" t="str">
        <f>IF(AND('MAPA DE RIESGOS'!$AP430="Media",'MAPA DE RIESGOS'!$AR430="Mayor"),CONCATENATE("R",'MAPA DE RIESGOS'!$H430,"C",'MAPA DE RIESGOS'!$AF430),"")</f>
        <v/>
      </c>
      <c r="BQ93" s="357" t="str">
        <f>IF(AND('MAPA DE RIESGOS'!$AP431="Media",'MAPA DE RIESGOS'!$AR431="Mayor"),CONCATENATE("R",'MAPA DE RIESGOS'!$H431,"C",'MAPA DE RIESGOS'!$AF431),"")</f>
        <v/>
      </c>
      <c r="BR93" s="357" t="str">
        <f>IF(AND('MAPA DE RIESGOS'!$AP432="Media",'MAPA DE RIESGOS'!$AR432="Mayor"),CONCATENATE("R",'MAPA DE RIESGOS'!$H432,"C",'MAPA DE RIESGOS'!$AF432),"")</f>
        <v/>
      </c>
      <c r="BS93" s="357" t="str">
        <f>IF(AND('MAPA DE RIESGOS'!$AP433="Media",'MAPA DE RIESGOS'!$AR433="Mayor"),CONCATENATE("R",'MAPA DE RIESGOS'!$H433,"C",'MAPA DE RIESGOS'!$AF433),"")</f>
        <v/>
      </c>
      <c r="BT93" s="357" t="str">
        <f>IF(AND('MAPA DE RIESGOS'!$AP434="Media",'MAPA DE RIESGOS'!$AR434="Mayor"),CONCATENATE("R",'MAPA DE RIESGOS'!$H434,"C",'MAPA DE RIESGOS'!$AF434),"")</f>
        <v/>
      </c>
      <c r="BU93" s="357" t="str">
        <f>IF(AND('MAPA DE RIESGOS'!$AP435="Media",'MAPA DE RIESGOS'!$AR435="Mayor"),CONCATENATE("R",'MAPA DE RIESGOS'!$H435,"C",'MAPA DE RIESGOS'!$AF435),"")</f>
        <v/>
      </c>
      <c r="BV93" s="357" t="str">
        <f>IF(AND('MAPA DE RIESGOS'!$AP436="Media",'MAPA DE RIESGOS'!$AR436="Mayor"),CONCATENATE("R",'MAPA DE RIESGOS'!$H436,"C",'MAPA DE RIESGOS'!$AF436),"")</f>
        <v/>
      </c>
      <c r="BW93" s="357" t="str">
        <f>IF(AND('MAPA DE RIESGOS'!$AP437="Media",'MAPA DE RIESGOS'!$AR437="Mayor"),CONCATENATE("R",'MAPA DE RIESGOS'!$H437,"C",'MAPA DE RIESGOS'!$AF437),"")</f>
        <v/>
      </c>
      <c r="BX93" s="357" t="str">
        <f>IF(AND('MAPA DE RIESGOS'!$AP438="Media",'MAPA DE RIESGOS'!$AR438="Mayor"),CONCATENATE("R",'MAPA DE RIESGOS'!$H438,"C",'MAPA DE RIESGOS'!$AF438),"")</f>
        <v/>
      </c>
      <c r="BY93" s="357" t="str">
        <f>IF(AND('MAPA DE RIESGOS'!$AP439="Media",'MAPA DE RIESGOS'!$AR439="Mayor"),CONCATENATE("R",'MAPA DE RIESGOS'!$H439,"C",'MAPA DE RIESGOS'!$AF439),"")</f>
        <v/>
      </c>
      <c r="BZ93" s="357" t="str">
        <f>IF(AND('MAPA DE RIESGOS'!$AP440="Media",'MAPA DE RIESGOS'!$AR440="Mayor"),CONCATENATE("R",'MAPA DE RIESGOS'!$H440,"C",'MAPA DE RIESGOS'!$AF440),"")</f>
        <v/>
      </c>
      <c r="CA93" s="357" t="str">
        <f>IF(AND('MAPA DE RIESGOS'!$AP441="Media",'MAPA DE RIESGOS'!$AR441="Mayor"),CONCATENATE("R",'MAPA DE RIESGOS'!$H441,"C",'MAPA DE RIESGOS'!$AF441),"")</f>
        <v/>
      </c>
      <c r="CB93" s="357" t="str">
        <f>IF(AND('MAPA DE RIESGOS'!$AP442="Media",'MAPA DE RIESGOS'!$AR442="Mayor"),CONCATENATE("R",'MAPA DE RIESGOS'!$H442,"C",'MAPA DE RIESGOS'!$AF442),"")</f>
        <v/>
      </c>
      <c r="CC93" s="358" t="str">
        <f>IF(AND('MAPA DE RIESGOS'!$AP443="Media",'MAPA DE RIESGOS'!$AR443="Mayor"),CONCATENATE("R",'MAPA DE RIESGOS'!$H443,"C",'MAPA DE RIESGOS'!$AF443),"")</f>
        <v/>
      </c>
      <c r="CD93" s="359" t="str">
        <f>IF(AND('MAPA DE RIESGOS'!$AP426="Media",'MAPA DE RIESGOS'!$AR426="Catastrófico"),CONCATENATE("R",'MAPA DE RIESGOS'!$H426,"C",'MAPA DE RIESGOS'!$AF426),"")</f>
        <v/>
      </c>
      <c r="CE93" s="359" t="str">
        <f>IF(AND('MAPA DE RIESGOS'!$AP427="Media",'MAPA DE RIESGOS'!$AR427="Catastrófico"),CONCATENATE("R",'MAPA DE RIESGOS'!$H427,"C",'MAPA DE RIESGOS'!$AF427),"")</f>
        <v/>
      </c>
      <c r="CF93" s="359" t="str">
        <f>IF(AND('MAPA DE RIESGOS'!$AP428="Media",'MAPA DE RIESGOS'!$AR428="Catastrófico"),CONCATENATE("R",'MAPA DE RIESGOS'!$H428,"C",'MAPA DE RIESGOS'!$AF428),"")</f>
        <v/>
      </c>
      <c r="CG93" s="359" t="str">
        <f>IF(AND('MAPA DE RIESGOS'!$AP429="Media",'MAPA DE RIESGOS'!$AR429="Catastrófico"),CONCATENATE("R",'MAPA DE RIESGOS'!$H429,"C",'MAPA DE RIESGOS'!$AF429),"")</f>
        <v/>
      </c>
      <c r="CH93" s="359" t="str">
        <f>IF(AND('MAPA DE RIESGOS'!$AP430="Media",'MAPA DE RIESGOS'!$AR430="Catastrófico"),CONCATENATE("R",'MAPA DE RIESGOS'!$H430,"C",'MAPA DE RIESGOS'!$AF430),"")</f>
        <v/>
      </c>
      <c r="CI93" s="359" t="str">
        <f>IF(AND('MAPA DE RIESGOS'!$AP431="Media",'MAPA DE RIESGOS'!$AR431="Catastrófico"),CONCATENATE("R",'MAPA DE RIESGOS'!$H431,"C",'MAPA DE RIESGOS'!$AF431),"")</f>
        <v/>
      </c>
      <c r="CJ93" s="359" t="str">
        <f>IF(AND('MAPA DE RIESGOS'!$AP432="Media",'MAPA DE RIESGOS'!$AR432="Catastrófico"),CONCATENATE("R",'MAPA DE RIESGOS'!$H432,"C",'MAPA DE RIESGOS'!$AF432),"")</f>
        <v/>
      </c>
      <c r="CK93" s="359" t="str">
        <f>IF(AND('MAPA DE RIESGOS'!$AP433="Media",'MAPA DE RIESGOS'!$AR433="Catastrófico"),CONCATENATE("R",'MAPA DE RIESGOS'!$H433,"C",'MAPA DE RIESGOS'!$AF433),"")</f>
        <v/>
      </c>
      <c r="CL93" s="359" t="str">
        <f>IF(AND('MAPA DE RIESGOS'!$AP434="Media",'MAPA DE RIESGOS'!$AR434="Catastrófico"),CONCATENATE("R",'MAPA DE RIESGOS'!$H434,"C",'MAPA DE RIESGOS'!$AF434),"")</f>
        <v/>
      </c>
      <c r="CM93" s="359" t="str">
        <f>IF(AND('MAPA DE RIESGOS'!$AP435="Media",'MAPA DE RIESGOS'!$AR435="Catastrófico"),CONCATENATE("R",'MAPA DE RIESGOS'!$H435,"C",'MAPA DE RIESGOS'!$AF435),"")</f>
        <v/>
      </c>
      <c r="CN93" s="359" t="str">
        <f>IF(AND('MAPA DE RIESGOS'!$AP436="Media",'MAPA DE RIESGOS'!$AR436="Catastrófico"),CONCATENATE("R",'MAPA DE RIESGOS'!$H436,"C",'MAPA DE RIESGOS'!$AF436),"")</f>
        <v/>
      </c>
      <c r="CO93" s="359" t="str">
        <f>IF(AND('MAPA DE RIESGOS'!$AP437="Media",'MAPA DE RIESGOS'!$AR437="Catastrófico"),CONCATENATE("R",'MAPA DE RIESGOS'!$H437,"C",'MAPA DE RIESGOS'!$AF437),"")</f>
        <v/>
      </c>
      <c r="CP93" s="359" t="str">
        <f>IF(AND('MAPA DE RIESGOS'!$AP438="Media",'MAPA DE RIESGOS'!$AR438="Catastrófico"),CONCATENATE("R",'MAPA DE RIESGOS'!$H438,"C",'MAPA DE RIESGOS'!$AF438),"")</f>
        <v/>
      </c>
      <c r="CQ93" s="359" t="str">
        <f>IF(AND('MAPA DE RIESGOS'!$AP439="Media",'MAPA DE RIESGOS'!$AR439="Catastrófico"),CONCATENATE("R",'MAPA DE RIESGOS'!$H439,"C",'MAPA DE RIESGOS'!$AF439),"")</f>
        <v/>
      </c>
      <c r="CR93" s="359" t="str">
        <f>IF(AND('MAPA DE RIESGOS'!$AP440="Media",'MAPA DE RIESGOS'!$AR440="Catastrófico"),CONCATENATE("R",'MAPA DE RIESGOS'!$H440,"C",'MAPA DE RIESGOS'!$AF440),"")</f>
        <v/>
      </c>
      <c r="CS93" s="359" t="str">
        <f>IF(AND('MAPA DE RIESGOS'!$AP441="Media",'MAPA DE RIESGOS'!$AR441="Catastrófico"),CONCATENATE("R",'MAPA DE RIESGOS'!$H441,"C",'MAPA DE RIESGOS'!$AF441),"")</f>
        <v/>
      </c>
      <c r="CT93" s="359" t="str">
        <f>IF(AND('MAPA DE RIESGOS'!$AP442="Media",'MAPA DE RIESGOS'!$AR442="Catastrófico"),CONCATENATE("R",'MAPA DE RIESGOS'!$H442,"C",'MAPA DE RIESGOS'!$AF442),"")</f>
        <v/>
      </c>
      <c r="CU93" s="360" t="str">
        <f>IF(AND('MAPA DE RIESGOS'!$AP443="Media",'MAPA DE RIESGOS'!$AR443="Catastrófico"),CONCATENATE("R",'MAPA DE RIESGOS'!$H443,"C",'MAPA DE RIESGOS'!$AF443),"")</f>
        <v/>
      </c>
      <c r="CV93" s="67"/>
      <c r="CW93" s="741"/>
      <c r="CX93" s="742"/>
      <c r="CY93" s="742"/>
      <c r="CZ93" s="742"/>
      <c r="DA93" s="742"/>
      <c r="DB93" s="743"/>
    </row>
    <row r="94" spans="2:106" ht="32.5" customHeight="1">
      <c r="B94" s="755"/>
      <c r="C94" s="755"/>
      <c r="D94" s="756"/>
      <c r="E94" s="726"/>
      <c r="F94" s="727"/>
      <c r="G94" s="727"/>
      <c r="H94" s="727"/>
      <c r="I94" s="728"/>
      <c r="J94" s="369" t="str">
        <f>IF(AND('MAPA DE RIESGOS'!$AP444="Media",'MAPA DE RIESGOS'!$AR444="Leve"),CONCATENATE("R",'MAPA DE RIESGOS'!$H444,"C",'MAPA DE RIESGOS'!$AF444),"")</f>
        <v/>
      </c>
      <c r="K94" s="370" t="str">
        <f>IF(AND('MAPA DE RIESGOS'!$AP445="Media",'MAPA DE RIESGOS'!$AR445="Leve"),CONCATENATE("R",'MAPA DE RIESGOS'!$H445,"C",'MAPA DE RIESGOS'!$AF445),"")</f>
        <v/>
      </c>
      <c r="L94" s="370" t="str">
        <f>IF(AND('MAPA DE RIESGOS'!$AP446="Media",'MAPA DE RIESGOS'!$AR446="Leve"),CONCATENATE("R",'MAPA DE RIESGOS'!$H446,"C",'MAPA DE RIESGOS'!$AF446),"")</f>
        <v/>
      </c>
      <c r="M94" s="370" t="str">
        <f>IF(AND('MAPA DE RIESGOS'!$AP447="Media",'MAPA DE RIESGOS'!$AR447="Leve"),CONCATENATE("R",'MAPA DE RIESGOS'!$H447,"C",'MAPA DE RIESGOS'!$AF447),"")</f>
        <v/>
      </c>
      <c r="N94" s="370" t="str">
        <f>IF(AND('MAPA DE RIESGOS'!$AP448="Media",'MAPA DE RIESGOS'!$AR448="Leve"),CONCATENATE("R",'MAPA DE RIESGOS'!$H448,"C",'MAPA DE RIESGOS'!$AF448),"")</f>
        <v/>
      </c>
      <c r="O94" s="370" t="str">
        <f>IF(AND('MAPA DE RIESGOS'!$AP449="Media",'MAPA DE RIESGOS'!$AR449="Leve"),CONCATENATE("R",'MAPA DE RIESGOS'!$H449,"C",'MAPA DE RIESGOS'!$AF449),"")</f>
        <v/>
      </c>
      <c r="P94" s="370" t="str">
        <f>IF(AND('MAPA DE RIESGOS'!$AP450="Media",'MAPA DE RIESGOS'!$AR450="Leve"),CONCATENATE("R",'MAPA DE RIESGOS'!$H450,"C",'MAPA DE RIESGOS'!$AF450),"")</f>
        <v/>
      </c>
      <c r="Q94" s="370" t="str">
        <f>IF(AND('MAPA DE RIESGOS'!$AP451="Media",'MAPA DE RIESGOS'!$AR451="Leve"),CONCATENATE("R",'MAPA DE RIESGOS'!$H451,"C",'MAPA DE RIESGOS'!$AF451),"")</f>
        <v/>
      </c>
      <c r="R94" s="370" t="str">
        <f>IF(AND('MAPA DE RIESGOS'!$AP452="Media",'MAPA DE RIESGOS'!$AR452="Leve"),CONCATENATE("R",'MAPA DE RIESGOS'!$H452,"C",'MAPA DE RIESGOS'!$AF452),"")</f>
        <v/>
      </c>
      <c r="S94" s="370" t="str">
        <f>IF(AND('MAPA DE RIESGOS'!$AP453="Media",'MAPA DE RIESGOS'!$AR453="Leve"),CONCATENATE("R",'MAPA DE RIESGOS'!$H453,"C",'MAPA DE RIESGOS'!$AF453),"")</f>
        <v/>
      </c>
      <c r="T94" s="370" t="str">
        <f>IF(AND('MAPA DE RIESGOS'!$AP454="Media",'MAPA DE RIESGOS'!$AR454="Leve"),CONCATENATE("R",'MAPA DE RIESGOS'!$H454,"C",'MAPA DE RIESGOS'!$AF454),"")</f>
        <v/>
      </c>
      <c r="U94" s="370" t="str">
        <f>IF(AND('MAPA DE RIESGOS'!$AP455="Media",'MAPA DE RIESGOS'!$AR455="Leve"),CONCATENATE("R",'MAPA DE RIESGOS'!$H455,"C",'MAPA DE RIESGOS'!$AF455),"")</f>
        <v/>
      </c>
      <c r="V94" s="370" t="str">
        <f>IF(AND('MAPA DE RIESGOS'!$AP456="Media",'MAPA DE RIESGOS'!$AR456="Leve"),CONCATENATE("R",'MAPA DE RIESGOS'!$H456,"C",'MAPA DE RIESGOS'!$AF456),"")</f>
        <v/>
      </c>
      <c r="W94" s="370" t="str">
        <f>IF(AND('MAPA DE RIESGOS'!$AP457="Media",'MAPA DE RIESGOS'!$AR457="Leve"),CONCATENATE("R",'MAPA DE RIESGOS'!$H457,"C",'MAPA DE RIESGOS'!$AF457),"")</f>
        <v/>
      </c>
      <c r="X94" s="370" t="str">
        <f>IF(AND('MAPA DE RIESGOS'!$AP458="Media",'MAPA DE RIESGOS'!$AR458="Leve"),CONCATENATE("R",'MAPA DE RIESGOS'!$H458,"C",'MAPA DE RIESGOS'!$AF458),"")</f>
        <v/>
      </c>
      <c r="Y94" s="370" t="str">
        <f>IF(AND('MAPA DE RIESGOS'!$AP459="Media",'MAPA DE RIESGOS'!$AR459="Leve"),CONCATENATE("R",'MAPA DE RIESGOS'!$H459,"C",'MAPA DE RIESGOS'!$AF459),"")</f>
        <v/>
      </c>
      <c r="Z94" s="370" t="str">
        <f>IF(AND('MAPA DE RIESGOS'!$AP460="Media",'MAPA DE RIESGOS'!$AR460="Leve"),CONCATENATE("R",'MAPA DE RIESGOS'!$H460,"C",'MAPA DE RIESGOS'!$AF460),"")</f>
        <v/>
      </c>
      <c r="AA94" s="370" t="str">
        <f>IF(AND('MAPA DE RIESGOS'!$AP461="Media",'MAPA DE RIESGOS'!$AR461="Leve"),CONCATENATE("R",'MAPA DE RIESGOS'!$H461,"C",'MAPA DE RIESGOS'!$AF461),"")</f>
        <v/>
      </c>
      <c r="AB94" s="369" t="str">
        <f>IF(AND('MAPA DE RIESGOS'!$AP444="Media",'MAPA DE RIESGOS'!$AR444="Menor"),CONCATENATE("R",'MAPA DE RIESGOS'!$H444,"C",'MAPA DE RIESGOS'!$AF444),"")</f>
        <v/>
      </c>
      <c r="AC94" s="370" t="str">
        <f>IF(AND('MAPA DE RIESGOS'!$AP445="Media",'MAPA DE RIESGOS'!$AR445="Menor"),CONCATENATE("R",'MAPA DE RIESGOS'!$H445,"C",'MAPA DE RIESGOS'!$AF445),"")</f>
        <v/>
      </c>
      <c r="AD94" s="370" t="str">
        <f>IF(AND('MAPA DE RIESGOS'!$AP446="Media",'MAPA DE RIESGOS'!$AR446="Menor"),CONCATENATE("R",'MAPA DE RIESGOS'!$H446,"C",'MAPA DE RIESGOS'!$AF446),"")</f>
        <v/>
      </c>
      <c r="AE94" s="370" t="str">
        <f>IF(AND('MAPA DE RIESGOS'!$AP447="Media",'MAPA DE RIESGOS'!$AR447="Menor"),CONCATENATE("R",'MAPA DE RIESGOS'!$H447,"C",'MAPA DE RIESGOS'!$AF447),"")</f>
        <v/>
      </c>
      <c r="AF94" s="370" t="str">
        <f>IF(AND('MAPA DE RIESGOS'!$AP448="Media",'MAPA DE RIESGOS'!$AR448="Menor"),CONCATENATE("R",'MAPA DE RIESGOS'!$H448,"C",'MAPA DE RIESGOS'!$AF448),"")</f>
        <v/>
      </c>
      <c r="AG94" s="370" t="str">
        <f>IF(AND('MAPA DE RIESGOS'!$AP449="Media",'MAPA DE RIESGOS'!$AR449="Menor"),CONCATENATE("R",'MAPA DE RIESGOS'!$H449,"C",'MAPA DE RIESGOS'!$AF449),"")</f>
        <v/>
      </c>
      <c r="AH94" s="370" t="str">
        <f>IF(AND('MAPA DE RIESGOS'!$AP450="Media",'MAPA DE RIESGOS'!$AR450="Menor"),CONCATENATE("R",'MAPA DE RIESGOS'!$H450,"C",'MAPA DE RIESGOS'!$AF450),"")</f>
        <v/>
      </c>
      <c r="AI94" s="370" t="str">
        <f>IF(AND('MAPA DE RIESGOS'!$AP451="Media",'MAPA DE RIESGOS'!$AR451="Menor"),CONCATENATE("R",'MAPA DE RIESGOS'!$H451,"C",'MAPA DE RIESGOS'!$AF451),"")</f>
        <v/>
      </c>
      <c r="AJ94" s="370" t="str">
        <f>IF(AND('MAPA DE RIESGOS'!$AP452="Media",'MAPA DE RIESGOS'!$AR452="Menor"),CONCATENATE("R",'MAPA DE RIESGOS'!$H452,"C",'MAPA DE RIESGOS'!$AF452),"")</f>
        <v/>
      </c>
      <c r="AK94" s="370" t="str">
        <f>IF(AND('MAPA DE RIESGOS'!$AP453="Media",'MAPA DE RIESGOS'!$AR453="Menor"),CONCATENATE("R",'MAPA DE RIESGOS'!$H453,"C",'MAPA DE RIESGOS'!$AF453),"")</f>
        <v/>
      </c>
      <c r="AL94" s="370" t="str">
        <f>IF(AND('MAPA DE RIESGOS'!$AP454="Media",'MAPA DE RIESGOS'!$AR454="Menor"),CONCATENATE("R",'MAPA DE RIESGOS'!$H454,"C",'MAPA DE RIESGOS'!$AF454),"")</f>
        <v/>
      </c>
      <c r="AM94" s="370" t="str">
        <f>IF(AND('MAPA DE RIESGOS'!$AP455="Media",'MAPA DE RIESGOS'!$AR455="Menor"),CONCATENATE("R",'MAPA DE RIESGOS'!$H455,"C",'MAPA DE RIESGOS'!$AF455),"")</f>
        <v/>
      </c>
      <c r="AN94" s="370" t="str">
        <f>IF(AND('MAPA DE RIESGOS'!$AP456="Media",'MAPA DE RIESGOS'!$AR456="Menor"),CONCATENATE("R",'MAPA DE RIESGOS'!$H456,"C",'MAPA DE RIESGOS'!$AF456),"")</f>
        <v/>
      </c>
      <c r="AO94" s="370" t="str">
        <f>IF(AND('MAPA DE RIESGOS'!$AP457="Media",'MAPA DE RIESGOS'!$AR457="Menor"),CONCATENATE("R",'MAPA DE RIESGOS'!$H457,"C",'MAPA DE RIESGOS'!$AF457),"")</f>
        <v/>
      </c>
      <c r="AP94" s="370" t="str">
        <f>IF(AND('MAPA DE RIESGOS'!$AP458="Media",'MAPA DE RIESGOS'!$AR458="Menor"),CONCATENATE("R",'MAPA DE RIESGOS'!$H458,"C",'MAPA DE RIESGOS'!$AF458),"")</f>
        <v/>
      </c>
      <c r="AQ94" s="370" t="str">
        <f>IF(AND('MAPA DE RIESGOS'!$AP459="Media",'MAPA DE RIESGOS'!$AR459="Menor"),CONCATENATE("R",'MAPA DE RIESGOS'!$H459,"C",'MAPA DE RIESGOS'!$AF459),"")</f>
        <v/>
      </c>
      <c r="AR94" s="370" t="str">
        <f>IF(AND('MAPA DE RIESGOS'!$AP460="Media",'MAPA DE RIESGOS'!$AR460="Menor"),CONCATENATE("R",'MAPA DE RIESGOS'!$H460,"C",'MAPA DE RIESGOS'!$AF460),"")</f>
        <v/>
      </c>
      <c r="AS94" s="370" t="str">
        <f>IF(AND('MAPA DE RIESGOS'!$AP461="Media",'MAPA DE RIESGOS'!$AR461="Menor"),CONCATENATE("R",'MAPA DE RIESGOS'!$H461,"C",'MAPA DE RIESGOS'!$AF461),"")</f>
        <v/>
      </c>
      <c r="AT94" s="369" t="str">
        <f>IF(AND('MAPA DE RIESGOS'!$AP444="Media",'MAPA DE RIESGOS'!$AR444="Moderado"),CONCATENATE("R",'MAPA DE RIESGOS'!$H444,"C",'MAPA DE RIESGOS'!$AF444),"")</f>
        <v/>
      </c>
      <c r="AU94" s="370" t="str">
        <f>IF(AND('MAPA DE RIESGOS'!$AP445="Media",'MAPA DE RIESGOS'!$AR445="Moderado"),CONCATENATE("R",'MAPA DE RIESGOS'!$H445,"C",'MAPA DE RIESGOS'!$AF445),"")</f>
        <v/>
      </c>
      <c r="AV94" s="370" t="str">
        <f>IF(AND('MAPA DE RIESGOS'!$AP446="Media",'MAPA DE RIESGOS'!$AR446="Moderado"),CONCATENATE("R",'MAPA DE RIESGOS'!$H446,"C",'MAPA DE RIESGOS'!$AF446),"")</f>
        <v/>
      </c>
      <c r="AW94" s="370" t="str">
        <f>IF(AND('MAPA DE RIESGOS'!$AP447="Media",'MAPA DE RIESGOS'!$AR447="Moderado"),CONCATENATE("R",'MAPA DE RIESGOS'!$H447,"C",'MAPA DE RIESGOS'!$AF447),"")</f>
        <v/>
      </c>
      <c r="AX94" s="370" t="str">
        <f>IF(AND('MAPA DE RIESGOS'!$AP448="Media",'MAPA DE RIESGOS'!$AR448="Moderado"),CONCATENATE("R",'MAPA DE RIESGOS'!$H448,"C",'MAPA DE RIESGOS'!$AF448),"")</f>
        <v/>
      </c>
      <c r="AY94" s="370" t="str">
        <f>IF(AND('MAPA DE RIESGOS'!$AP449="Media",'MAPA DE RIESGOS'!$AR449="Moderado"),CONCATENATE("R",'MAPA DE RIESGOS'!$H449,"C",'MAPA DE RIESGOS'!$AF449),"")</f>
        <v/>
      </c>
      <c r="AZ94" s="370" t="str">
        <f>IF(AND('MAPA DE RIESGOS'!$AP450="Media",'MAPA DE RIESGOS'!$AR450="Moderado"),CONCATENATE("R",'MAPA DE RIESGOS'!$H450,"C",'MAPA DE RIESGOS'!$AF450),"")</f>
        <v/>
      </c>
      <c r="BA94" s="370" t="str">
        <f>IF(AND('MAPA DE RIESGOS'!$AP451="Media",'MAPA DE RIESGOS'!$AR451="Moderado"),CONCATENATE("R",'MAPA DE RIESGOS'!$H451,"C",'MAPA DE RIESGOS'!$AF451),"")</f>
        <v/>
      </c>
      <c r="BB94" s="370" t="str">
        <f>IF(AND('MAPA DE RIESGOS'!$AP452="Media",'MAPA DE RIESGOS'!$AR452="Moderado"),CONCATENATE("R",'MAPA DE RIESGOS'!$H452,"C",'MAPA DE RIESGOS'!$AF452),"")</f>
        <v/>
      </c>
      <c r="BC94" s="370" t="str">
        <f>IF(AND('MAPA DE RIESGOS'!$AP453="Media",'MAPA DE RIESGOS'!$AR453="Moderado"),CONCATENATE("R",'MAPA DE RIESGOS'!$H453,"C",'MAPA DE RIESGOS'!$AF453),"")</f>
        <v/>
      </c>
      <c r="BD94" s="370" t="str">
        <f>IF(AND('MAPA DE RIESGOS'!$AP454="Media",'MAPA DE RIESGOS'!$AR454="Moderado"),CONCATENATE("R",'MAPA DE RIESGOS'!$H454,"C",'MAPA DE RIESGOS'!$AF454),"")</f>
        <v/>
      </c>
      <c r="BE94" s="370" t="str">
        <f>IF(AND('MAPA DE RIESGOS'!$AP455="Media",'MAPA DE RIESGOS'!$AR455="Moderado"),CONCATENATE("R",'MAPA DE RIESGOS'!$H455,"C",'MAPA DE RIESGOS'!$AF455),"")</f>
        <v/>
      </c>
      <c r="BF94" s="370" t="str">
        <f>IF(AND('MAPA DE RIESGOS'!$AP456="Media",'MAPA DE RIESGOS'!$AR456="Moderado"),CONCATENATE("R",'MAPA DE RIESGOS'!$H456,"C",'MAPA DE RIESGOS'!$AF456),"")</f>
        <v/>
      </c>
      <c r="BG94" s="370" t="str">
        <f>IF(AND('MAPA DE RIESGOS'!$AP457="Media",'MAPA DE RIESGOS'!$AR457="Moderado"),CONCATENATE("R",'MAPA DE RIESGOS'!$H457,"C",'MAPA DE RIESGOS'!$AF457),"")</f>
        <v/>
      </c>
      <c r="BH94" s="370" t="str">
        <f>IF(AND('MAPA DE RIESGOS'!$AP458="Media",'MAPA DE RIESGOS'!$AR458="Moderado"),CONCATENATE("R",'MAPA DE RIESGOS'!$H458,"C",'MAPA DE RIESGOS'!$AF458),"")</f>
        <v/>
      </c>
      <c r="BI94" s="370" t="str">
        <f>IF(AND('MAPA DE RIESGOS'!$AP459="Media",'MAPA DE RIESGOS'!$AR459="Moderado"),CONCATENATE("R",'MAPA DE RIESGOS'!$H459,"C",'MAPA DE RIESGOS'!$AF459),"")</f>
        <v/>
      </c>
      <c r="BJ94" s="370" t="str">
        <f>IF(AND('MAPA DE RIESGOS'!$AP460="Media",'MAPA DE RIESGOS'!$AR460="Moderado"),CONCATENATE("R",'MAPA DE RIESGOS'!$H460,"C",'MAPA DE RIESGOS'!$AF460),"")</f>
        <v/>
      </c>
      <c r="BK94" s="371" t="str">
        <f>IF(AND('MAPA DE RIESGOS'!$AP461="Media",'MAPA DE RIESGOS'!$AR461="Moderado"),CONCATENATE("R",'MAPA DE RIESGOS'!$H461,"C",'MAPA DE RIESGOS'!$AF461),"")</f>
        <v/>
      </c>
      <c r="BL94" s="357" t="str">
        <f>IF(AND('MAPA DE RIESGOS'!$AP444="Media",'MAPA DE RIESGOS'!$AR444="Mayor"),CONCATENATE("R",'MAPA DE RIESGOS'!$H444,"C",'MAPA DE RIESGOS'!$AF444),"")</f>
        <v/>
      </c>
      <c r="BM94" s="357" t="str">
        <f>IF(AND('MAPA DE RIESGOS'!$AP445="Media",'MAPA DE RIESGOS'!$AR445="Mayor"),CONCATENATE("R",'MAPA DE RIESGOS'!$H445,"C",'MAPA DE RIESGOS'!$AF445),"")</f>
        <v/>
      </c>
      <c r="BN94" s="357" t="str">
        <f>IF(AND('MAPA DE RIESGOS'!$AP446="Media",'MAPA DE RIESGOS'!$AR446="Mayor"),CONCATENATE("R",'MAPA DE RIESGOS'!$H446,"C",'MAPA DE RIESGOS'!$AF446),"")</f>
        <v/>
      </c>
      <c r="BO94" s="357" t="str">
        <f>IF(AND('MAPA DE RIESGOS'!$AP447="Media",'MAPA DE RIESGOS'!$AR447="Mayor"),CONCATENATE("R",'MAPA DE RIESGOS'!$H447,"C",'MAPA DE RIESGOS'!$AF447),"")</f>
        <v/>
      </c>
      <c r="BP94" s="357" t="str">
        <f>IF(AND('MAPA DE RIESGOS'!$AP448="Media",'MAPA DE RIESGOS'!$AR448="Mayor"),CONCATENATE("R",'MAPA DE RIESGOS'!$H448,"C",'MAPA DE RIESGOS'!$AF448),"")</f>
        <v/>
      </c>
      <c r="BQ94" s="357" t="str">
        <f>IF(AND('MAPA DE RIESGOS'!$AP449="Media",'MAPA DE RIESGOS'!$AR449="Mayor"),CONCATENATE("R",'MAPA DE RIESGOS'!$H449,"C",'MAPA DE RIESGOS'!$AF449),"")</f>
        <v/>
      </c>
      <c r="BR94" s="357" t="str">
        <f>IF(AND('MAPA DE RIESGOS'!$AP450="Media",'MAPA DE RIESGOS'!$AR450="Mayor"),CONCATENATE("R",'MAPA DE RIESGOS'!$H450,"C",'MAPA DE RIESGOS'!$AF450),"")</f>
        <v/>
      </c>
      <c r="BS94" s="357" t="str">
        <f>IF(AND('MAPA DE RIESGOS'!$AP451="Media",'MAPA DE RIESGOS'!$AR451="Mayor"),CONCATENATE("R",'MAPA DE RIESGOS'!$H451,"C",'MAPA DE RIESGOS'!$AF451),"")</f>
        <v/>
      </c>
      <c r="BT94" s="357" t="str">
        <f>IF(AND('MAPA DE RIESGOS'!$AP452="Media",'MAPA DE RIESGOS'!$AR452="Mayor"),CONCATENATE("R",'MAPA DE RIESGOS'!$H452,"C",'MAPA DE RIESGOS'!$AF452),"")</f>
        <v/>
      </c>
      <c r="BU94" s="357" t="str">
        <f>IF(AND('MAPA DE RIESGOS'!$AP453="Media",'MAPA DE RIESGOS'!$AR453="Mayor"),CONCATENATE("R",'MAPA DE RIESGOS'!$H453,"C",'MAPA DE RIESGOS'!$AF453),"")</f>
        <v/>
      </c>
      <c r="BV94" s="357" t="str">
        <f>IF(AND('MAPA DE RIESGOS'!$AP454="Media",'MAPA DE RIESGOS'!$AR454="Mayor"),CONCATENATE("R",'MAPA DE RIESGOS'!$H454,"C",'MAPA DE RIESGOS'!$AF454),"")</f>
        <v/>
      </c>
      <c r="BW94" s="357" t="str">
        <f>IF(AND('MAPA DE RIESGOS'!$AP455="Media",'MAPA DE RIESGOS'!$AR455="Mayor"),CONCATENATE("R",'MAPA DE RIESGOS'!$H455,"C",'MAPA DE RIESGOS'!$AF455),"")</f>
        <v/>
      </c>
      <c r="BX94" s="357" t="str">
        <f>IF(AND('MAPA DE RIESGOS'!$AP456="Media",'MAPA DE RIESGOS'!$AR456="Mayor"),CONCATENATE("R",'MAPA DE RIESGOS'!$H456,"C",'MAPA DE RIESGOS'!$AF456),"")</f>
        <v/>
      </c>
      <c r="BY94" s="357" t="str">
        <f>IF(AND('MAPA DE RIESGOS'!$AP457="Media",'MAPA DE RIESGOS'!$AR457="Mayor"),CONCATENATE("R",'MAPA DE RIESGOS'!$H457,"C",'MAPA DE RIESGOS'!$AF457),"")</f>
        <v/>
      </c>
      <c r="BZ94" s="357" t="str">
        <f>IF(AND('MAPA DE RIESGOS'!$AP458="Media",'MAPA DE RIESGOS'!$AR458="Mayor"),CONCATENATE("R",'MAPA DE RIESGOS'!$H458,"C",'MAPA DE RIESGOS'!$AF458),"")</f>
        <v/>
      </c>
      <c r="CA94" s="357" t="str">
        <f>IF(AND('MAPA DE RIESGOS'!$AP459="Media",'MAPA DE RIESGOS'!$AR459="Mayor"),CONCATENATE("R",'MAPA DE RIESGOS'!$H459,"C",'MAPA DE RIESGOS'!$AF459),"")</f>
        <v/>
      </c>
      <c r="CB94" s="357" t="str">
        <f>IF(AND('MAPA DE RIESGOS'!$AP460="Media",'MAPA DE RIESGOS'!$AR460="Mayor"),CONCATENATE("R",'MAPA DE RIESGOS'!$H460,"C",'MAPA DE RIESGOS'!$AF460),"")</f>
        <v/>
      </c>
      <c r="CC94" s="358" t="str">
        <f>IF(AND('MAPA DE RIESGOS'!$AP461="Media",'MAPA DE RIESGOS'!$AR461="Mayor"),CONCATENATE("R",'MAPA DE RIESGOS'!$H461,"C",'MAPA DE RIESGOS'!$AF461),"")</f>
        <v/>
      </c>
      <c r="CD94" s="359" t="str">
        <f>IF(AND('MAPA DE RIESGOS'!$AP444="Media",'MAPA DE RIESGOS'!$AR444="Catastrófico"),CONCATENATE("R",'MAPA DE RIESGOS'!$H444,"C",'MAPA DE RIESGOS'!$AF444),"")</f>
        <v/>
      </c>
      <c r="CE94" s="359" t="str">
        <f>IF(AND('MAPA DE RIESGOS'!$AP445="Media",'MAPA DE RIESGOS'!$AR445="Catastrófico"),CONCATENATE("R",'MAPA DE RIESGOS'!$H445,"C",'MAPA DE RIESGOS'!$AF445),"")</f>
        <v/>
      </c>
      <c r="CF94" s="359" t="str">
        <f>IF(AND('MAPA DE RIESGOS'!$AP446="Media",'MAPA DE RIESGOS'!$AR446="Catastrófico"),CONCATENATE("R",'MAPA DE RIESGOS'!$H446,"C",'MAPA DE RIESGOS'!$AF446),"")</f>
        <v/>
      </c>
      <c r="CG94" s="359" t="str">
        <f>IF(AND('MAPA DE RIESGOS'!$AP447="Media",'MAPA DE RIESGOS'!$AR447="Catastrófico"),CONCATENATE("R",'MAPA DE RIESGOS'!$H447,"C",'MAPA DE RIESGOS'!$AF447),"")</f>
        <v/>
      </c>
      <c r="CH94" s="359" t="str">
        <f>IF(AND('MAPA DE RIESGOS'!$AP448="Media",'MAPA DE RIESGOS'!$AR448="Catastrófico"),CONCATENATE("R",'MAPA DE RIESGOS'!$H448,"C",'MAPA DE RIESGOS'!$AF448),"")</f>
        <v/>
      </c>
      <c r="CI94" s="359" t="str">
        <f>IF(AND('MAPA DE RIESGOS'!$AP449="Media",'MAPA DE RIESGOS'!$AR449="Catastrófico"),CONCATENATE("R",'MAPA DE RIESGOS'!$H449,"C",'MAPA DE RIESGOS'!$AF449),"")</f>
        <v/>
      </c>
      <c r="CJ94" s="359" t="str">
        <f>IF(AND('MAPA DE RIESGOS'!$AP450="Media",'MAPA DE RIESGOS'!$AR450="Catastrófico"),CONCATENATE("R",'MAPA DE RIESGOS'!$H450,"C",'MAPA DE RIESGOS'!$AF450),"")</f>
        <v/>
      </c>
      <c r="CK94" s="359" t="str">
        <f>IF(AND('MAPA DE RIESGOS'!$AP451="Media",'MAPA DE RIESGOS'!$AR451="Catastrófico"),CONCATENATE("R",'MAPA DE RIESGOS'!$H451,"C",'MAPA DE RIESGOS'!$AF451),"")</f>
        <v/>
      </c>
      <c r="CL94" s="359" t="str">
        <f>IF(AND('MAPA DE RIESGOS'!$AP452="Media",'MAPA DE RIESGOS'!$AR452="Catastrófico"),CONCATENATE("R",'MAPA DE RIESGOS'!$H452,"C",'MAPA DE RIESGOS'!$AF452),"")</f>
        <v/>
      </c>
      <c r="CM94" s="359" t="str">
        <f>IF(AND('MAPA DE RIESGOS'!$AP453="Media",'MAPA DE RIESGOS'!$AR453="Catastrófico"),CONCATENATE("R",'MAPA DE RIESGOS'!$H453,"C",'MAPA DE RIESGOS'!$AF453),"")</f>
        <v/>
      </c>
      <c r="CN94" s="359" t="str">
        <f>IF(AND('MAPA DE RIESGOS'!$AP454="Media",'MAPA DE RIESGOS'!$AR454="Catastrófico"),CONCATENATE("R",'MAPA DE RIESGOS'!$H454,"C",'MAPA DE RIESGOS'!$AF454),"")</f>
        <v/>
      </c>
      <c r="CO94" s="359" t="str">
        <f>IF(AND('MAPA DE RIESGOS'!$AP455="Media",'MAPA DE RIESGOS'!$AR455="Catastrófico"),CONCATENATE("R",'MAPA DE RIESGOS'!$H455,"C",'MAPA DE RIESGOS'!$AF455),"")</f>
        <v/>
      </c>
      <c r="CP94" s="359" t="str">
        <f>IF(AND('MAPA DE RIESGOS'!$AP456="Media",'MAPA DE RIESGOS'!$AR456="Catastrófico"),CONCATENATE("R",'MAPA DE RIESGOS'!$H456,"C",'MAPA DE RIESGOS'!$AF456),"")</f>
        <v/>
      </c>
      <c r="CQ94" s="359" t="str">
        <f>IF(AND('MAPA DE RIESGOS'!$AP457="Media",'MAPA DE RIESGOS'!$AR457="Catastrófico"),CONCATENATE("R",'MAPA DE RIESGOS'!$H457,"C",'MAPA DE RIESGOS'!$AF457),"")</f>
        <v/>
      </c>
      <c r="CR94" s="359" t="str">
        <f>IF(AND('MAPA DE RIESGOS'!$AP458="Media",'MAPA DE RIESGOS'!$AR458="Catastrófico"),CONCATENATE("R",'MAPA DE RIESGOS'!$H458,"C",'MAPA DE RIESGOS'!$AF458),"")</f>
        <v/>
      </c>
      <c r="CS94" s="359" t="str">
        <f>IF(AND('MAPA DE RIESGOS'!$AP459="Media",'MAPA DE RIESGOS'!$AR459="Catastrófico"),CONCATENATE("R",'MAPA DE RIESGOS'!$H459,"C",'MAPA DE RIESGOS'!$AF459),"")</f>
        <v/>
      </c>
      <c r="CT94" s="359" t="str">
        <f>IF(AND('MAPA DE RIESGOS'!$AP460="Media",'MAPA DE RIESGOS'!$AR460="Catastrófico"),CONCATENATE("R",'MAPA DE RIESGOS'!$H460,"C",'MAPA DE RIESGOS'!$AF460),"")</f>
        <v/>
      </c>
      <c r="CU94" s="360" t="str">
        <f>IF(AND('MAPA DE RIESGOS'!$AP461="Media",'MAPA DE RIESGOS'!$AR461="Catastrófico"),CONCATENATE("R",'MAPA DE RIESGOS'!$H461,"C",'MAPA DE RIESGOS'!$AF461),"")</f>
        <v/>
      </c>
      <c r="CV94" s="67"/>
      <c r="CW94" s="741"/>
      <c r="CX94" s="742"/>
      <c r="CY94" s="742"/>
      <c r="CZ94" s="742"/>
      <c r="DA94" s="742"/>
      <c r="DB94" s="743"/>
    </row>
    <row r="95" spans="2:106" ht="32.5" customHeight="1">
      <c r="B95" s="755"/>
      <c r="C95" s="755"/>
      <c r="D95" s="756"/>
      <c r="E95" s="726"/>
      <c r="F95" s="727"/>
      <c r="G95" s="727"/>
      <c r="H95" s="727"/>
      <c r="I95" s="728"/>
      <c r="J95" s="369" t="str">
        <f>IF(AND('MAPA DE RIESGOS'!$AP462="Media",'MAPA DE RIESGOS'!$AR462="Leve"),CONCATENATE("R",'MAPA DE RIESGOS'!$H462,"C",'MAPA DE RIESGOS'!$AF462),"")</f>
        <v/>
      </c>
      <c r="K95" s="370" t="str">
        <f>IF(AND('MAPA DE RIESGOS'!$AP463="Media",'MAPA DE RIESGOS'!$AR463="Leve"),CONCATENATE("R",'MAPA DE RIESGOS'!$H463,"C",'MAPA DE RIESGOS'!$AF463),"")</f>
        <v/>
      </c>
      <c r="L95" s="370" t="str">
        <f>IF(AND('MAPA DE RIESGOS'!$AP464="Media",'MAPA DE RIESGOS'!$AR464="Leve"),CONCATENATE("R",'MAPA DE RIESGOS'!$H464,"C",'MAPA DE RIESGOS'!$AF464),"")</f>
        <v/>
      </c>
      <c r="M95" s="370" t="str">
        <f>IF(AND('MAPA DE RIESGOS'!$AP465="Media",'MAPA DE RIESGOS'!$AR465="Leve"),CONCATENATE("R",'MAPA DE RIESGOS'!$H465,"C",'MAPA DE RIESGOS'!$AF465),"")</f>
        <v/>
      </c>
      <c r="N95" s="370" t="str">
        <f>IF(AND('MAPA DE RIESGOS'!$AP466="Media",'MAPA DE RIESGOS'!$AR466="Leve"),CONCATENATE("R",'MAPA DE RIESGOS'!$H466,"C",'MAPA DE RIESGOS'!$AF466),"")</f>
        <v/>
      </c>
      <c r="O95" s="370" t="str">
        <f>IF(AND('MAPA DE RIESGOS'!$AP467="Media",'MAPA DE RIESGOS'!$AR467="Leve"),CONCATENATE("R",'MAPA DE RIESGOS'!$H467,"C",'MAPA DE RIESGOS'!$AF467),"")</f>
        <v/>
      </c>
      <c r="P95" s="370" t="str">
        <f>IF(AND('MAPA DE RIESGOS'!$AP468="Media",'MAPA DE RIESGOS'!$AR468="Leve"),CONCATENATE("R",'MAPA DE RIESGOS'!$H468,"C",'MAPA DE RIESGOS'!$AF468),"")</f>
        <v/>
      </c>
      <c r="Q95" s="370" t="str">
        <f>IF(AND('MAPA DE RIESGOS'!$AP469="Media",'MAPA DE RIESGOS'!$AR469="Leve"),CONCATENATE("R",'MAPA DE RIESGOS'!$H469,"C",'MAPA DE RIESGOS'!$AF469),"")</f>
        <v/>
      </c>
      <c r="R95" s="370" t="str">
        <f>IF(AND('MAPA DE RIESGOS'!$AP470="Media",'MAPA DE RIESGOS'!$AR470="Leve"),CONCATENATE("R",'MAPA DE RIESGOS'!$H470,"C",'MAPA DE RIESGOS'!$AF470),"")</f>
        <v/>
      </c>
      <c r="S95" s="370" t="str">
        <f>IF(AND('MAPA DE RIESGOS'!$AP471="Media",'MAPA DE RIESGOS'!$AR471="Leve"),CONCATENATE("R",'MAPA DE RIESGOS'!$H471,"C",'MAPA DE RIESGOS'!$AF471),"")</f>
        <v/>
      </c>
      <c r="T95" s="370" t="str">
        <f>IF(AND('MAPA DE RIESGOS'!$AP472="Media",'MAPA DE RIESGOS'!$AR472="Leve"),CONCATENATE("R",'MAPA DE RIESGOS'!$H472,"C",'MAPA DE RIESGOS'!$AF472),"")</f>
        <v/>
      </c>
      <c r="U95" s="370" t="str">
        <f>IF(AND('MAPA DE RIESGOS'!$AP473="Media",'MAPA DE RIESGOS'!$AR473="Leve"),CONCATENATE("R",'MAPA DE RIESGOS'!$H473,"C",'MAPA DE RIESGOS'!$AF473),"")</f>
        <v/>
      </c>
      <c r="V95" s="370" t="str">
        <f>IF(AND('MAPA DE RIESGOS'!$AP474="Media",'MAPA DE RIESGOS'!$AR474="Leve"),CONCATENATE("R",'MAPA DE RIESGOS'!$H474,"C",'MAPA DE RIESGOS'!$AF474),"")</f>
        <v/>
      </c>
      <c r="W95" s="370" t="str">
        <f>IF(AND('MAPA DE RIESGOS'!$AP475="Media",'MAPA DE RIESGOS'!$AR475="Leve"),CONCATENATE("R",'MAPA DE RIESGOS'!$H475,"C",'MAPA DE RIESGOS'!$AF475),"")</f>
        <v/>
      </c>
      <c r="X95" s="370" t="str">
        <f>IF(AND('MAPA DE RIESGOS'!$AP476="Media",'MAPA DE RIESGOS'!$AR476="Leve"),CONCATENATE("R",'MAPA DE RIESGOS'!$H476,"C",'MAPA DE RIESGOS'!$AF476),"")</f>
        <v/>
      </c>
      <c r="Y95" s="370" t="str">
        <f>IF(AND('MAPA DE RIESGOS'!$AP477="Media",'MAPA DE RIESGOS'!$AR477="Leve"),CONCATENATE("R",'MAPA DE RIESGOS'!$H477,"C",'MAPA DE RIESGOS'!$AF477),"")</f>
        <v/>
      </c>
      <c r="Z95" s="370" t="str">
        <f>IF(AND('MAPA DE RIESGOS'!$AP478="Media",'MAPA DE RIESGOS'!$AR478="Leve"),CONCATENATE("R",'MAPA DE RIESGOS'!$H478,"C",'MAPA DE RIESGOS'!$AF478),"")</f>
        <v/>
      </c>
      <c r="AA95" s="370" t="str">
        <f>IF(AND('MAPA DE RIESGOS'!$AP479="Media",'MAPA DE RIESGOS'!$AR479="Leve"),CONCATENATE("R",'MAPA DE RIESGOS'!$H479,"C",'MAPA DE RIESGOS'!$AF479),"")</f>
        <v/>
      </c>
      <c r="AB95" s="369" t="str">
        <f>IF(AND('MAPA DE RIESGOS'!$AP462="Media",'MAPA DE RIESGOS'!$AR462="Menor"),CONCATENATE("R",'MAPA DE RIESGOS'!$H462,"C",'MAPA DE RIESGOS'!$AF462),"")</f>
        <v/>
      </c>
      <c r="AC95" s="370" t="str">
        <f>IF(AND('MAPA DE RIESGOS'!$AP463="Media",'MAPA DE RIESGOS'!$AR463="Menor"),CONCATENATE("R",'MAPA DE RIESGOS'!$H463,"C",'MAPA DE RIESGOS'!$AF463),"")</f>
        <v/>
      </c>
      <c r="AD95" s="370" t="str">
        <f>IF(AND('MAPA DE RIESGOS'!$AP464="Media",'MAPA DE RIESGOS'!$AR464="Menor"),CONCATENATE("R",'MAPA DE RIESGOS'!$H464,"C",'MAPA DE RIESGOS'!$AF464),"")</f>
        <v/>
      </c>
      <c r="AE95" s="370" t="str">
        <f>IF(AND('MAPA DE RIESGOS'!$AP465="Media",'MAPA DE RIESGOS'!$AR465="Menor"),CONCATENATE("R",'MAPA DE RIESGOS'!$H465,"C",'MAPA DE RIESGOS'!$AF465),"")</f>
        <v/>
      </c>
      <c r="AF95" s="370" t="str">
        <f>IF(AND('MAPA DE RIESGOS'!$AP466="Media",'MAPA DE RIESGOS'!$AR466="Menor"),CONCATENATE("R",'MAPA DE RIESGOS'!$H466,"C",'MAPA DE RIESGOS'!$AF466),"")</f>
        <v/>
      </c>
      <c r="AG95" s="370" t="str">
        <f>IF(AND('MAPA DE RIESGOS'!$AP467="Media",'MAPA DE RIESGOS'!$AR467="Menor"),CONCATENATE("R",'MAPA DE RIESGOS'!$H467,"C",'MAPA DE RIESGOS'!$AF467),"")</f>
        <v/>
      </c>
      <c r="AH95" s="370" t="str">
        <f>IF(AND('MAPA DE RIESGOS'!$AP468="Media",'MAPA DE RIESGOS'!$AR468="Menor"),CONCATENATE("R",'MAPA DE RIESGOS'!$H468,"C",'MAPA DE RIESGOS'!$AF468),"")</f>
        <v/>
      </c>
      <c r="AI95" s="370" t="str">
        <f>IF(AND('MAPA DE RIESGOS'!$AP469="Media",'MAPA DE RIESGOS'!$AR469="Menor"),CONCATENATE("R",'MAPA DE RIESGOS'!$H469,"C",'MAPA DE RIESGOS'!$AF469),"")</f>
        <v/>
      </c>
      <c r="AJ95" s="370" t="str">
        <f>IF(AND('MAPA DE RIESGOS'!$AP470="Media",'MAPA DE RIESGOS'!$AR470="Menor"),CONCATENATE("R",'MAPA DE RIESGOS'!$H470,"C",'MAPA DE RIESGOS'!$AF470),"")</f>
        <v/>
      </c>
      <c r="AK95" s="370" t="str">
        <f>IF(AND('MAPA DE RIESGOS'!$AP471="Media",'MAPA DE RIESGOS'!$AR471="Menor"),CONCATENATE("R",'MAPA DE RIESGOS'!$H471,"C",'MAPA DE RIESGOS'!$AF471),"")</f>
        <v/>
      </c>
      <c r="AL95" s="370" t="str">
        <f>IF(AND('MAPA DE RIESGOS'!$AP472="Media",'MAPA DE RIESGOS'!$AR472="Menor"),CONCATENATE("R",'MAPA DE RIESGOS'!$H472,"C",'MAPA DE RIESGOS'!$AF472),"")</f>
        <v/>
      </c>
      <c r="AM95" s="370" t="str">
        <f>IF(AND('MAPA DE RIESGOS'!$AP473="Media",'MAPA DE RIESGOS'!$AR473="Menor"),CONCATENATE("R",'MAPA DE RIESGOS'!$H473,"C",'MAPA DE RIESGOS'!$AF473),"")</f>
        <v/>
      </c>
      <c r="AN95" s="370" t="str">
        <f>IF(AND('MAPA DE RIESGOS'!$AP474="Media",'MAPA DE RIESGOS'!$AR474="Menor"),CONCATENATE("R",'MAPA DE RIESGOS'!$H474,"C",'MAPA DE RIESGOS'!$AF474),"")</f>
        <v/>
      </c>
      <c r="AO95" s="370" t="str">
        <f>IF(AND('MAPA DE RIESGOS'!$AP475="Media",'MAPA DE RIESGOS'!$AR475="Menor"),CONCATENATE("R",'MAPA DE RIESGOS'!$H475,"C",'MAPA DE RIESGOS'!$AF475),"")</f>
        <v/>
      </c>
      <c r="AP95" s="370" t="str">
        <f>IF(AND('MAPA DE RIESGOS'!$AP476="Media",'MAPA DE RIESGOS'!$AR476="Menor"),CONCATENATE("R",'MAPA DE RIESGOS'!$H476,"C",'MAPA DE RIESGOS'!$AF476),"")</f>
        <v/>
      </c>
      <c r="AQ95" s="370" t="str">
        <f>IF(AND('MAPA DE RIESGOS'!$AP477="Media",'MAPA DE RIESGOS'!$AR477="Menor"),CONCATENATE("R",'MAPA DE RIESGOS'!$H477,"C",'MAPA DE RIESGOS'!$AF477),"")</f>
        <v/>
      </c>
      <c r="AR95" s="370" t="str">
        <f>IF(AND('MAPA DE RIESGOS'!$AP478="Media",'MAPA DE RIESGOS'!$AR478="Menor"),CONCATENATE("R",'MAPA DE RIESGOS'!$H478,"C",'MAPA DE RIESGOS'!$AF478),"")</f>
        <v/>
      </c>
      <c r="AS95" s="370" t="str">
        <f>IF(AND('MAPA DE RIESGOS'!$AP479="Media",'MAPA DE RIESGOS'!$AR479="Menor"),CONCATENATE("R",'MAPA DE RIESGOS'!$H479,"C",'MAPA DE RIESGOS'!$AF479),"")</f>
        <v/>
      </c>
      <c r="AT95" s="369" t="str">
        <f>IF(AND('MAPA DE RIESGOS'!$AP462="Media",'MAPA DE RIESGOS'!$AR462="Moderado"),CONCATENATE("R",'MAPA DE RIESGOS'!$H462,"C",'MAPA DE RIESGOS'!$AF462),"")</f>
        <v/>
      </c>
      <c r="AU95" s="370" t="str">
        <f>IF(AND('MAPA DE RIESGOS'!$AP463="Media",'MAPA DE RIESGOS'!$AR463="Moderado"),CONCATENATE("R",'MAPA DE RIESGOS'!$H463,"C",'MAPA DE RIESGOS'!$AF463),"")</f>
        <v/>
      </c>
      <c r="AV95" s="370" t="str">
        <f>IF(AND('MAPA DE RIESGOS'!$AP464="Media",'MAPA DE RIESGOS'!$AR464="Moderado"),CONCATENATE("R",'MAPA DE RIESGOS'!$H464,"C",'MAPA DE RIESGOS'!$AF464),"")</f>
        <v/>
      </c>
      <c r="AW95" s="370" t="str">
        <f>IF(AND('MAPA DE RIESGOS'!$AP465="Media",'MAPA DE RIESGOS'!$AR465="Moderado"),CONCATENATE("R",'MAPA DE RIESGOS'!$H465,"C",'MAPA DE RIESGOS'!$AF465),"")</f>
        <v/>
      </c>
      <c r="AX95" s="370" t="str">
        <f>IF(AND('MAPA DE RIESGOS'!$AP466="Media",'MAPA DE RIESGOS'!$AR466="Moderado"),CONCATENATE("R",'MAPA DE RIESGOS'!$H466,"C",'MAPA DE RIESGOS'!$AF466),"")</f>
        <v/>
      </c>
      <c r="AY95" s="370" t="str">
        <f>IF(AND('MAPA DE RIESGOS'!$AP467="Media",'MAPA DE RIESGOS'!$AR467="Moderado"),CONCATENATE("R",'MAPA DE RIESGOS'!$H467,"C",'MAPA DE RIESGOS'!$AF467),"")</f>
        <v/>
      </c>
      <c r="AZ95" s="370" t="str">
        <f>IF(AND('MAPA DE RIESGOS'!$AP468="Media",'MAPA DE RIESGOS'!$AR468="Moderado"),CONCATENATE("R",'MAPA DE RIESGOS'!$H468,"C",'MAPA DE RIESGOS'!$AF468),"")</f>
        <v/>
      </c>
      <c r="BA95" s="370" t="str">
        <f>IF(AND('MAPA DE RIESGOS'!$AP469="Media",'MAPA DE RIESGOS'!$AR469="Moderado"),CONCATENATE("R",'MAPA DE RIESGOS'!$H469,"C",'MAPA DE RIESGOS'!$AF469),"")</f>
        <v/>
      </c>
      <c r="BB95" s="370" t="str">
        <f>IF(AND('MAPA DE RIESGOS'!$AP470="Media",'MAPA DE RIESGOS'!$AR470="Moderado"),CONCATENATE("R",'MAPA DE RIESGOS'!$H470,"C",'MAPA DE RIESGOS'!$AF470),"")</f>
        <v/>
      </c>
      <c r="BC95" s="370" t="str">
        <f>IF(AND('MAPA DE RIESGOS'!$AP471="Media",'MAPA DE RIESGOS'!$AR471="Moderado"),CONCATENATE("R",'MAPA DE RIESGOS'!$H471,"C",'MAPA DE RIESGOS'!$AF471),"")</f>
        <v/>
      </c>
      <c r="BD95" s="370" t="str">
        <f>IF(AND('MAPA DE RIESGOS'!$AP472="Media",'MAPA DE RIESGOS'!$AR472="Moderado"),CONCATENATE("R",'MAPA DE RIESGOS'!$H472,"C",'MAPA DE RIESGOS'!$AF472),"")</f>
        <v/>
      </c>
      <c r="BE95" s="370" t="str">
        <f>IF(AND('MAPA DE RIESGOS'!$AP473="Media",'MAPA DE RIESGOS'!$AR473="Moderado"),CONCATENATE("R",'MAPA DE RIESGOS'!$H473,"C",'MAPA DE RIESGOS'!$AF473),"")</f>
        <v/>
      </c>
      <c r="BF95" s="370" t="str">
        <f>IF(AND('MAPA DE RIESGOS'!$AP474="Media",'MAPA DE RIESGOS'!$AR474="Moderado"),CONCATENATE("R",'MAPA DE RIESGOS'!$H474,"C",'MAPA DE RIESGOS'!$AF474),"")</f>
        <v/>
      </c>
      <c r="BG95" s="370" t="str">
        <f>IF(AND('MAPA DE RIESGOS'!$AP475="Media",'MAPA DE RIESGOS'!$AR475="Moderado"),CONCATENATE("R",'MAPA DE RIESGOS'!$H475,"C",'MAPA DE RIESGOS'!$AF475),"")</f>
        <v/>
      </c>
      <c r="BH95" s="370" t="str">
        <f>IF(AND('MAPA DE RIESGOS'!$AP476="Media",'MAPA DE RIESGOS'!$AR476="Moderado"),CONCATENATE("R",'MAPA DE RIESGOS'!$H476,"C",'MAPA DE RIESGOS'!$AF476),"")</f>
        <v/>
      </c>
      <c r="BI95" s="370" t="str">
        <f>IF(AND('MAPA DE RIESGOS'!$AP477="Media",'MAPA DE RIESGOS'!$AR477="Moderado"),CONCATENATE("R",'MAPA DE RIESGOS'!$H477,"C",'MAPA DE RIESGOS'!$AF477),"")</f>
        <v/>
      </c>
      <c r="BJ95" s="370" t="str">
        <f>IF(AND('MAPA DE RIESGOS'!$AP478="Media",'MAPA DE RIESGOS'!$AR478="Moderado"),CONCATENATE("R",'MAPA DE RIESGOS'!$H478,"C",'MAPA DE RIESGOS'!$AF478),"")</f>
        <v/>
      </c>
      <c r="BK95" s="371" t="str">
        <f>IF(AND('MAPA DE RIESGOS'!$AP479="Media",'MAPA DE RIESGOS'!$AR479="Moderado"),CONCATENATE("R",'MAPA DE RIESGOS'!$H479,"C",'MAPA DE RIESGOS'!$AF479),"")</f>
        <v/>
      </c>
      <c r="BL95" s="357" t="str">
        <f>IF(AND('MAPA DE RIESGOS'!$AP462="Media",'MAPA DE RIESGOS'!$AR462="Mayor"),CONCATENATE("R",'MAPA DE RIESGOS'!$H462,"C",'MAPA DE RIESGOS'!$AF462),"")</f>
        <v/>
      </c>
      <c r="BM95" s="357" t="str">
        <f>IF(AND('MAPA DE RIESGOS'!$AP463="Media",'MAPA DE RIESGOS'!$AR463="Mayor"),CONCATENATE("R",'MAPA DE RIESGOS'!$H463,"C",'MAPA DE RIESGOS'!$AF463),"")</f>
        <v/>
      </c>
      <c r="BN95" s="357" t="str">
        <f>IF(AND('MAPA DE RIESGOS'!$AP464="Media",'MAPA DE RIESGOS'!$AR464="Mayor"),CONCATENATE("R",'MAPA DE RIESGOS'!$H464,"C",'MAPA DE RIESGOS'!$AF464),"")</f>
        <v/>
      </c>
      <c r="BO95" s="357" t="str">
        <f>IF(AND('MAPA DE RIESGOS'!$AP465="Media",'MAPA DE RIESGOS'!$AR465="Mayor"),CONCATENATE("R",'MAPA DE RIESGOS'!$H465,"C",'MAPA DE RIESGOS'!$AF465),"")</f>
        <v/>
      </c>
      <c r="BP95" s="357" t="str">
        <f>IF(AND('MAPA DE RIESGOS'!$AP466="Media",'MAPA DE RIESGOS'!$AR466="Mayor"),CONCATENATE("R",'MAPA DE RIESGOS'!$H466,"C",'MAPA DE RIESGOS'!$AF466),"")</f>
        <v/>
      </c>
      <c r="BQ95" s="357" t="str">
        <f>IF(AND('MAPA DE RIESGOS'!$AP467="Media",'MAPA DE RIESGOS'!$AR467="Mayor"),CONCATENATE("R",'MAPA DE RIESGOS'!$H467,"C",'MAPA DE RIESGOS'!$AF467),"")</f>
        <v/>
      </c>
      <c r="BR95" s="357" t="str">
        <f>IF(AND('MAPA DE RIESGOS'!$AP468="Media",'MAPA DE RIESGOS'!$AR468="Mayor"),CONCATENATE("R",'MAPA DE RIESGOS'!$H468,"C",'MAPA DE RIESGOS'!$AF468),"")</f>
        <v/>
      </c>
      <c r="BS95" s="357" t="str">
        <f>IF(AND('MAPA DE RIESGOS'!$AP469="Media",'MAPA DE RIESGOS'!$AR469="Mayor"),CONCATENATE("R",'MAPA DE RIESGOS'!$H469,"C",'MAPA DE RIESGOS'!$AF469),"")</f>
        <v/>
      </c>
      <c r="BT95" s="357" t="str">
        <f>IF(AND('MAPA DE RIESGOS'!$AP470="Media",'MAPA DE RIESGOS'!$AR470="Mayor"),CONCATENATE("R",'MAPA DE RIESGOS'!$H470,"C",'MAPA DE RIESGOS'!$AF470),"")</f>
        <v/>
      </c>
      <c r="BU95" s="357" t="str">
        <f>IF(AND('MAPA DE RIESGOS'!$AP471="Media",'MAPA DE RIESGOS'!$AR471="Mayor"),CONCATENATE("R",'MAPA DE RIESGOS'!$H471,"C",'MAPA DE RIESGOS'!$AF471),"")</f>
        <v/>
      </c>
      <c r="BV95" s="357" t="str">
        <f>IF(AND('MAPA DE RIESGOS'!$AP472="Media",'MAPA DE RIESGOS'!$AR472="Mayor"),CONCATENATE("R",'MAPA DE RIESGOS'!$H472,"C",'MAPA DE RIESGOS'!$AF472),"")</f>
        <v/>
      </c>
      <c r="BW95" s="357" t="str">
        <f>IF(AND('MAPA DE RIESGOS'!$AP473="Media",'MAPA DE RIESGOS'!$AR473="Mayor"),CONCATENATE("R",'MAPA DE RIESGOS'!$H473,"C",'MAPA DE RIESGOS'!$AF473),"")</f>
        <v/>
      </c>
      <c r="BX95" s="357" t="str">
        <f>IF(AND('MAPA DE RIESGOS'!$AP474="Media",'MAPA DE RIESGOS'!$AR474="Mayor"),CONCATENATE("R",'MAPA DE RIESGOS'!$H474,"C",'MAPA DE RIESGOS'!$AF474),"")</f>
        <v/>
      </c>
      <c r="BY95" s="357" t="str">
        <f>IF(AND('MAPA DE RIESGOS'!$AP475="Media",'MAPA DE RIESGOS'!$AR475="Mayor"),CONCATENATE("R",'MAPA DE RIESGOS'!$H475,"C",'MAPA DE RIESGOS'!$AF475),"")</f>
        <v/>
      </c>
      <c r="BZ95" s="357" t="str">
        <f>IF(AND('MAPA DE RIESGOS'!$AP476="Media",'MAPA DE RIESGOS'!$AR476="Mayor"),CONCATENATE("R",'MAPA DE RIESGOS'!$H476,"C",'MAPA DE RIESGOS'!$AF476),"")</f>
        <v/>
      </c>
      <c r="CA95" s="357" t="str">
        <f>IF(AND('MAPA DE RIESGOS'!$AP477="Media",'MAPA DE RIESGOS'!$AR477="Mayor"),CONCATENATE("R",'MAPA DE RIESGOS'!$H477,"C",'MAPA DE RIESGOS'!$AF477),"")</f>
        <v/>
      </c>
      <c r="CB95" s="357" t="str">
        <f>IF(AND('MAPA DE RIESGOS'!$AP478="Media",'MAPA DE RIESGOS'!$AR478="Mayor"),CONCATENATE("R",'MAPA DE RIESGOS'!$H478,"C",'MAPA DE RIESGOS'!$AF478),"")</f>
        <v/>
      </c>
      <c r="CC95" s="358" t="str">
        <f>IF(AND('MAPA DE RIESGOS'!$AP479="Media",'MAPA DE RIESGOS'!$AR479="Mayor"),CONCATENATE("R",'MAPA DE RIESGOS'!$H479,"C",'MAPA DE RIESGOS'!$AF479),"")</f>
        <v/>
      </c>
      <c r="CD95" s="359" t="str">
        <f>IF(AND('MAPA DE RIESGOS'!$AP462="Media",'MAPA DE RIESGOS'!$AR462="Catastrófico"),CONCATENATE("R",'MAPA DE RIESGOS'!$H462,"C",'MAPA DE RIESGOS'!$AF462),"")</f>
        <v/>
      </c>
      <c r="CE95" s="359" t="str">
        <f>IF(AND('MAPA DE RIESGOS'!$AP463="Media",'MAPA DE RIESGOS'!$AR463="Catastrófico"),CONCATENATE("R",'MAPA DE RIESGOS'!$H463,"C",'MAPA DE RIESGOS'!$AF463),"")</f>
        <v/>
      </c>
      <c r="CF95" s="359" t="str">
        <f>IF(AND('MAPA DE RIESGOS'!$AP464="Media",'MAPA DE RIESGOS'!$AR464="Catastrófico"),CONCATENATE("R",'MAPA DE RIESGOS'!$H464,"C",'MAPA DE RIESGOS'!$AF464),"")</f>
        <v/>
      </c>
      <c r="CG95" s="359" t="str">
        <f>IF(AND('MAPA DE RIESGOS'!$AP465="Media",'MAPA DE RIESGOS'!$AR465="Catastrófico"),CONCATENATE("R",'MAPA DE RIESGOS'!$H465,"C",'MAPA DE RIESGOS'!$AF465),"")</f>
        <v/>
      </c>
      <c r="CH95" s="359" t="str">
        <f>IF(AND('MAPA DE RIESGOS'!$AP466="Media",'MAPA DE RIESGOS'!$AR466="Catastrófico"),CONCATENATE("R",'MAPA DE RIESGOS'!$H466,"C",'MAPA DE RIESGOS'!$AF466),"")</f>
        <v/>
      </c>
      <c r="CI95" s="359" t="str">
        <f>IF(AND('MAPA DE RIESGOS'!$AP467="Media",'MAPA DE RIESGOS'!$AR467="Catastrófico"),CONCATENATE("R",'MAPA DE RIESGOS'!$H467,"C",'MAPA DE RIESGOS'!$AF467),"")</f>
        <v/>
      </c>
      <c r="CJ95" s="359" t="str">
        <f>IF(AND('MAPA DE RIESGOS'!$AP468="Media",'MAPA DE RIESGOS'!$AR468="Catastrófico"),CONCATENATE("R",'MAPA DE RIESGOS'!$H468,"C",'MAPA DE RIESGOS'!$AF468),"")</f>
        <v/>
      </c>
      <c r="CK95" s="359" t="str">
        <f>IF(AND('MAPA DE RIESGOS'!$AP469="Media",'MAPA DE RIESGOS'!$AR469="Catastrófico"),CONCATENATE("R",'MAPA DE RIESGOS'!$H469,"C",'MAPA DE RIESGOS'!$AF469),"")</f>
        <v/>
      </c>
      <c r="CL95" s="359" t="str">
        <f>IF(AND('MAPA DE RIESGOS'!$AP470="Media",'MAPA DE RIESGOS'!$AR470="Catastrófico"),CONCATENATE("R",'MAPA DE RIESGOS'!$H470,"C",'MAPA DE RIESGOS'!$AF470),"")</f>
        <v/>
      </c>
      <c r="CM95" s="359" t="str">
        <f>IF(AND('MAPA DE RIESGOS'!$AP471="Media",'MAPA DE RIESGOS'!$AR471="Catastrófico"),CONCATENATE("R",'MAPA DE RIESGOS'!$H471,"C",'MAPA DE RIESGOS'!$AF471),"")</f>
        <v/>
      </c>
      <c r="CN95" s="359" t="str">
        <f>IF(AND('MAPA DE RIESGOS'!$AP472="Media",'MAPA DE RIESGOS'!$AR472="Catastrófico"),CONCATENATE("R",'MAPA DE RIESGOS'!$H472,"C",'MAPA DE RIESGOS'!$AF472),"")</f>
        <v/>
      </c>
      <c r="CO95" s="359" t="str">
        <f>IF(AND('MAPA DE RIESGOS'!$AP473="Media",'MAPA DE RIESGOS'!$AR473="Catastrófico"),CONCATENATE("R",'MAPA DE RIESGOS'!$H473,"C",'MAPA DE RIESGOS'!$AF473),"")</f>
        <v/>
      </c>
      <c r="CP95" s="359" t="str">
        <f>IF(AND('MAPA DE RIESGOS'!$AP474="Media",'MAPA DE RIESGOS'!$AR474="Catastrófico"),CONCATENATE("R",'MAPA DE RIESGOS'!$H474,"C",'MAPA DE RIESGOS'!$AF474),"")</f>
        <v/>
      </c>
      <c r="CQ95" s="359" t="str">
        <f>IF(AND('MAPA DE RIESGOS'!$AP475="Media",'MAPA DE RIESGOS'!$AR475="Catastrófico"),CONCATENATE("R",'MAPA DE RIESGOS'!$H475,"C",'MAPA DE RIESGOS'!$AF475),"")</f>
        <v/>
      </c>
      <c r="CR95" s="359" t="str">
        <f>IF(AND('MAPA DE RIESGOS'!$AP476="Media",'MAPA DE RIESGOS'!$AR476="Catastrófico"),CONCATENATE("R",'MAPA DE RIESGOS'!$H476,"C",'MAPA DE RIESGOS'!$AF476),"")</f>
        <v/>
      </c>
      <c r="CS95" s="359" t="str">
        <f>IF(AND('MAPA DE RIESGOS'!$AP477="Media",'MAPA DE RIESGOS'!$AR477="Catastrófico"),CONCATENATE("R",'MAPA DE RIESGOS'!$H477,"C",'MAPA DE RIESGOS'!$AF477),"")</f>
        <v/>
      </c>
      <c r="CT95" s="359" t="str">
        <f>IF(AND('MAPA DE RIESGOS'!$AP478="Media",'MAPA DE RIESGOS'!$AR478="Catastrófico"),CONCATENATE("R",'MAPA DE RIESGOS'!$H478,"C",'MAPA DE RIESGOS'!$AF478),"")</f>
        <v/>
      </c>
      <c r="CU95" s="360" t="str">
        <f>IF(AND('MAPA DE RIESGOS'!$AP479="Media",'MAPA DE RIESGOS'!$AR479="Catastrófico"),CONCATENATE("R",'MAPA DE RIESGOS'!$H479,"C",'MAPA DE RIESGOS'!$AF479),"")</f>
        <v/>
      </c>
      <c r="CV95" s="67"/>
      <c r="CW95" s="741"/>
      <c r="CX95" s="742"/>
      <c r="CY95" s="742"/>
      <c r="CZ95" s="742"/>
      <c r="DA95" s="742"/>
      <c r="DB95" s="743"/>
    </row>
    <row r="96" spans="2:106" ht="32.5" customHeight="1">
      <c r="B96" s="755"/>
      <c r="C96" s="755"/>
      <c r="D96" s="756"/>
      <c r="E96" s="726"/>
      <c r="F96" s="727"/>
      <c r="G96" s="727"/>
      <c r="H96" s="727"/>
      <c r="I96" s="728"/>
      <c r="J96" s="369" t="str">
        <f>IF(AND('MAPA DE RIESGOS'!$AP480="Media",'MAPA DE RIESGOS'!$AR480="Leve"),CONCATENATE("R",'MAPA DE RIESGOS'!$H480,"C",'MAPA DE RIESGOS'!$AF480),"")</f>
        <v/>
      </c>
      <c r="K96" s="370" t="str">
        <f>IF(AND('MAPA DE RIESGOS'!$AP481="Media",'MAPA DE RIESGOS'!$AR481="Leve"),CONCATENATE("R",'MAPA DE RIESGOS'!$H481,"C",'MAPA DE RIESGOS'!$AF481),"")</f>
        <v/>
      </c>
      <c r="L96" s="370" t="str">
        <f>IF(AND('MAPA DE RIESGOS'!$AP482="Media",'MAPA DE RIESGOS'!$AR482="Leve"),CONCATENATE("R",'MAPA DE RIESGOS'!$H482,"C",'MAPA DE RIESGOS'!$AF482),"")</f>
        <v/>
      </c>
      <c r="M96" s="370" t="str">
        <f>IF(AND('MAPA DE RIESGOS'!$AP483="Media",'MAPA DE RIESGOS'!$AR483="Leve"),CONCATENATE("R",'MAPA DE RIESGOS'!$H483,"C",'MAPA DE RIESGOS'!$AF483),"")</f>
        <v/>
      </c>
      <c r="N96" s="370" t="str">
        <f>IF(AND('MAPA DE RIESGOS'!$AP484="Media",'MAPA DE RIESGOS'!$AR484="Leve"),CONCATENATE("R",'MAPA DE RIESGOS'!$H484,"C",'MAPA DE RIESGOS'!$AF484),"")</f>
        <v/>
      </c>
      <c r="O96" s="370" t="str">
        <f>IF(AND('MAPA DE RIESGOS'!$AP485="Media",'MAPA DE RIESGOS'!$AR485="Leve"),CONCATENATE("R",'MAPA DE RIESGOS'!$H485,"C",'MAPA DE RIESGOS'!$AF485),"")</f>
        <v/>
      </c>
      <c r="P96" s="370" t="str">
        <f>IF(AND('MAPA DE RIESGOS'!$AP486="Media",'MAPA DE RIESGOS'!$AR486="Leve"),CONCATENATE("R",'MAPA DE RIESGOS'!$H486,"C",'MAPA DE RIESGOS'!$AF486),"")</f>
        <v/>
      </c>
      <c r="Q96" s="370" t="str">
        <f>IF(AND('MAPA DE RIESGOS'!$AP487="Media",'MAPA DE RIESGOS'!$AR487="Leve"),CONCATENATE("R",'MAPA DE RIESGOS'!$H487,"C",'MAPA DE RIESGOS'!$AF487),"")</f>
        <v/>
      </c>
      <c r="R96" s="370" t="str">
        <f>IF(AND('MAPA DE RIESGOS'!$AP488="Media",'MAPA DE RIESGOS'!$AR488="Leve"),CONCATENATE("R",'MAPA DE RIESGOS'!$H488,"C",'MAPA DE RIESGOS'!$AF488),"")</f>
        <v/>
      </c>
      <c r="S96" s="370" t="str">
        <f>IF(AND('MAPA DE RIESGOS'!$AP489="Media",'MAPA DE RIESGOS'!$AR489="Leve"),CONCATENATE("R",'MAPA DE RIESGOS'!$H489,"C",'MAPA DE RIESGOS'!$AF489),"")</f>
        <v/>
      </c>
      <c r="T96" s="370" t="str">
        <f>IF(AND('MAPA DE RIESGOS'!$AP490="Media",'MAPA DE RIESGOS'!$AR490="Leve"),CONCATENATE("R",'MAPA DE RIESGOS'!$H490,"C",'MAPA DE RIESGOS'!$AF490),"")</f>
        <v/>
      </c>
      <c r="U96" s="370" t="str">
        <f>IF(AND('MAPA DE RIESGOS'!$AP491="Media",'MAPA DE RIESGOS'!$AR491="Leve"),CONCATENATE("R",'MAPA DE RIESGOS'!$H491,"C",'MAPA DE RIESGOS'!$AF491),"")</f>
        <v/>
      </c>
      <c r="V96" s="370" t="str">
        <f>IF(AND('MAPA DE RIESGOS'!$AP492="Media",'MAPA DE RIESGOS'!$AR492="Leve"),CONCATENATE("R",'MAPA DE RIESGOS'!$H492,"C",'MAPA DE RIESGOS'!$AF492),"")</f>
        <v/>
      </c>
      <c r="W96" s="370" t="str">
        <f>IF(AND('MAPA DE RIESGOS'!$AP493="Media",'MAPA DE RIESGOS'!$AR493="Leve"),CONCATENATE("R",'MAPA DE RIESGOS'!$H493,"C",'MAPA DE RIESGOS'!$AF493),"")</f>
        <v/>
      </c>
      <c r="X96" s="370" t="str">
        <f>IF(AND('MAPA DE RIESGOS'!$AP494="Media",'MAPA DE RIESGOS'!$AR494="Leve"),CONCATENATE("R",'MAPA DE RIESGOS'!$H494,"C",'MAPA DE RIESGOS'!$AF494),"")</f>
        <v/>
      </c>
      <c r="Y96" s="370" t="str">
        <f>IF(AND('MAPA DE RIESGOS'!$AP495="Media",'MAPA DE RIESGOS'!$AR495="Leve"),CONCATENATE("R",'MAPA DE RIESGOS'!$H495,"C",'MAPA DE RIESGOS'!$AF495),"")</f>
        <v/>
      </c>
      <c r="Z96" s="370" t="str">
        <f>IF(AND('MAPA DE RIESGOS'!$AP496="Media",'MAPA DE RIESGOS'!$AR496="Leve"),CONCATENATE("R",'MAPA DE RIESGOS'!$H496,"C",'MAPA DE RIESGOS'!$AF496),"")</f>
        <v/>
      </c>
      <c r="AA96" s="370" t="str">
        <f>IF(AND('MAPA DE RIESGOS'!$AP497="Media",'MAPA DE RIESGOS'!$AR497="Leve"),CONCATENATE("R",'MAPA DE RIESGOS'!$H497,"C",'MAPA DE RIESGOS'!$AF497),"")</f>
        <v/>
      </c>
      <c r="AB96" s="369" t="str">
        <f>IF(AND('MAPA DE RIESGOS'!$AP480="Media",'MAPA DE RIESGOS'!$AR480="Menor"),CONCATENATE("R",'MAPA DE RIESGOS'!$H480,"C",'MAPA DE RIESGOS'!$AF480),"")</f>
        <v/>
      </c>
      <c r="AC96" s="370" t="str">
        <f>IF(AND('MAPA DE RIESGOS'!$AP481="Media",'MAPA DE RIESGOS'!$AR481="Menor"),CONCATENATE("R",'MAPA DE RIESGOS'!$H481,"C",'MAPA DE RIESGOS'!$AF481),"")</f>
        <v/>
      </c>
      <c r="AD96" s="370" t="str">
        <f>IF(AND('MAPA DE RIESGOS'!$AP482="Media",'MAPA DE RIESGOS'!$AR482="Menor"),CONCATENATE("R",'MAPA DE RIESGOS'!$H482,"C",'MAPA DE RIESGOS'!$AF482),"")</f>
        <v/>
      </c>
      <c r="AE96" s="370" t="str">
        <f>IF(AND('MAPA DE RIESGOS'!$AP483="Media",'MAPA DE RIESGOS'!$AR483="Menor"),CONCATENATE("R",'MAPA DE RIESGOS'!$H483,"C",'MAPA DE RIESGOS'!$AF483),"")</f>
        <v/>
      </c>
      <c r="AF96" s="370" t="str">
        <f>IF(AND('MAPA DE RIESGOS'!$AP484="Media",'MAPA DE RIESGOS'!$AR484="Menor"),CONCATENATE("R",'MAPA DE RIESGOS'!$H484,"C",'MAPA DE RIESGOS'!$AF484),"")</f>
        <v/>
      </c>
      <c r="AG96" s="370" t="str">
        <f>IF(AND('MAPA DE RIESGOS'!$AP485="Media",'MAPA DE RIESGOS'!$AR485="Menor"),CONCATENATE("R",'MAPA DE RIESGOS'!$H485,"C",'MAPA DE RIESGOS'!$AF485),"")</f>
        <v/>
      </c>
      <c r="AH96" s="370" t="str">
        <f>IF(AND('MAPA DE RIESGOS'!$AP486="Media",'MAPA DE RIESGOS'!$AR486="Menor"),CONCATENATE("R",'MAPA DE RIESGOS'!$H486,"C",'MAPA DE RIESGOS'!$AF486),"")</f>
        <v/>
      </c>
      <c r="AI96" s="370" t="str">
        <f>IF(AND('MAPA DE RIESGOS'!$AP487="Media",'MAPA DE RIESGOS'!$AR487="Menor"),CONCATENATE("R",'MAPA DE RIESGOS'!$H487,"C",'MAPA DE RIESGOS'!$AF487),"")</f>
        <v/>
      </c>
      <c r="AJ96" s="370" t="str">
        <f>IF(AND('MAPA DE RIESGOS'!$AP488="Media",'MAPA DE RIESGOS'!$AR488="Menor"),CONCATENATE("R",'MAPA DE RIESGOS'!$H488,"C",'MAPA DE RIESGOS'!$AF488),"")</f>
        <v/>
      </c>
      <c r="AK96" s="370" t="str">
        <f>IF(AND('MAPA DE RIESGOS'!$AP489="Media",'MAPA DE RIESGOS'!$AR489="Menor"),CONCATENATE("R",'MAPA DE RIESGOS'!$H489,"C",'MAPA DE RIESGOS'!$AF489),"")</f>
        <v/>
      </c>
      <c r="AL96" s="370" t="str">
        <f>IF(AND('MAPA DE RIESGOS'!$AP490="Media",'MAPA DE RIESGOS'!$AR490="Menor"),CONCATENATE("R",'MAPA DE RIESGOS'!$H490,"C",'MAPA DE RIESGOS'!$AF490),"")</f>
        <v/>
      </c>
      <c r="AM96" s="370" t="str">
        <f>IF(AND('MAPA DE RIESGOS'!$AP491="Media",'MAPA DE RIESGOS'!$AR491="Menor"),CONCATENATE("R",'MAPA DE RIESGOS'!$H491,"C",'MAPA DE RIESGOS'!$AF491),"")</f>
        <v/>
      </c>
      <c r="AN96" s="370" t="str">
        <f>IF(AND('MAPA DE RIESGOS'!$AP492="Media",'MAPA DE RIESGOS'!$AR492="Menor"),CONCATENATE("R",'MAPA DE RIESGOS'!$H492,"C",'MAPA DE RIESGOS'!$AF492),"")</f>
        <v/>
      </c>
      <c r="AO96" s="370" t="str">
        <f>IF(AND('MAPA DE RIESGOS'!$AP493="Media",'MAPA DE RIESGOS'!$AR493="Menor"),CONCATENATE("R",'MAPA DE RIESGOS'!$H493,"C",'MAPA DE RIESGOS'!$AF493),"")</f>
        <v/>
      </c>
      <c r="AP96" s="370" t="str">
        <f>IF(AND('MAPA DE RIESGOS'!$AP494="Media",'MAPA DE RIESGOS'!$AR494="Menor"),CONCATENATE("R",'MAPA DE RIESGOS'!$H494,"C",'MAPA DE RIESGOS'!$AF494),"")</f>
        <v/>
      </c>
      <c r="AQ96" s="370" t="str">
        <f>IF(AND('MAPA DE RIESGOS'!$AP495="Media",'MAPA DE RIESGOS'!$AR495="Menor"),CONCATENATE("R",'MAPA DE RIESGOS'!$H495,"C",'MAPA DE RIESGOS'!$AF495),"")</f>
        <v/>
      </c>
      <c r="AR96" s="370" t="str">
        <f>IF(AND('MAPA DE RIESGOS'!$AP496="Media",'MAPA DE RIESGOS'!$AR496="Menor"),CONCATENATE("R",'MAPA DE RIESGOS'!$H496,"C",'MAPA DE RIESGOS'!$AF496),"")</f>
        <v/>
      </c>
      <c r="AS96" s="370" t="str">
        <f>IF(AND('MAPA DE RIESGOS'!$AP497="Media",'MAPA DE RIESGOS'!$AR497="Menor"),CONCATENATE("R",'MAPA DE RIESGOS'!$H497,"C",'MAPA DE RIESGOS'!$AF497),"")</f>
        <v/>
      </c>
      <c r="AT96" s="369" t="str">
        <f>IF(AND('MAPA DE RIESGOS'!$AP480="Media",'MAPA DE RIESGOS'!$AR480="Moderado"),CONCATENATE("R",'MAPA DE RIESGOS'!$H480,"C",'MAPA DE RIESGOS'!$AF480),"")</f>
        <v/>
      </c>
      <c r="AU96" s="370" t="str">
        <f>IF(AND('MAPA DE RIESGOS'!$AP481="Media",'MAPA DE RIESGOS'!$AR481="Moderado"),CONCATENATE("R",'MAPA DE RIESGOS'!$H481,"C",'MAPA DE RIESGOS'!$AF481),"")</f>
        <v/>
      </c>
      <c r="AV96" s="370" t="str">
        <f>IF(AND('MAPA DE RIESGOS'!$AP482="Media",'MAPA DE RIESGOS'!$AR482="Moderado"),CONCATENATE("R",'MAPA DE RIESGOS'!$H482,"C",'MAPA DE RIESGOS'!$AF482),"")</f>
        <v/>
      </c>
      <c r="AW96" s="370" t="str">
        <f>IF(AND('MAPA DE RIESGOS'!$AP483="Media",'MAPA DE RIESGOS'!$AR483="Moderado"),CONCATENATE("R",'MAPA DE RIESGOS'!$H483,"C",'MAPA DE RIESGOS'!$AF483),"")</f>
        <v/>
      </c>
      <c r="AX96" s="370" t="str">
        <f>IF(AND('MAPA DE RIESGOS'!$AP484="Media",'MAPA DE RIESGOS'!$AR484="Moderado"),CONCATENATE("R",'MAPA DE RIESGOS'!$H484,"C",'MAPA DE RIESGOS'!$AF484),"")</f>
        <v/>
      </c>
      <c r="AY96" s="370" t="str">
        <f>IF(AND('MAPA DE RIESGOS'!$AP485="Media",'MAPA DE RIESGOS'!$AR485="Moderado"),CONCATENATE("R",'MAPA DE RIESGOS'!$H485,"C",'MAPA DE RIESGOS'!$AF485),"")</f>
        <v/>
      </c>
      <c r="AZ96" s="370" t="str">
        <f>IF(AND('MAPA DE RIESGOS'!$AP486="Media",'MAPA DE RIESGOS'!$AR486="Moderado"),CONCATENATE("R",'MAPA DE RIESGOS'!$H486,"C",'MAPA DE RIESGOS'!$AF486),"")</f>
        <v/>
      </c>
      <c r="BA96" s="370" t="str">
        <f>IF(AND('MAPA DE RIESGOS'!$AP487="Media",'MAPA DE RIESGOS'!$AR487="Moderado"),CONCATENATE("R",'MAPA DE RIESGOS'!$H487,"C",'MAPA DE RIESGOS'!$AF487),"")</f>
        <v/>
      </c>
      <c r="BB96" s="370" t="str">
        <f>IF(AND('MAPA DE RIESGOS'!$AP488="Media",'MAPA DE RIESGOS'!$AR488="Moderado"),CONCATENATE("R",'MAPA DE RIESGOS'!$H488,"C",'MAPA DE RIESGOS'!$AF488),"")</f>
        <v/>
      </c>
      <c r="BC96" s="370" t="str">
        <f>IF(AND('MAPA DE RIESGOS'!$AP489="Media",'MAPA DE RIESGOS'!$AR489="Moderado"),CONCATENATE("R",'MAPA DE RIESGOS'!$H489,"C",'MAPA DE RIESGOS'!$AF489),"")</f>
        <v/>
      </c>
      <c r="BD96" s="370" t="str">
        <f>IF(AND('MAPA DE RIESGOS'!$AP490="Media",'MAPA DE RIESGOS'!$AR490="Moderado"),CONCATENATE("R",'MAPA DE RIESGOS'!$H490,"C",'MAPA DE RIESGOS'!$AF490),"")</f>
        <v/>
      </c>
      <c r="BE96" s="370" t="str">
        <f>IF(AND('MAPA DE RIESGOS'!$AP491="Media",'MAPA DE RIESGOS'!$AR491="Moderado"),CONCATENATE("R",'MAPA DE RIESGOS'!$H491,"C",'MAPA DE RIESGOS'!$AF491),"")</f>
        <v/>
      </c>
      <c r="BF96" s="370" t="str">
        <f>IF(AND('MAPA DE RIESGOS'!$AP492="Media",'MAPA DE RIESGOS'!$AR492="Moderado"),CONCATENATE("R",'MAPA DE RIESGOS'!$H492,"C",'MAPA DE RIESGOS'!$AF492),"")</f>
        <v/>
      </c>
      <c r="BG96" s="370" t="str">
        <f>IF(AND('MAPA DE RIESGOS'!$AP493="Media",'MAPA DE RIESGOS'!$AR493="Moderado"),CONCATENATE("R",'MAPA DE RIESGOS'!$H493,"C",'MAPA DE RIESGOS'!$AF493),"")</f>
        <v/>
      </c>
      <c r="BH96" s="370" t="str">
        <f>IF(AND('MAPA DE RIESGOS'!$AP494="Media",'MAPA DE RIESGOS'!$AR494="Moderado"),CONCATENATE("R",'MAPA DE RIESGOS'!$H494,"C",'MAPA DE RIESGOS'!$AF494),"")</f>
        <v/>
      </c>
      <c r="BI96" s="370" t="str">
        <f>IF(AND('MAPA DE RIESGOS'!$AP495="Media",'MAPA DE RIESGOS'!$AR495="Moderado"),CONCATENATE("R",'MAPA DE RIESGOS'!$H495,"C",'MAPA DE RIESGOS'!$AF495),"")</f>
        <v/>
      </c>
      <c r="BJ96" s="370" t="str">
        <f>IF(AND('MAPA DE RIESGOS'!$AP496="Media",'MAPA DE RIESGOS'!$AR496="Moderado"),CONCATENATE("R",'MAPA DE RIESGOS'!$H496,"C",'MAPA DE RIESGOS'!$AF496),"")</f>
        <v/>
      </c>
      <c r="BK96" s="371" t="str">
        <f>IF(AND('MAPA DE RIESGOS'!$AP497="Media",'MAPA DE RIESGOS'!$AR497="Moderado"),CONCATENATE("R",'MAPA DE RIESGOS'!$H497,"C",'MAPA DE RIESGOS'!$AF497),"")</f>
        <v/>
      </c>
      <c r="BL96" s="357" t="str">
        <f>IF(AND('MAPA DE RIESGOS'!$AP480="Media",'MAPA DE RIESGOS'!$AR480="Mayor"),CONCATENATE("R",'MAPA DE RIESGOS'!$H480,"C",'MAPA DE RIESGOS'!$AF480),"")</f>
        <v/>
      </c>
      <c r="BM96" s="357" t="str">
        <f>IF(AND('MAPA DE RIESGOS'!$AP481="Media",'MAPA DE RIESGOS'!$AR481="Mayor"),CONCATENATE("R",'MAPA DE RIESGOS'!$H481,"C",'MAPA DE RIESGOS'!$AF481),"")</f>
        <v/>
      </c>
      <c r="BN96" s="357" t="str">
        <f>IF(AND('MAPA DE RIESGOS'!$AP482="Media",'MAPA DE RIESGOS'!$AR482="Mayor"),CONCATENATE("R",'MAPA DE RIESGOS'!$H482,"C",'MAPA DE RIESGOS'!$AF482),"")</f>
        <v/>
      </c>
      <c r="BO96" s="357" t="str">
        <f>IF(AND('MAPA DE RIESGOS'!$AP483="Media",'MAPA DE RIESGOS'!$AR483="Mayor"),CONCATENATE("R",'MAPA DE RIESGOS'!$H483,"C",'MAPA DE RIESGOS'!$AF483),"")</f>
        <v/>
      </c>
      <c r="BP96" s="357" t="str">
        <f>IF(AND('MAPA DE RIESGOS'!$AP484="Media",'MAPA DE RIESGOS'!$AR484="Mayor"),CONCATENATE("R",'MAPA DE RIESGOS'!$H484,"C",'MAPA DE RIESGOS'!$AF484),"")</f>
        <v/>
      </c>
      <c r="BQ96" s="357" t="str">
        <f>IF(AND('MAPA DE RIESGOS'!$AP485="Media",'MAPA DE RIESGOS'!$AR485="Mayor"),CONCATENATE("R",'MAPA DE RIESGOS'!$H485,"C",'MAPA DE RIESGOS'!$AF485),"")</f>
        <v/>
      </c>
      <c r="BR96" s="357" t="str">
        <f>IF(AND('MAPA DE RIESGOS'!$AP486="Media",'MAPA DE RIESGOS'!$AR486="Mayor"),CONCATENATE("R",'MAPA DE RIESGOS'!$H486,"C",'MAPA DE RIESGOS'!$AF486),"")</f>
        <v/>
      </c>
      <c r="BS96" s="357" t="str">
        <f>IF(AND('MAPA DE RIESGOS'!$AP487="Media",'MAPA DE RIESGOS'!$AR487="Mayor"),CONCATENATE("R",'MAPA DE RIESGOS'!$H487,"C",'MAPA DE RIESGOS'!$AF487),"")</f>
        <v/>
      </c>
      <c r="BT96" s="357" t="str">
        <f>IF(AND('MAPA DE RIESGOS'!$AP488="Media",'MAPA DE RIESGOS'!$AR488="Mayor"),CONCATENATE("R",'MAPA DE RIESGOS'!$H488,"C",'MAPA DE RIESGOS'!$AF488),"")</f>
        <v/>
      </c>
      <c r="BU96" s="357" t="str">
        <f>IF(AND('MAPA DE RIESGOS'!$AP489="Media",'MAPA DE RIESGOS'!$AR489="Mayor"),CONCATENATE("R",'MAPA DE RIESGOS'!$H489,"C",'MAPA DE RIESGOS'!$AF489),"")</f>
        <v/>
      </c>
      <c r="BV96" s="357" t="str">
        <f>IF(AND('MAPA DE RIESGOS'!$AP490="Media",'MAPA DE RIESGOS'!$AR490="Mayor"),CONCATENATE("R",'MAPA DE RIESGOS'!$H490,"C",'MAPA DE RIESGOS'!$AF490),"")</f>
        <v/>
      </c>
      <c r="BW96" s="357" t="str">
        <f>IF(AND('MAPA DE RIESGOS'!$AP491="Media",'MAPA DE RIESGOS'!$AR491="Mayor"),CONCATENATE("R",'MAPA DE RIESGOS'!$H491,"C",'MAPA DE RIESGOS'!$AF491),"")</f>
        <v/>
      </c>
      <c r="BX96" s="357" t="str">
        <f>IF(AND('MAPA DE RIESGOS'!$AP492="Media",'MAPA DE RIESGOS'!$AR492="Mayor"),CONCATENATE("R",'MAPA DE RIESGOS'!$H492,"C",'MAPA DE RIESGOS'!$AF492),"")</f>
        <v/>
      </c>
      <c r="BY96" s="357" t="str">
        <f>IF(AND('MAPA DE RIESGOS'!$AP493="Media",'MAPA DE RIESGOS'!$AR493="Mayor"),CONCATENATE("R",'MAPA DE RIESGOS'!$H493,"C",'MAPA DE RIESGOS'!$AF493),"")</f>
        <v/>
      </c>
      <c r="BZ96" s="357" t="str">
        <f>IF(AND('MAPA DE RIESGOS'!$AP494="Media",'MAPA DE RIESGOS'!$AR494="Mayor"),CONCATENATE("R",'MAPA DE RIESGOS'!$H494,"C",'MAPA DE RIESGOS'!$AF494),"")</f>
        <v/>
      </c>
      <c r="CA96" s="357" t="str">
        <f>IF(AND('MAPA DE RIESGOS'!$AP495="Media",'MAPA DE RIESGOS'!$AR495="Mayor"),CONCATENATE("R",'MAPA DE RIESGOS'!$H495,"C",'MAPA DE RIESGOS'!$AF495),"")</f>
        <v/>
      </c>
      <c r="CB96" s="357" t="str">
        <f>IF(AND('MAPA DE RIESGOS'!$AP496="Media",'MAPA DE RIESGOS'!$AR496="Mayor"),CONCATENATE("R",'MAPA DE RIESGOS'!$H496,"C",'MAPA DE RIESGOS'!$AF496),"")</f>
        <v/>
      </c>
      <c r="CC96" s="358" t="str">
        <f>IF(AND('MAPA DE RIESGOS'!$AP497="Media",'MAPA DE RIESGOS'!$AR497="Mayor"),CONCATENATE("R",'MAPA DE RIESGOS'!$H497,"C",'MAPA DE RIESGOS'!$AF497),"")</f>
        <v/>
      </c>
      <c r="CD96" s="359" t="str">
        <f>IF(AND('MAPA DE RIESGOS'!$AP480="Media",'MAPA DE RIESGOS'!$AR480="Catastrófico"),CONCATENATE("R",'MAPA DE RIESGOS'!$H480,"C",'MAPA DE RIESGOS'!$AF480),"")</f>
        <v/>
      </c>
      <c r="CE96" s="359" t="str">
        <f>IF(AND('MAPA DE RIESGOS'!$AP481="Media",'MAPA DE RIESGOS'!$AR481="Catastrófico"),CONCATENATE("R",'MAPA DE RIESGOS'!$H481,"C",'MAPA DE RIESGOS'!$AF481),"")</f>
        <v/>
      </c>
      <c r="CF96" s="359" t="str">
        <f>IF(AND('MAPA DE RIESGOS'!$AP482="Media",'MAPA DE RIESGOS'!$AR482="Catastrófico"),CONCATENATE("R",'MAPA DE RIESGOS'!$H482,"C",'MAPA DE RIESGOS'!$AF482),"")</f>
        <v/>
      </c>
      <c r="CG96" s="359" t="str">
        <f>IF(AND('MAPA DE RIESGOS'!$AP483="Media",'MAPA DE RIESGOS'!$AR483="Catastrófico"),CONCATENATE("R",'MAPA DE RIESGOS'!$H483,"C",'MAPA DE RIESGOS'!$AF483),"")</f>
        <v/>
      </c>
      <c r="CH96" s="359" t="str">
        <f>IF(AND('MAPA DE RIESGOS'!$AP484="Media",'MAPA DE RIESGOS'!$AR484="Catastrófico"),CONCATENATE("R",'MAPA DE RIESGOS'!$H484,"C",'MAPA DE RIESGOS'!$AF484),"")</f>
        <v/>
      </c>
      <c r="CI96" s="359" t="str">
        <f>IF(AND('MAPA DE RIESGOS'!$AP485="Media",'MAPA DE RIESGOS'!$AR485="Catastrófico"),CONCATENATE("R",'MAPA DE RIESGOS'!$H485,"C",'MAPA DE RIESGOS'!$AF485),"")</f>
        <v/>
      </c>
      <c r="CJ96" s="359" t="str">
        <f>IF(AND('MAPA DE RIESGOS'!$AP486="Media",'MAPA DE RIESGOS'!$AR486="Catastrófico"),CONCATENATE("R",'MAPA DE RIESGOS'!$H486,"C",'MAPA DE RIESGOS'!$AF486),"")</f>
        <v/>
      </c>
      <c r="CK96" s="359" t="str">
        <f>IF(AND('MAPA DE RIESGOS'!$AP487="Media",'MAPA DE RIESGOS'!$AR487="Catastrófico"),CONCATENATE("R",'MAPA DE RIESGOS'!$H487,"C",'MAPA DE RIESGOS'!$AF487),"")</f>
        <v/>
      </c>
      <c r="CL96" s="359" t="str">
        <f>IF(AND('MAPA DE RIESGOS'!$AP488="Media",'MAPA DE RIESGOS'!$AR488="Catastrófico"),CONCATENATE("R",'MAPA DE RIESGOS'!$H488,"C",'MAPA DE RIESGOS'!$AF488),"")</f>
        <v/>
      </c>
      <c r="CM96" s="359" t="str">
        <f>IF(AND('MAPA DE RIESGOS'!$AP489="Media",'MAPA DE RIESGOS'!$AR489="Catastrófico"),CONCATENATE("R",'MAPA DE RIESGOS'!$H489,"C",'MAPA DE RIESGOS'!$AF489),"")</f>
        <v/>
      </c>
      <c r="CN96" s="359" t="str">
        <f>IF(AND('MAPA DE RIESGOS'!$AP490="Media",'MAPA DE RIESGOS'!$AR490="Catastrófico"),CONCATENATE("R",'MAPA DE RIESGOS'!$H490,"C",'MAPA DE RIESGOS'!$AF490),"")</f>
        <v/>
      </c>
      <c r="CO96" s="359" t="str">
        <f>IF(AND('MAPA DE RIESGOS'!$AP491="Media",'MAPA DE RIESGOS'!$AR491="Catastrófico"),CONCATENATE("R",'MAPA DE RIESGOS'!$H491,"C",'MAPA DE RIESGOS'!$AF491),"")</f>
        <v/>
      </c>
      <c r="CP96" s="359" t="str">
        <f>IF(AND('MAPA DE RIESGOS'!$AP492="Media",'MAPA DE RIESGOS'!$AR492="Catastrófico"),CONCATENATE("R",'MAPA DE RIESGOS'!$H492,"C",'MAPA DE RIESGOS'!$AF492),"")</f>
        <v/>
      </c>
      <c r="CQ96" s="359" t="str">
        <f>IF(AND('MAPA DE RIESGOS'!$AP493="Media",'MAPA DE RIESGOS'!$AR493="Catastrófico"),CONCATENATE("R",'MAPA DE RIESGOS'!$H493,"C",'MAPA DE RIESGOS'!$AF493),"")</f>
        <v/>
      </c>
      <c r="CR96" s="359" t="str">
        <f>IF(AND('MAPA DE RIESGOS'!$AP494="Media",'MAPA DE RIESGOS'!$AR494="Catastrófico"),CONCATENATE("R",'MAPA DE RIESGOS'!$H494,"C",'MAPA DE RIESGOS'!$AF494),"")</f>
        <v/>
      </c>
      <c r="CS96" s="359" t="str">
        <f>IF(AND('MAPA DE RIESGOS'!$AP495="Media",'MAPA DE RIESGOS'!$AR495="Catastrófico"),CONCATENATE("R",'MAPA DE RIESGOS'!$H495,"C",'MAPA DE RIESGOS'!$AF495),"")</f>
        <v/>
      </c>
      <c r="CT96" s="359" t="str">
        <f>IF(AND('MAPA DE RIESGOS'!$AP496="Media",'MAPA DE RIESGOS'!$AR496="Catastrófico"),CONCATENATE("R",'MAPA DE RIESGOS'!$H496,"C",'MAPA DE RIESGOS'!$AF496),"")</f>
        <v/>
      </c>
      <c r="CU96" s="360" t="str">
        <f>IF(AND('MAPA DE RIESGOS'!$AP497="Media",'MAPA DE RIESGOS'!$AR497="Catastrófico"),CONCATENATE("R",'MAPA DE RIESGOS'!$H497,"C",'MAPA DE RIESGOS'!$AF497),"")</f>
        <v/>
      </c>
      <c r="CV96" s="67"/>
      <c r="CW96" s="741"/>
      <c r="CX96" s="742"/>
      <c r="CY96" s="742"/>
      <c r="CZ96" s="742"/>
      <c r="DA96" s="742"/>
      <c r="DB96" s="743"/>
    </row>
    <row r="97" spans="2:106" ht="32.5" customHeight="1">
      <c r="B97" s="755"/>
      <c r="C97" s="755"/>
      <c r="D97" s="756"/>
      <c r="E97" s="726"/>
      <c r="F97" s="727"/>
      <c r="G97" s="727"/>
      <c r="H97" s="727"/>
      <c r="I97" s="728"/>
      <c r="J97" s="369" t="str">
        <f>IF(AND('MAPA DE RIESGOS'!$AP498="Media",'MAPA DE RIESGOS'!$AR498="Leve"),CONCATENATE("R",'MAPA DE RIESGOS'!$H498,"C",'MAPA DE RIESGOS'!$AF498),"")</f>
        <v/>
      </c>
      <c r="K97" s="370" t="str">
        <f>IF(AND('MAPA DE RIESGOS'!$AP499="Media",'MAPA DE RIESGOS'!$AR499="Leve"),CONCATENATE("R",'MAPA DE RIESGOS'!$H499,"C",'MAPA DE RIESGOS'!$AF499),"")</f>
        <v/>
      </c>
      <c r="L97" s="370" t="str">
        <f>IF(AND('MAPA DE RIESGOS'!$AP500="Media",'MAPA DE RIESGOS'!$AR500="Leve"),CONCATENATE("R",'MAPA DE RIESGOS'!$H500,"C",'MAPA DE RIESGOS'!$AF500),"")</f>
        <v/>
      </c>
      <c r="M97" s="370" t="str">
        <f>IF(AND('MAPA DE RIESGOS'!$AP501="Media",'MAPA DE RIESGOS'!$AR501="Leve"),CONCATENATE("R",'MAPA DE RIESGOS'!$H501,"C",'MAPA DE RIESGOS'!$AF501),"")</f>
        <v/>
      </c>
      <c r="N97" s="370" t="str">
        <f>IF(AND('MAPA DE RIESGOS'!$AP502="Media",'MAPA DE RIESGOS'!$AR502="Leve"),CONCATENATE("R",'MAPA DE RIESGOS'!$H502,"C",'MAPA DE RIESGOS'!$AF502),"")</f>
        <v/>
      </c>
      <c r="O97" s="370" t="str">
        <f>IF(AND('MAPA DE RIESGOS'!$AP503="Media",'MAPA DE RIESGOS'!$AR503="Leve"),CONCATENATE("R",'MAPA DE RIESGOS'!$H503,"C",'MAPA DE RIESGOS'!$AF503),"")</f>
        <v/>
      </c>
      <c r="P97" s="370" t="str">
        <f>IF(AND('MAPA DE RIESGOS'!$AP504="Media",'MAPA DE RIESGOS'!$AR504="Leve"),CONCATENATE("R",'MAPA DE RIESGOS'!$H504,"C",'MAPA DE RIESGOS'!$AF504),"")</f>
        <v/>
      </c>
      <c r="Q97" s="370" t="str">
        <f>IF(AND('MAPA DE RIESGOS'!$AP505="Media",'MAPA DE RIESGOS'!$AR505="Leve"),CONCATENATE("R",'MAPA DE RIESGOS'!$H505,"C",'MAPA DE RIESGOS'!$AF505),"")</f>
        <v/>
      </c>
      <c r="R97" s="370" t="str">
        <f>IF(AND('MAPA DE RIESGOS'!$AP506="Media",'MAPA DE RIESGOS'!$AR506="Leve"),CONCATENATE("R",'MAPA DE RIESGOS'!$H506,"C",'MAPA DE RIESGOS'!$AF506),"")</f>
        <v/>
      </c>
      <c r="S97" s="370" t="str">
        <f>IF(AND('MAPA DE RIESGOS'!$AP507="Media",'MAPA DE RIESGOS'!$AR507="Leve"),CONCATENATE("R",'MAPA DE RIESGOS'!$H507,"C",'MAPA DE RIESGOS'!$AF507),"")</f>
        <v/>
      </c>
      <c r="T97" s="370" t="str">
        <f>IF(AND('MAPA DE RIESGOS'!$AP508="Media",'MAPA DE RIESGOS'!$AR508="Leve"),CONCATENATE("R",'MAPA DE RIESGOS'!$H508,"C",'MAPA DE RIESGOS'!$AF508),"")</f>
        <v/>
      </c>
      <c r="U97" s="370" t="str">
        <f>IF(AND('MAPA DE RIESGOS'!$AP509="Media",'MAPA DE RIESGOS'!$AR509="Leve"),CONCATENATE("R",'MAPA DE RIESGOS'!$H509,"C",'MAPA DE RIESGOS'!$AF509),"")</f>
        <v/>
      </c>
      <c r="V97" s="370" t="str">
        <f>IF(AND('MAPA DE RIESGOS'!$AP510="Media",'MAPA DE RIESGOS'!$AR510="Leve"),CONCATENATE("R",'MAPA DE RIESGOS'!$H510,"C",'MAPA DE RIESGOS'!$AF510),"")</f>
        <v/>
      </c>
      <c r="W97" s="370" t="str">
        <f>IF(AND('MAPA DE RIESGOS'!$AP511="Media",'MAPA DE RIESGOS'!$AR511="Leve"),CONCATENATE("R",'MAPA DE RIESGOS'!$H511,"C",'MAPA DE RIESGOS'!$AF511),"")</f>
        <v/>
      </c>
      <c r="X97" s="370" t="str">
        <f>IF(AND('MAPA DE RIESGOS'!$AP512="Media",'MAPA DE RIESGOS'!$AR512="Leve"),CONCATENATE("R",'MAPA DE RIESGOS'!$H512,"C",'MAPA DE RIESGOS'!$AF512),"")</f>
        <v/>
      </c>
      <c r="Y97" s="370" t="str">
        <f>IF(AND('MAPA DE RIESGOS'!$AP513="Media",'MAPA DE RIESGOS'!$AR513="Leve"),CONCATENATE("R",'MAPA DE RIESGOS'!$H513,"C",'MAPA DE RIESGOS'!$AF513),"")</f>
        <v/>
      </c>
      <c r="Z97" s="370" t="str">
        <f>IF(AND('MAPA DE RIESGOS'!$AP514="Media",'MAPA DE RIESGOS'!$AR514="Leve"),CONCATENATE("R",'MAPA DE RIESGOS'!$H514,"C",'MAPA DE RIESGOS'!$AF514),"")</f>
        <v/>
      </c>
      <c r="AA97" s="370" t="str">
        <f>IF(AND('MAPA DE RIESGOS'!$AP515="Media",'MAPA DE RIESGOS'!$AR515="Leve"),CONCATENATE("R",'MAPA DE RIESGOS'!$H515,"C",'MAPA DE RIESGOS'!$AF515),"")</f>
        <v/>
      </c>
      <c r="AB97" s="369" t="str">
        <f>IF(AND('MAPA DE RIESGOS'!$AP498="Media",'MAPA DE RIESGOS'!$AR498="Menor"),CONCATENATE("R",'MAPA DE RIESGOS'!$H498,"C",'MAPA DE RIESGOS'!$AF498),"")</f>
        <v/>
      </c>
      <c r="AC97" s="370" t="str">
        <f>IF(AND('MAPA DE RIESGOS'!$AP499="Media",'MAPA DE RIESGOS'!$AR499="Menor"),CONCATENATE("R",'MAPA DE RIESGOS'!$H499,"C",'MAPA DE RIESGOS'!$AF499),"")</f>
        <v/>
      </c>
      <c r="AD97" s="370" t="str">
        <f>IF(AND('MAPA DE RIESGOS'!$AP500="Media",'MAPA DE RIESGOS'!$AR500="Menor"),CONCATENATE("R",'MAPA DE RIESGOS'!$H500,"C",'MAPA DE RIESGOS'!$AF500),"")</f>
        <v/>
      </c>
      <c r="AE97" s="370" t="str">
        <f>IF(AND('MAPA DE RIESGOS'!$AP501="Media",'MAPA DE RIESGOS'!$AR501="Menor"),CONCATENATE("R",'MAPA DE RIESGOS'!$H501,"C",'MAPA DE RIESGOS'!$AF501),"")</f>
        <v/>
      </c>
      <c r="AF97" s="370" t="str">
        <f>IF(AND('MAPA DE RIESGOS'!$AP502="Media",'MAPA DE RIESGOS'!$AR502="Menor"),CONCATENATE("R",'MAPA DE RIESGOS'!$H502,"C",'MAPA DE RIESGOS'!$AF502),"")</f>
        <v/>
      </c>
      <c r="AG97" s="370" t="str">
        <f>IF(AND('MAPA DE RIESGOS'!$AP503="Media",'MAPA DE RIESGOS'!$AR503="Menor"),CONCATENATE("R",'MAPA DE RIESGOS'!$H503,"C",'MAPA DE RIESGOS'!$AF503),"")</f>
        <v/>
      </c>
      <c r="AH97" s="370" t="str">
        <f>IF(AND('MAPA DE RIESGOS'!$AP504="Media",'MAPA DE RIESGOS'!$AR504="Menor"),CONCATENATE("R",'MAPA DE RIESGOS'!$H504,"C",'MAPA DE RIESGOS'!$AF504),"")</f>
        <v/>
      </c>
      <c r="AI97" s="370" t="str">
        <f>IF(AND('MAPA DE RIESGOS'!$AP505="Media",'MAPA DE RIESGOS'!$AR505="Menor"),CONCATENATE("R",'MAPA DE RIESGOS'!$H505,"C",'MAPA DE RIESGOS'!$AF505),"")</f>
        <v/>
      </c>
      <c r="AJ97" s="370" t="str">
        <f>IF(AND('MAPA DE RIESGOS'!$AP506="Media",'MAPA DE RIESGOS'!$AR506="Menor"),CONCATENATE("R",'MAPA DE RIESGOS'!$H506,"C",'MAPA DE RIESGOS'!$AF506),"")</f>
        <v/>
      </c>
      <c r="AK97" s="370" t="str">
        <f>IF(AND('MAPA DE RIESGOS'!$AP507="Media",'MAPA DE RIESGOS'!$AR507="Menor"),CONCATENATE("R",'MAPA DE RIESGOS'!$H507,"C",'MAPA DE RIESGOS'!$AF507),"")</f>
        <v/>
      </c>
      <c r="AL97" s="370" t="str">
        <f>IF(AND('MAPA DE RIESGOS'!$AP508="Media",'MAPA DE RIESGOS'!$AR508="Menor"),CONCATENATE("R",'MAPA DE RIESGOS'!$H508,"C",'MAPA DE RIESGOS'!$AF508),"")</f>
        <v/>
      </c>
      <c r="AM97" s="370" t="str">
        <f>IF(AND('MAPA DE RIESGOS'!$AP509="Media",'MAPA DE RIESGOS'!$AR509="Menor"),CONCATENATE("R",'MAPA DE RIESGOS'!$H509,"C",'MAPA DE RIESGOS'!$AF509),"")</f>
        <v/>
      </c>
      <c r="AN97" s="370" t="str">
        <f>IF(AND('MAPA DE RIESGOS'!$AP510="Media",'MAPA DE RIESGOS'!$AR510="Menor"),CONCATENATE("R",'MAPA DE RIESGOS'!$H510,"C",'MAPA DE RIESGOS'!$AF510),"")</f>
        <v/>
      </c>
      <c r="AO97" s="370" t="str">
        <f>IF(AND('MAPA DE RIESGOS'!$AP511="Media",'MAPA DE RIESGOS'!$AR511="Menor"),CONCATENATE("R",'MAPA DE RIESGOS'!$H511,"C",'MAPA DE RIESGOS'!$AF511),"")</f>
        <v/>
      </c>
      <c r="AP97" s="370" t="str">
        <f>IF(AND('MAPA DE RIESGOS'!$AP512="Media",'MAPA DE RIESGOS'!$AR512="Menor"),CONCATENATE("R",'MAPA DE RIESGOS'!$H512,"C",'MAPA DE RIESGOS'!$AF512),"")</f>
        <v/>
      </c>
      <c r="AQ97" s="370" t="str">
        <f>IF(AND('MAPA DE RIESGOS'!$AP513="Media",'MAPA DE RIESGOS'!$AR513="Menor"),CONCATENATE("R",'MAPA DE RIESGOS'!$H513,"C",'MAPA DE RIESGOS'!$AF513),"")</f>
        <v/>
      </c>
      <c r="AR97" s="370" t="str">
        <f>IF(AND('MAPA DE RIESGOS'!$AP514="Media",'MAPA DE RIESGOS'!$AR514="Menor"),CONCATENATE("R",'MAPA DE RIESGOS'!$H514,"C",'MAPA DE RIESGOS'!$AF514),"")</f>
        <v/>
      </c>
      <c r="AS97" s="370" t="str">
        <f>IF(AND('MAPA DE RIESGOS'!$AP515="Media",'MAPA DE RIESGOS'!$AR515="Menor"),CONCATENATE("R",'MAPA DE RIESGOS'!$H515,"C",'MAPA DE RIESGOS'!$AF515),"")</f>
        <v/>
      </c>
      <c r="AT97" s="369" t="str">
        <f>IF(AND('MAPA DE RIESGOS'!$AP498="Media",'MAPA DE RIESGOS'!$AR498="Moderado"),CONCATENATE("R",'MAPA DE RIESGOS'!$H498,"C",'MAPA DE RIESGOS'!$AF498),"")</f>
        <v/>
      </c>
      <c r="AU97" s="370" t="str">
        <f>IF(AND('MAPA DE RIESGOS'!$AP499="Media",'MAPA DE RIESGOS'!$AR499="Moderado"),CONCATENATE("R",'MAPA DE RIESGOS'!$H499,"C",'MAPA DE RIESGOS'!$AF499),"")</f>
        <v/>
      </c>
      <c r="AV97" s="370" t="str">
        <f>IF(AND('MAPA DE RIESGOS'!$AP500="Media",'MAPA DE RIESGOS'!$AR500="Moderado"),CONCATENATE("R",'MAPA DE RIESGOS'!$H500,"C",'MAPA DE RIESGOS'!$AF500),"")</f>
        <v/>
      </c>
      <c r="AW97" s="370" t="str">
        <f>IF(AND('MAPA DE RIESGOS'!$AP501="Media",'MAPA DE RIESGOS'!$AR501="Moderado"),CONCATENATE("R",'MAPA DE RIESGOS'!$H501,"C",'MAPA DE RIESGOS'!$AF501),"")</f>
        <v/>
      </c>
      <c r="AX97" s="370" t="str">
        <f>IF(AND('MAPA DE RIESGOS'!$AP502="Media",'MAPA DE RIESGOS'!$AR502="Moderado"),CONCATENATE("R",'MAPA DE RIESGOS'!$H502,"C",'MAPA DE RIESGOS'!$AF502),"")</f>
        <v/>
      </c>
      <c r="AY97" s="370" t="str">
        <f>IF(AND('MAPA DE RIESGOS'!$AP503="Media",'MAPA DE RIESGOS'!$AR503="Moderado"),CONCATENATE("R",'MAPA DE RIESGOS'!$H503,"C",'MAPA DE RIESGOS'!$AF503),"")</f>
        <v/>
      </c>
      <c r="AZ97" s="370" t="str">
        <f>IF(AND('MAPA DE RIESGOS'!$AP504="Media",'MAPA DE RIESGOS'!$AR504="Moderado"),CONCATENATE("R",'MAPA DE RIESGOS'!$H504,"C",'MAPA DE RIESGOS'!$AF504),"")</f>
        <v/>
      </c>
      <c r="BA97" s="370" t="str">
        <f>IF(AND('MAPA DE RIESGOS'!$AP505="Media",'MAPA DE RIESGOS'!$AR505="Moderado"),CONCATENATE("R",'MAPA DE RIESGOS'!$H505,"C",'MAPA DE RIESGOS'!$AF505),"")</f>
        <v/>
      </c>
      <c r="BB97" s="370" t="str">
        <f>IF(AND('MAPA DE RIESGOS'!$AP506="Media",'MAPA DE RIESGOS'!$AR506="Moderado"),CONCATENATE("R",'MAPA DE RIESGOS'!$H506,"C",'MAPA DE RIESGOS'!$AF506),"")</f>
        <v/>
      </c>
      <c r="BC97" s="370" t="str">
        <f>IF(AND('MAPA DE RIESGOS'!$AP507="Media",'MAPA DE RIESGOS'!$AR507="Moderado"),CONCATENATE("R",'MAPA DE RIESGOS'!$H507,"C",'MAPA DE RIESGOS'!$AF507),"")</f>
        <v/>
      </c>
      <c r="BD97" s="370" t="str">
        <f>IF(AND('MAPA DE RIESGOS'!$AP508="Media",'MAPA DE RIESGOS'!$AR508="Moderado"),CONCATENATE("R",'MAPA DE RIESGOS'!$H508,"C",'MAPA DE RIESGOS'!$AF508),"")</f>
        <v/>
      </c>
      <c r="BE97" s="370" t="str">
        <f>IF(AND('MAPA DE RIESGOS'!$AP509="Media",'MAPA DE RIESGOS'!$AR509="Moderado"),CONCATENATE("R",'MAPA DE RIESGOS'!$H509,"C",'MAPA DE RIESGOS'!$AF509),"")</f>
        <v/>
      </c>
      <c r="BF97" s="370" t="str">
        <f>IF(AND('MAPA DE RIESGOS'!$AP510="Media",'MAPA DE RIESGOS'!$AR510="Moderado"),CONCATENATE("R",'MAPA DE RIESGOS'!$H510,"C",'MAPA DE RIESGOS'!$AF510),"")</f>
        <v/>
      </c>
      <c r="BG97" s="370" t="str">
        <f>IF(AND('MAPA DE RIESGOS'!$AP511="Media",'MAPA DE RIESGOS'!$AR511="Moderado"),CONCATENATE("R",'MAPA DE RIESGOS'!$H511,"C",'MAPA DE RIESGOS'!$AF511),"")</f>
        <v/>
      </c>
      <c r="BH97" s="370" t="str">
        <f>IF(AND('MAPA DE RIESGOS'!$AP512="Media",'MAPA DE RIESGOS'!$AR512="Moderado"),CONCATENATE("R",'MAPA DE RIESGOS'!$H512,"C",'MAPA DE RIESGOS'!$AF512),"")</f>
        <v/>
      </c>
      <c r="BI97" s="370" t="str">
        <f>IF(AND('MAPA DE RIESGOS'!$AP513="Media",'MAPA DE RIESGOS'!$AR513="Moderado"),CONCATENATE("R",'MAPA DE RIESGOS'!$H513,"C",'MAPA DE RIESGOS'!$AF513),"")</f>
        <v/>
      </c>
      <c r="BJ97" s="370" t="str">
        <f>IF(AND('MAPA DE RIESGOS'!$AP514="Media",'MAPA DE RIESGOS'!$AR514="Moderado"),CONCATENATE("R",'MAPA DE RIESGOS'!$H514,"C",'MAPA DE RIESGOS'!$AF514),"")</f>
        <v/>
      </c>
      <c r="BK97" s="371" t="str">
        <f>IF(AND('MAPA DE RIESGOS'!$AP515="Media",'MAPA DE RIESGOS'!$AR515="Moderado"),CONCATENATE("R",'MAPA DE RIESGOS'!$H515,"C",'MAPA DE RIESGOS'!$AF515),"")</f>
        <v/>
      </c>
      <c r="BL97" s="357" t="str">
        <f>IF(AND('MAPA DE RIESGOS'!$AP498="Media",'MAPA DE RIESGOS'!$AR498="Mayor"),CONCATENATE("R",'MAPA DE RIESGOS'!$H498,"C",'MAPA DE RIESGOS'!$AF498),"")</f>
        <v/>
      </c>
      <c r="BM97" s="357" t="str">
        <f>IF(AND('MAPA DE RIESGOS'!$AP499="Media",'MAPA DE RIESGOS'!$AR499="Mayor"),CONCATENATE("R",'MAPA DE RIESGOS'!$H499,"C",'MAPA DE RIESGOS'!$AF499),"")</f>
        <v/>
      </c>
      <c r="BN97" s="357" t="str">
        <f>IF(AND('MAPA DE RIESGOS'!$AP500="Media",'MAPA DE RIESGOS'!$AR500="Mayor"),CONCATENATE("R",'MAPA DE RIESGOS'!$H500,"C",'MAPA DE RIESGOS'!$AF500),"")</f>
        <v/>
      </c>
      <c r="BO97" s="357" t="str">
        <f>IF(AND('MAPA DE RIESGOS'!$AP501="Media",'MAPA DE RIESGOS'!$AR501="Mayor"),CONCATENATE("R",'MAPA DE RIESGOS'!$H501,"C",'MAPA DE RIESGOS'!$AF501),"")</f>
        <v/>
      </c>
      <c r="BP97" s="357" t="str">
        <f>IF(AND('MAPA DE RIESGOS'!$AP502="Media",'MAPA DE RIESGOS'!$AR502="Mayor"),CONCATENATE("R",'MAPA DE RIESGOS'!$H502,"C",'MAPA DE RIESGOS'!$AF502),"")</f>
        <v/>
      </c>
      <c r="BQ97" s="357" t="str">
        <f>IF(AND('MAPA DE RIESGOS'!$AP503="Media",'MAPA DE RIESGOS'!$AR503="Mayor"),CONCATENATE("R",'MAPA DE RIESGOS'!$H503,"C",'MAPA DE RIESGOS'!$AF503),"")</f>
        <v/>
      </c>
      <c r="BR97" s="357" t="str">
        <f>IF(AND('MAPA DE RIESGOS'!$AP504="Media",'MAPA DE RIESGOS'!$AR504="Mayor"),CONCATENATE("R",'MAPA DE RIESGOS'!$H504,"C",'MAPA DE RIESGOS'!$AF504),"")</f>
        <v/>
      </c>
      <c r="BS97" s="357" t="str">
        <f>IF(AND('MAPA DE RIESGOS'!$AP505="Media",'MAPA DE RIESGOS'!$AR505="Mayor"),CONCATENATE("R",'MAPA DE RIESGOS'!$H505,"C",'MAPA DE RIESGOS'!$AF505),"")</f>
        <v/>
      </c>
      <c r="BT97" s="357" t="str">
        <f>IF(AND('MAPA DE RIESGOS'!$AP506="Media",'MAPA DE RIESGOS'!$AR506="Mayor"),CONCATENATE("R",'MAPA DE RIESGOS'!$H506,"C",'MAPA DE RIESGOS'!$AF506),"")</f>
        <v/>
      </c>
      <c r="BU97" s="357" t="str">
        <f>IF(AND('MAPA DE RIESGOS'!$AP507="Media",'MAPA DE RIESGOS'!$AR507="Mayor"),CONCATENATE("R",'MAPA DE RIESGOS'!$H507,"C",'MAPA DE RIESGOS'!$AF507),"")</f>
        <v/>
      </c>
      <c r="BV97" s="357" t="str">
        <f>IF(AND('MAPA DE RIESGOS'!$AP508="Media",'MAPA DE RIESGOS'!$AR508="Mayor"),CONCATENATE("R",'MAPA DE RIESGOS'!$H508,"C",'MAPA DE RIESGOS'!$AF508),"")</f>
        <v/>
      </c>
      <c r="BW97" s="357" t="str">
        <f>IF(AND('MAPA DE RIESGOS'!$AP509="Media",'MAPA DE RIESGOS'!$AR509="Mayor"),CONCATENATE("R",'MAPA DE RIESGOS'!$H509,"C",'MAPA DE RIESGOS'!$AF509),"")</f>
        <v/>
      </c>
      <c r="BX97" s="357" t="str">
        <f>IF(AND('MAPA DE RIESGOS'!$AP510="Media",'MAPA DE RIESGOS'!$AR510="Mayor"),CONCATENATE("R",'MAPA DE RIESGOS'!$H510,"C",'MAPA DE RIESGOS'!$AF510),"")</f>
        <v/>
      </c>
      <c r="BY97" s="357" t="str">
        <f>IF(AND('MAPA DE RIESGOS'!$AP511="Media",'MAPA DE RIESGOS'!$AR511="Mayor"),CONCATENATE("R",'MAPA DE RIESGOS'!$H511,"C",'MAPA DE RIESGOS'!$AF511),"")</f>
        <v/>
      </c>
      <c r="BZ97" s="357" t="str">
        <f>IF(AND('MAPA DE RIESGOS'!$AP512="Media",'MAPA DE RIESGOS'!$AR512="Mayor"),CONCATENATE("R",'MAPA DE RIESGOS'!$H512,"C",'MAPA DE RIESGOS'!$AF512),"")</f>
        <v/>
      </c>
      <c r="CA97" s="357" t="str">
        <f>IF(AND('MAPA DE RIESGOS'!$AP513="Media",'MAPA DE RIESGOS'!$AR513="Mayor"),CONCATENATE("R",'MAPA DE RIESGOS'!$H513,"C",'MAPA DE RIESGOS'!$AF513),"")</f>
        <v/>
      </c>
      <c r="CB97" s="357" t="str">
        <f>IF(AND('MAPA DE RIESGOS'!$AP514="Media",'MAPA DE RIESGOS'!$AR514="Mayor"),CONCATENATE("R",'MAPA DE RIESGOS'!$H514,"C",'MAPA DE RIESGOS'!$AF514),"")</f>
        <v/>
      </c>
      <c r="CC97" s="358" t="str">
        <f>IF(AND('MAPA DE RIESGOS'!$AP515="Media",'MAPA DE RIESGOS'!$AR515="Mayor"),CONCATENATE("R",'MAPA DE RIESGOS'!$H515,"C",'MAPA DE RIESGOS'!$AF515),"")</f>
        <v/>
      </c>
      <c r="CD97" s="359" t="str">
        <f>IF(AND('MAPA DE RIESGOS'!$AP498="Media",'MAPA DE RIESGOS'!$AR498="Catastrófico"),CONCATENATE("R",'MAPA DE RIESGOS'!$H498,"C",'MAPA DE RIESGOS'!$AF498),"")</f>
        <v/>
      </c>
      <c r="CE97" s="359" t="str">
        <f>IF(AND('MAPA DE RIESGOS'!$AP499="Media",'MAPA DE RIESGOS'!$AR499="Catastrófico"),CONCATENATE("R",'MAPA DE RIESGOS'!$H499,"C",'MAPA DE RIESGOS'!$AF499),"")</f>
        <v/>
      </c>
      <c r="CF97" s="359" t="str">
        <f>IF(AND('MAPA DE RIESGOS'!$AP500="Media",'MAPA DE RIESGOS'!$AR500="Catastrófico"),CONCATENATE("R",'MAPA DE RIESGOS'!$H500,"C",'MAPA DE RIESGOS'!$AF500),"")</f>
        <v/>
      </c>
      <c r="CG97" s="359" t="str">
        <f>IF(AND('MAPA DE RIESGOS'!$AP501="Media",'MAPA DE RIESGOS'!$AR501="Catastrófico"),CONCATENATE("R",'MAPA DE RIESGOS'!$H501,"C",'MAPA DE RIESGOS'!$AF501),"")</f>
        <v/>
      </c>
      <c r="CH97" s="359" t="str">
        <f>IF(AND('MAPA DE RIESGOS'!$AP502="Media",'MAPA DE RIESGOS'!$AR502="Catastrófico"),CONCATENATE("R",'MAPA DE RIESGOS'!$H502,"C",'MAPA DE RIESGOS'!$AF502),"")</f>
        <v/>
      </c>
      <c r="CI97" s="359" t="str">
        <f>IF(AND('MAPA DE RIESGOS'!$AP503="Media",'MAPA DE RIESGOS'!$AR503="Catastrófico"),CONCATENATE("R",'MAPA DE RIESGOS'!$H503,"C",'MAPA DE RIESGOS'!$AF503),"")</f>
        <v/>
      </c>
      <c r="CJ97" s="359" t="str">
        <f>IF(AND('MAPA DE RIESGOS'!$AP504="Media",'MAPA DE RIESGOS'!$AR504="Catastrófico"),CONCATENATE("R",'MAPA DE RIESGOS'!$H504,"C",'MAPA DE RIESGOS'!$AF504),"")</f>
        <v/>
      </c>
      <c r="CK97" s="359" t="str">
        <f>IF(AND('MAPA DE RIESGOS'!$AP505="Media",'MAPA DE RIESGOS'!$AR505="Catastrófico"),CONCATENATE("R",'MAPA DE RIESGOS'!$H505,"C",'MAPA DE RIESGOS'!$AF505),"")</f>
        <v/>
      </c>
      <c r="CL97" s="359" t="str">
        <f>IF(AND('MAPA DE RIESGOS'!$AP506="Media",'MAPA DE RIESGOS'!$AR506="Catastrófico"),CONCATENATE("R",'MAPA DE RIESGOS'!$H506,"C",'MAPA DE RIESGOS'!$AF506),"")</f>
        <v/>
      </c>
      <c r="CM97" s="359" t="str">
        <f>IF(AND('MAPA DE RIESGOS'!$AP507="Media",'MAPA DE RIESGOS'!$AR507="Catastrófico"),CONCATENATE("R",'MAPA DE RIESGOS'!$H507,"C",'MAPA DE RIESGOS'!$AF507),"")</f>
        <v/>
      </c>
      <c r="CN97" s="359" t="str">
        <f>IF(AND('MAPA DE RIESGOS'!$AP508="Media",'MAPA DE RIESGOS'!$AR508="Catastrófico"),CONCATENATE("R",'MAPA DE RIESGOS'!$H508,"C",'MAPA DE RIESGOS'!$AF508),"")</f>
        <v/>
      </c>
      <c r="CO97" s="359" t="str">
        <f>IF(AND('MAPA DE RIESGOS'!$AP509="Media",'MAPA DE RIESGOS'!$AR509="Catastrófico"),CONCATENATE("R",'MAPA DE RIESGOS'!$H509,"C",'MAPA DE RIESGOS'!$AF509),"")</f>
        <v/>
      </c>
      <c r="CP97" s="359" t="str">
        <f>IF(AND('MAPA DE RIESGOS'!$AP510="Media",'MAPA DE RIESGOS'!$AR510="Catastrófico"),CONCATENATE("R",'MAPA DE RIESGOS'!$H510,"C",'MAPA DE RIESGOS'!$AF510),"")</f>
        <v/>
      </c>
      <c r="CQ97" s="359" t="str">
        <f>IF(AND('MAPA DE RIESGOS'!$AP511="Media",'MAPA DE RIESGOS'!$AR511="Catastrófico"),CONCATENATE("R",'MAPA DE RIESGOS'!$H511,"C",'MAPA DE RIESGOS'!$AF511),"")</f>
        <v/>
      </c>
      <c r="CR97" s="359" t="str">
        <f>IF(AND('MAPA DE RIESGOS'!$AP512="Media",'MAPA DE RIESGOS'!$AR512="Catastrófico"),CONCATENATE("R",'MAPA DE RIESGOS'!$H512,"C",'MAPA DE RIESGOS'!$AF512),"")</f>
        <v/>
      </c>
      <c r="CS97" s="359" t="str">
        <f>IF(AND('MAPA DE RIESGOS'!$AP513="Media",'MAPA DE RIESGOS'!$AR513="Catastrófico"),CONCATENATE("R",'MAPA DE RIESGOS'!$H513,"C",'MAPA DE RIESGOS'!$AF513),"")</f>
        <v/>
      </c>
      <c r="CT97" s="359" t="str">
        <f>IF(AND('MAPA DE RIESGOS'!$AP514="Media",'MAPA DE RIESGOS'!$AR514="Catastrófico"),CONCATENATE("R",'MAPA DE RIESGOS'!$H514,"C",'MAPA DE RIESGOS'!$AF514),"")</f>
        <v/>
      </c>
      <c r="CU97" s="360" t="str">
        <f>IF(AND('MAPA DE RIESGOS'!$AP515="Media",'MAPA DE RIESGOS'!$AR515="Catastrófico"),CONCATENATE("R",'MAPA DE RIESGOS'!$H515,"C",'MAPA DE RIESGOS'!$AF515),"")</f>
        <v/>
      </c>
      <c r="CV97" s="67"/>
      <c r="CW97" s="741"/>
      <c r="CX97" s="742"/>
      <c r="CY97" s="742"/>
      <c r="CZ97" s="742"/>
      <c r="DA97" s="742"/>
      <c r="DB97" s="743"/>
    </row>
    <row r="98" spans="2:106" ht="32.5" customHeight="1">
      <c r="B98" s="755"/>
      <c r="C98" s="755"/>
      <c r="D98" s="756"/>
      <c r="E98" s="726"/>
      <c r="F98" s="727"/>
      <c r="G98" s="727"/>
      <c r="H98" s="727"/>
      <c r="I98" s="728"/>
      <c r="J98" s="369" t="str">
        <f>IF(AND('MAPA DE RIESGOS'!$AP516="Media",'MAPA DE RIESGOS'!$AR516="Leve"),CONCATENATE("R",'MAPA DE RIESGOS'!$H516,"C",'MAPA DE RIESGOS'!$AF516),"")</f>
        <v/>
      </c>
      <c r="K98" s="370" t="str">
        <f>IF(AND('MAPA DE RIESGOS'!$AP517="Media",'MAPA DE RIESGOS'!$AR517="Leve"),CONCATENATE("R",'MAPA DE RIESGOS'!$H517,"C",'MAPA DE RIESGOS'!$AF517),"")</f>
        <v/>
      </c>
      <c r="L98" s="370" t="str">
        <f>IF(AND('MAPA DE RIESGOS'!$AP518="Media",'MAPA DE RIESGOS'!$AR518="Leve"),CONCATENATE("R",'MAPA DE RIESGOS'!$H518,"C",'MAPA DE RIESGOS'!$AF518),"")</f>
        <v/>
      </c>
      <c r="M98" s="370" t="str">
        <f>IF(AND('MAPA DE RIESGOS'!$AP519="Media",'MAPA DE RIESGOS'!$AR519="Leve"),CONCATENATE("R",'MAPA DE RIESGOS'!$H519,"C",'MAPA DE RIESGOS'!$AF519),"")</f>
        <v/>
      </c>
      <c r="N98" s="370" t="str">
        <f>IF(AND('MAPA DE RIESGOS'!$AP520="Media",'MAPA DE RIESGOS'!$AR520="Leve"),CONCATENATE("R",'MAPA DE RIESGOS'!$H520,"C",'MAPA DE RIESGOS'!$AF520),"")</f>
        <v/>
      </c>
      <c r="O98" s="370" t="str">
        <f>IF(AND('MAPA DE RIESGOS'!$AP521="Media",'MAPA DE RIESGOS'!$AR521="Leve"),CONCATENATE("R",'MAPA DE RIESGOS'!$H521,"C",'MAPA DE RIESGOS'!$AF521),"")</f>
        <v/>
      </c>
      <c r="P98" s="370" t="str">
        <f>IF(AND('MAPA DE RIESGOS'!$AP522="Media",'MAPA DE RIESGOS'!$AR522="Leve"),CONCATENATE("R",'MAPA DE RIESGOS'!$H522,"C",'MAPA DE RIESGOS'!$AF522),"")</f>
        <v/>
      </c>
      <c r="Q98" s="370" t="str">
        <f>IF(AND('MAPA DE RIESGOS'!$AP523="Media",'MAPA DE RIESGOS'!$AR523="Leve"),CONCATENATE("R",'MAPA DE RIESGOS'!$H523,"C",'MAPA DE RIESGOS'!$AF523),"")</f>
        <v/>
      </c>
      <c r="R98" s="370" t="str">
        <f>IF(AND('MAPA DE RIESGOS'!$AP524="Media",'MAPA DE RIESGOS'!$AR524="Leve"),CONCATENATE("R",'MAPA DE RIESGOS'!$H524,"C",'MAPA DE RIESGOS'!$AF524),"")</f>
        <v/>
      </c>
      <c r="S98" s="370" t="str">
        <f>IF(AND('MAPA DE RIESGOS'!$AP525="Media",'MAPA DE RIESGOS'!$AR525="Leve"),CONCATENATE("R",'MAPA DE RIESGOS'!$H525,"C",'MAPA DE RIESGOS'!$AF525),"")</f>
        <v/>
      </c>
      <c r="T98" s="370" t="str">
        <f>IF(AND('MAPA DE RIESGOS'!$AP526="Media",'MAPA DE RIESGOS'!$AR526="Leve"),CONCATENATE("R",'MAPA DE RIESGOS'!$H526,"C",'MAPA DE RIESGOS'!$AF526),"")</f>
        <v/>
      </c>
      <c r="U98" s="370" t="str">
        <f>IF(AND('MAPA DE RIESGOS'!$AP527="Media",'MAPA DE RIESGOS'!$AR527="Leve"),CONCATENATE("R",'MAPA DE RIESGOS'!$H527,"C",'MAPA DE RIESGOS'!$AF527),"")</f>
        <v/>
      </c>
      <c r="V98" s="370" t="str">
        <f>IF(AND('MAPA DE RIESGOS'!$AP528="Media",'MAPA DE RIESGOS'!$AR528="Leve"),CONCATENATE("R",'MAPA DE RIESGOS'!$H528,"C",'MAPA DE RIESGOS'!$AF528),"")</f>
        <v/>
      </c>
      <c r="W98" s="370" t="str">
        <f>IF(AND('MAPA DE RIESGOS'!$AP529="Media",'MAPA DE RIESGOS'!$AR529="Leve"),CONCATENATE("R",'MAPA DE RIESGOS'!$H529,"C",'MAPA DE RIESGOS'!$AF529),"")</f>
        <v/>
      </c>
      <c r="X98" s="370" t="str">
        <f>IF(AND('MAPA DE RIESGOS'!$AP530="Media",'MAPA DE RIESGOS'!$AR530="Leve"),CONCATENATE("R",'MAPA DE RIESGOS'!$H530,"C",'MAPA DE RIESGOS'!$AF530),"")</f>
        <v/>
      </c>
      <c r="Y98" s="370" t="str">
        <f>IF(AND('MAPA DE RIESGOS'!$AP531="Media",'MAPA DE RIESGOS'!$AR531="Leve"),CONCATENATE("R",'MAPA DE RIESGOS'!$H531,"C",'MAPA DE RIESGOS'!$AF531),"")</f>
        <v/>
      </c>
      <c r="Z98" s="370" t="str">
        <f>IF(AND('MAPA DE RIESGOS'!$AP532="Media",'MAPA DE RIESGOS'!$AR532="Leve"),CONCATENATE("R",'MAPA DE RIESGOS'!$H532,"C",'MAPA DE RIESGOS'!$AF532),"")</f>
        <v/>
      </c>
      <c r="AA98" s="370" t="str">
        <f>IF(AND('MAPA DE RIESGOS'!$AP533="Media",'MAPA DE RIESGOS'!$AR533="Leve"),CONCATENATE("R",'MAPA DE RIESGOS'!$H533,"C",'MAPA DE RIESGOS'!$AF533),"")</f>
        <v/>
      </c>
      <c r="AB98" s="369" t="str">
        <f>IF(AND('MAPA DE RIESGOS'!$AP516="Media",'MAPA DE RIESGOS'!$AR516="Menor"),CONCATENATE("R",'MAPA DE RIESGOS'!$H516,"C",'MAPA DE RIESGOS'!$AF516),"")</f>
        <v/>
      </c>
      <c r="AC98" s="370" t="str">
        <f>IF(AND('MAPA DE RIESGOS'!$AP517="Media",'MAPA DE RIESGOS'!$AR517="Menor"),CONCATENATE("R",'MAPA DE RIESGOS'!$H517,"C",'MAPA DE RIESGOS'!$AF517),"")</f>
        <v/>
      </c>
      <c r="AD98" s="370" t="str">
        <f>IF(AND('MAPA DE RIESGOS'!$AP518="Media",'MAPA DE RIESGOS'!$AR518="Menor"),CONCATENATE("R",'MAPA DE RIESGOS'!$H518,"C",'MAPA DE RIESGOS'!$AF518),"")</f>
        <v/>
      </c>
      <c r="AE98" s="370" t="str">
        <f>IF(AND('MAPA DE RIESGOS'!$AP519="Media",'MAPA DE RIESGOS'!$AR519="Menor"),CONCATENATE("R",'MAPA DE RIESGOS'!$H519,"C",'MAPA DE RIESGOS'!$AF519),"")</f>
        <v/>
      </c>
      <c r="AF98" s="370" t="str">
        <f>IF(AND('MAPA DE RIESGOS'!$AP520="Media",'MAPA DE RIESGOS'!$AR520="Menor"),CONCATENATE("R",'MAPA DE RIESGOS'!$H520,"C",'MAPA DE RIESGOS'!$AF520),"")</f>
        <v/>
      </c>
      <c r="AG98" s="370" t="str">
        <f>IF(AND('MAPA DE RIESGOS'!$AP521="Media",'MAPA DE RIESGOS'!$AR521="Menor"),CONCATENATE("R",'MAPA DE RIESGOS'!$H521,"C",'MAPA DE RIESGOS'!$AF521),"")</f>
        <v/>
      </c>
      <c r="AH98" s="370" t="str">
        <f>IF(AND('MAPA DE RIESGOS'!$AP522="Media",'MAPA DE RIESGOS'!$AR522="Menor"),CONCATENATE("R",'MAPA DE RIESGOS'!$H522,"C",'MAPA DE RIESGOS'!$AF522),"")</f>
        <v/>
      </c>
      <c r="AI98" s="370" t="str">
        <f>IF(AND('MAPA DE RIESGOS'!$AP523="Media",'MAPA DE RIESGOS'!$AR523="Menor"),CONCATENATE("R",'MAPA DE RIESGOS'!$H523,"C",'MAPA DE RIESGOS'!$AF523),"")</f>
        <v/>
      </c>
      <c r="AJ98" s="370" t="str">
        <f>IF(AND('MAPA DE RIESGOS'!$AP524="Media",'MAPA DE RIESGOS'!$AR524="Menor"),CONCATENATE("R",'MAPA DE RIESGOS'!$H524,"C",'MAPA DE RIESGOS'!$AF524),"")</f>
        <v/>
      </c>
      <c r="AK98" s="370" t="str">
        <f>IF(AND('MAPA DE RIESGOS'!$AP525="Media",'MAPA DE RIESGOS'!$AR525="Menor"),CONCATENATE("R",'MAPA DE RIESGOS'!$H525,"C",'MAPA DE RIESGOS'!$AF525),"")</f>
        <v/>
      </c>
      <c r="AL98" s="370" t="str">
        <f>IF(AND('MAPA DE RIESGOS'!$AP526="Media",'MAPA DE RIESGOS'!$AR526="Menor"),CONCATENATE("R",'MAPA DE RIESGOS'!$H526,"C",'MAPA DE RIESGOS'!$AF526),"")</f>
        <v/>
      </c>
      <c r="AM98" s="370" t="str">
        <f>IF(AND('MAPA DE RIESGOS'!$AP527="Media",'MAPA DE RIESGOS'!$AR527="Menor"),CONCATENATE("R",'MAPA DE RIESGOS'!$H527,"C",'MAPA DE RIESGOS'!$AF527),"")</f>
        <v/>
      </c>
      <c r="AN98" s="370" t="str">
        <f>IF(AND('MAPA DE RIESGOS'!$AP528="Media",'MAPA DE RIESGOS'!$AR528="Menor"),CONCATENATE("R",'MAPA DE RIESGOS'!$H528,"C",'MAPA DE RIESGOS'!$AF528),"")</f>
        <v/>
      </c>
      <c r="AO98" s="370" t="str">
        <f>IF(AND('MAPA DE RIESGOS'!$AP529="Media",'MAPA DE RIESGOS'!$AR529="Menor"),CONCATENATE("R",'MAPA DE RIESGOS'!$H529,"C",'MAPA DE RIESGOS'!$AF529),"")</f>
        <v/>
      </c>
      <c r="AP98" s="370" t="str">
        <f>IF(AND('MAPA DE RIESGOS'!$AP530="Media",'MAPA DE RIESGOS'!$AR530="Menor"),CONCATENATE("R",'MAPA DE RIESGOS'!$H530,"C",'MAPA DE RIESGOS'!$AF530),"")</f>
        <v/>
      </c>
      <c r="AQ98" s="370" t="str">
        <f>IF(AND('MAPA DE RIESGOS'!$AP531="Media",'MAPA DE RIESGOS'!$AR531="Menor"),CONCATENATE("R",'MAPA DE RIESGOS'!$H531,"C",'MAPA DE RIESGOS'!$AF531),"")</f>
        <v/>
      </c>
      <c r="AR98" s="370" t="str">
        <f>IF(AND('MAPA DE RIESGOS'!$AP532="Media",'MAPA DE RIESGOS'!$AR532="Menor"),CONCATENATE("R",'MAPA DE RIESGOS'!$H532,"C",'MAPA DE RIESGOS'!$AF532),"")</f>
        <v/>
      </c>
      <c r="AS98" s="370" t="str">
        <f>IF(AND('MAPA DE RIESGOS'!$AP533="Media",'MAPA DE RIESGOS'!$AR533="Menor"),CONCATENATE("R",'MAPA DE RIESGOS'!$H533,"C",'MAPA DE RIESGOS'!$AF533),"")</f>
        <v/>
      </c>
      <c r="AT98" s="369" t="str">
        <f>IF(AND('MAPA DE RIESGOS'!$AP516="Media",'MAPA DE RIESGOS'!$AR516="Moderado"),CONCATENATE("R",'MAPA DE RIESGOS'!$H516,"C",'MAPA DE RIESGOS'!$AF516),"")</f>
        <v/>
      </c>
      <c r="AU98" s="370" t="str">
        <f>IF(AND('MAPA DE RIESGOS'!$AP517="Media",'MAPA DE RIESGOS'!$AR517="Moderado"),CONCATENATE("R",'MAPA DE RIESGOS'!$H517,"C",'MAPA DE RIESGOS'!$AF517),"")</f>
        <v/>
      </c>
      <c r="AV98" s="370" t="str">
        <f>IF(AND('MAPA DE RIESGOS'!$AP518="Media",'MAPA DE RIESGOS'!$AR518="Moderado"),CONCATENATE("R",'MAPA DE RIESGOS'!$H518,"C",'MAPA DE RIESGOS'!$AF518),"")</f>
        <v/>
      </c>
      <c r="AW98" s="370" t="str">
        <f>IF(AND('MAPA DE RIESGOS'!$AP519="Media",'MAPA DE RIESGOS'!$AR519="Moderado"),CONCATENATE("R",'MAPA DE RIESGOS'!$H519,"C",'MAPA DE RIESGOS'!$AF519),"")</f>
        <v/>
      </c>
      <c r="AX98" s="370" t="str">
        <f>IF(AND('MAPA DE RIESGOS'!$AP520="Media",'MAPA DE RIESGOS'!$AR520="Moderado"),CONCATENATE("R",'MAPA DE RIESGOS'!$H520,"C",'MAPA DE RIESGOS'!$AF520),"")</f>
        <v/>
      </c>
      <c r="AY98" s="370" t="str">
        <f>IF(AND('MAPA DE RIESGOS'!$AP521="Media",'MAPA DE RIESGOS'!$AR521="Moderado"),CONCATENATE("R",'MAPA DE RIESGOS'!$H521,"C",'MAPA DE RIESGOS'!$AF521),"")</f>
        <v/>
      </c>
      <c r="AZ98" s="370" t="str">
        <f>IF(AND('MAPA DE RIESGOS'!$AP522="Media",'MAPA DE RIESGOS'!$AR522="Moderado"),CONCATENATE("R",'MAPA DE RIESGOS'!$H522,"C",'MAPA DE RIESGOS'!$AF522),"")</f>
        <v/>
      </c>
      <c r="BA98" s="370" t="str">
        <f>IF(AND('MAPA DE RIESGOS'!$AP523="Media",'MAPA DE RIESGOS'!$AR523="Moderado"),CONCATENATE("R",'MAPA DE RIESGOS'!$H523,"C",'MAPA DE RIESGOS'!$AF523),"")</f>
        <v/>
      </c>
      <c r="BB98" s="370" t="str">
        <f>IF(AND('MAPA DE RIESGOS'!$AP524="Media",'MAPA DE RIESGOS'!$AR524="Moderado"),CONCATENATE("R",'MAPA DE RIESGOS'!$H524,"C",'MAPA DE RIESGOS'!$AF524),"")</f>
        <v/>
      </c>
      <c r="BC98" s="370" t="str">
        <f>IF(AND('MAPA DE RIESGOS'!$AP525="Media",'MAPA DE RIESGOS'!$AR525="Moderado"),CONCATENATE("R",'MAPA DE RIESGOS'!$H525,"C",'MAPA DE RIESGOS'!$AF525),"")</f>
        <v/>
      </c>
      <c r="BD98" s="370" t="str">
        <f>IF(AND('MAPA DE RIESGOS'!$AP526="Media",'MAPA DE RIESGOS'!$AR526="Moderado"),CONCATENATE("R",'MAPA DE RIESGOS'!$H526,"C",'MAPA DE RIESGOS'!$AF526),"")</f>
        <v/>
      </c>
      <c r="BE98" s="370" t="str">
        <f>IF(AND('MAPA DE RIESGOS'!$AP527="Media",'MAPA DE RIESGOS'!$AR527="Moderado"),CONCATENATE("R",'MAPA DE RIESGOS'!$H527,"C",'MAPA DE RIESGOS'!$AF527),"")</f>
        <v/>
      </c>
      <c r="BF98" s="370" t="str">
        <f>IF(AND('MAPA DE RIESGOS'!$AP528="Media",'MAPA DE RIESGOS'!$AR528="Moderado"),CONCATENATE("R",'MAPA DE RIESGOS'!$H528,"C",'MAPA DE RIESGOS'!$AF528),"")</f>
        <v/>
      </c>
      <c r="BG98" s="370" t="str">
        <f>IF(AND('MAPA DE RIESGOS'!$AP529="Media",'MAPA DE RIESGOS'!$AR529="Moderado"),CONCATENATE("R",'MAPA DE RIESGOS'!$H529,"C",'MAPA DE RIESGOS'!$AF529),"")</f>
        <v/>
      </c>
      <c r="BH98" s="370" t="str">
        <f>IF(AND('MAPA DE RIESGOS'!$AP530="Media",'MAPA DE RIESGOS'!$AR530="Moderado"),CONCATENATE("R",'MAPA DE RIESGOS'!$H530,"C",'MAPA DE RIESGOS'!$AF530),"")</f>
        <v/>
      </c>
      <c r="BI98" s="370" t="str">
        <f>IF(AND('MAPA DE RIESGOS'!$AP531="Media",'MAPA DE RIESGOS'!$AR531="Moderado"),CONCATENATE("R",'MAPA DE RIESGOS'!$H531,"C",'MAPA DE RIESGOS'!$AF531),"")</f>
        <v/>
      </c>
      <c r="BJ98" s="370" t="str">
        <f>IF(AND('MAPA DE RIESGOS'!$AP532="Media",'MAPA DE RIESGOS'!$AR532="Moderado"),CONCATENATE("R",'MAPA DE RIESGOS'!$H532,"C",'MAPA DE RIESGOS'!$AF532),"")</f>
        <v/>
      </c>
      <c r="BK98" s="371" t="str">
        <f>IF(AND('MAPA DE RIESGOS'!$AP533="Media",'MAPA DE RIESGOS'!$AR533="Moderado"),CONCATENATE("R",'MAPA DE RIESGOS'!$H533,"C",'MAPA DE RIESGOS'!$AF533),"")</f>
        <v/>
      </c>
      <c r="BL98" s="357" t="str">
        <f>IF(AND('MAPA DE RIESGOS'!$AP516="Media",'MAPA DE RIESGOS'!$AR516="Mayor"),CONCATENATE("R",'MAPA DE RIESGOS'!$H516,"C",'MAPA DE RIESGOS'!$AF516),"")</f>
        <v/>
      </c>
      <c r="BM98" s="357" t="str">
        <f>IF(AND('MAPA DE RIESGOS'!$AP517="Media",'MAPA DE RIESGOS'!$AR517="Mayor"),CONCATENATE("R",'MAPA DE RIESGOS'!$H517,"C",'MAPA DE RIESGOS'!$AF517),"")</f>
        <v/>
      </c>
      <c r="BN98" s="357" t="str">
        <f>IF(AND('MAPA DE RIESGOS'!$AP518="Media",'MAPA DE RIESGOS'!$AR518="Mayor"),CONCATENATE("R",'MAPA DE RIESGOS'!$H518,"C",'MAPA DE RIESGOS'!$AF518),"")</f>
        <v/>
      </c>
      <c r="BO98" s="357" t="str">
        <f>IF(AND('MAPA DE RIESGOS'!$AP519="Media",'MAPA DE RIESGOS'!$AR519="Mayor"),CONCATENATE("R",'MAPA DE RIESGOS'!$H519,"C",'MAPA DE RIESGOS'!$AF519),"")</f>
        <v/>
      </c>
      <c r="BP98" s="357" t="str">
        <f>IF(AND('MAPA DE RIESGOS'!$AP520="Media",'MAPA DE RIESGOS'!$AR520="Mayor"),CONCATENATE("R",'MAPA DE RIESGOS'!$H520,"C",'MAPA DE RIESGOS'!$AF520),"")</f>
        <v/>
      </c>
      <c r="BQ98" s="357" t="str">
        <f>IF(AND('MAPA DE RIESGOS'!$AP521="Media",'MAPA DE RIESGOS'!$AR521="Mayor"),CONCATENATE("R",'MAPA DE RIESGOS'!$H521,"C",'MAPA DE RIESGOS'!$AF521),"")</f>
        <v/>
      </c>
      <c r="BR98" s="357" t="str">
        <f>IF(AND('MAPA DE RIESGOS'!$AP522="Media",'MAPA DE RIESGOS'!$AR522="Mayor"),CONCATENATE("R",'MAPA DE RIESGOS'!$H522,"C",'MAPA DE RIESGOS'!$AF522),"")</f>
        <v/>
      </c>
      <c r="BS98" s="357" t="str">
        <f>IF(AND('MAPA DE RIESGOS'!$AP523="Media",'MAPA DE RIESGOS'!$AR523="Mayor"),CONCATENATE("R",'MAPA DE RIESGOS'!$H523,"C",'MAPA DE RIESGOS'!$AF523),"")</f>
        <v/>
      </c>
      <c r="BT98" s="357" t="str">
        <f>IF(AND('MAPA DE RIESGOS'!$AP524="Media",'MAPA DE RIESGOS'!$AR524="Mayor"),CONCATENATE("R",'MAPA DE RIESGOS'!$H524,"C",'MAPA DE RIESGOS'!$AF524),"")</f>
        <v/>
      </c>
      <c r="BU98" s="357" t="str">
        <f>IF(AND('MAPA DE RIESGOS'!$AP525="Media",'MAPA DE RIESGOS'!$AR525="Mayor"),CONCATENATE("R",'MAPA DE RIESGOS'!$H525,"C",'MAPA DE RIESGOS'!$AF525),"")</f>
        <v/>
      </c>
      <c r="BV98" s="357" t="str">
        <f>IF(AND('MAPA DE RIESGOS'!$AP526="Media",'MAPA DE RIESGOS'!$AR526="Mayor"),CONCATENATE("R",'MAPA DE RIESGOS'!$H526,"C",'MAPA DE RIESGOS'!$AF526),"")</f>
        <v/>
      </c>
      <c r="BW98" s="357" t="str">
        <f>IF(AND('MAPA DE RIESGOS'!$AP527="Media",'MAPA DE RIESGOS'!$AR527="Mayor"),CONCATENATE("R",'MAPA DE RIESGOS'!$H527,"C",'MAPA DE RIESGOS'!$AF527),"")</f>
        <v/>
      </c>
      <c r="BX98" s="357" t="str">
        <f>IF(AND('MAPA DE RIESGOS'!$AP528="Media",'MAPA DE RIESGOS'!$AR528="Mayor"),CONCATENATE("R",'MAPA DE RIESGOS'!$H528,"C",'MAPA DE RIESGOS'!$AF528),"")</f>
        <v/>
      </c>
      <c r="BY98" s="357" t="str">
        <f>IF(AND('MAPA DE RIESGOS'!$AP529="Media",'MAPA DE RIESGOS'!$AR529="Mayor"),CONCATENATE("R",'MAPA DE RIESGOS'!$H529,"C",'MAPA DE RIESGOS'!$AF529),"")</f>
        <v/>
      </c>
      <c r="BZ98" s="357" t="str">
        <f>IF(AND('MAPA DE RIESGOS'!$AP530="Media",'MAPA DE RIESGOS'!$AR530="Mayor"),CONCATENATE("R",'MAPA DE RIESGOS'!$H530,"C",'MAPA DE RIESGOS'!$AF530),"")</f>
        <v/>
      </c>
      <c r="CA98" s="357" t="str">
        <f>IF(AND('MAPA DE RIESGOS'!$AP531="Media",'MAPA DE RIESGOS'!$AR531="Mayor"),CONCATENATE("R",'MAPA DE RIESGOS'!$H531,"C",'MAPA DE RIESGOS'!$AF531),"")</f>
        <v/>
      </c>
      <c r="CB98" s="357" t="str">
        <f>IF(AND('MAPA DE RIESGOS'!$AP532="Media",'MAPA DE RIESGOS'!$AR532="Mayor"),CONCATENATE("R",'MAPA DE RIESGOS'!$H532,"C",'MAPA DE RIESGOS'!$AF532),"")</f>
        <v/>
      </c>
      <c r="CC98" s="358" t="str">
        <f>IF(AND('MAPA DE RIESGOS'!$AP533="Media",'MAPA DE RIESGOS'!$AR533="Mayor"),CONCATENATE("R",'MAPA DE RIESGOS'!$H533,"C",'MAPA DE RIESGOS'!$AF533),"")</f>
        <v/>
      </c>
      <c r="CD98" s="359" t="str">
        <f>IF(AND('MAPA DE RIESGOS'!$AP516="Media",'MAPA DE RIESGOS'!$AR516="Catastrófico"),CONCATENATE("R",'MAPA DE RIESGOS'!$H516,"C",'MAPA DE RIESGOS'!$AF516),"")</f>
        <v/>
      </c>
      <c r="CE98" s="359" t="str">
        <f>IF(AND('MAPA DE RIESGOS'!$AP517="Media",'MAPA DE RIESGOS'!$AR517="Catastrófico"),CONCATENATE("R",'MAPA DE RIESGOS'!$H517,"C",'MAPA DE RIESGOS'!$AF517),"")</f>
        <v/>
      </c>
      <c r="CF98" s="359" t="str">
        <f>IF(AND('MAPA DE RIESGOS'!$AP518="Media",'MAPA DE RIESGOS'!$AR518="Catastrófico"),CONCATENATE("R",'MAPA DE RIESGOS'!$H518,"C",'MAPA DE RIESGOS'!$AF518),"")</f>
        <v/>
      </c>
      <c r="CG98" s="359" t="str">
        <f>IF(AND('MAPA DE RIESGOS'!$AP519="Media",'MAPA DE RIESGOS'!$AR519="Catastrófico"),CONCATENATE("R",'MAPA DE RIESGOS'!$H519,"C",'MAPA DE RIESGOS'!$AF519),"")</f>
        <v/>
      </c>
      <c r="CH98" s="359" t="str">
        <f>IF(AND('MAPA DE RIESGOS'!$AP520="Media",'MAPA DE RIESGOS'!$AR520="Catastrófico"),CONCATENATE("R",'MAPA DE RIESGOS'!$H520,"C",'MAPA DE RIESGOS'!$AF520),"")</f>
        <v/>
      </c>
      <c r="CI98" s="359" t="str">
        <f>IF(AND('MAPA DE RIESGOS'!$AP521="Media",'MAPA DE RIESGOS'!$AR521="Catastrófico"),CONCATENATE("R",'MAPA DE RIESGOS'!$H521,"C",'MAPA DE RIESGOS'!$AF521),"")</f>
        <v/>
      </c>
      <c r="CJ98" s="359" t="str">
        <f>IF(AND('MAPA DE RIESGOS'!$AP522="Media",'MAPA DE RIESGOS'!$AR522="Catastrófico"),CONCATENATE("R",'MAPA DE RIESGOS'!$H522,"C",'MAPA DE RIESGOS'!$AF522),"")</f>
        <v/>
      </c>
      <c r="CK98" s="359" t="str">
        <f>IF(AND('MAPA DE RIESGOS'!$AP523="Media",'MAPA DE RIESGOS'!$AR523="Catastrófico"),CONCATENATE("R",'MAPA DE RIESGOS'!$H523,"C",'MAPA DE RIESGOS'!$AF523),"")</f>
        <v/>
      </c>
      <c r="CL98" s="359" t="str">
        <f>IF(AND('MAPA DE RIESGOS'!$AP524="Media",'MAPA DE RIESGOS'!$AR524="Catastrófico"),CONCATENATE("R",'MAPA DE RIESGOS'!$H524,"C",'MAPA DE RIESGOS'!$AF524),"")</f>
        <v/>
      </c>
      <c r="CM98" s="359" t="str">
        <f>IF(AND('MAPA DE RIESGOS'!$AP525="Media",'MAPA DE RIESGOS'!$AR525="Catastrófico"),CONCATENATE("R",'MAPA DE RIESGOS'!$H525,"C",'MAPA DE RIESGOS'!$AF525),"")</f>
        <v/>
      </c>
      <c r="CN98" s="359" t="str">
        <f>IF(AND('MAPA DE RIESGOS'!$AP526="Media",'MAPA DE RIESGOS'!$AR526="Catastrófico"),CONCATENATE("R",'MAPA DE RIESGOS'!$H526,"C",'MAPA DE RIESGOS'!$AF526),"")</f>
        <v/>
      </c>
      <c r="CO98" s="359" t="str">
        <f>IF(AND('MAPA DE RIESGOS'!$AP527="Media",'MAPA DE RIESGOS'!$AR527="Catastrófico"),CONCATENATE("R",'MAPA DE RIESGOS'!$H527,"C",'MAPA DE RIESGOS'!$AF527),"")</f>
        <v/>
      </c>
      <c r="CP98" s="359" t="str">
        <f>IF(AND('MAPA DE RIESGOS'!$AP528="Media",'MAPA DE RIESGOS'!$AR528="Catastrófico"),CONCATENATE("R",'MAPA DE RIESGOS'!$H528,"C",'MAPA DE RIESGOS'!$AF528),"")</f>
        <v/>
      </c>
      <c r="CQ98" s="359" t="str">
        <f>IF(AND('MAPA DE RIESGOS'!$AP529="Media",'MAPA DE RIESGOS'!$AR529="Catastrófico"),CONCATENATE("R",'MAPA DE RIESGOS'!$H529,"C",'MAPA DE RIESGOS'!$AF529),"")</f>
        <v/>
      </c>
      <c r="CR98" s="359" t="str">
        <f>IF(AND('MAPA DE RIESGOS'!$AP530="Media",'MAPA DE RIESGOS'!$AR530="Catastrófico"),CONCATENATE("R",'MAPA DE RIESGOS'!$H530,"C",'MAPA DE RIESGOS'!$AF530),"")</f>
        <v/>
      </c>
      <c r="CS98" s="359" t="str">
        <f>IF(AND('MAPA DE RIESGOS'!$AP531="Media",'MAPA DE RIESGOS'!$AR531="Catastrófico"),CONCATENATE("R",'MAPA DE RIESGOS'!$H531,"C",'MAPA DE RIESGOS'!$AF531),"")</f>
        <v/>
      </c>
      <c r="CT98" s="359" t="str">
        <f>IF(AND('MAPA DE RIESGOS'!$AP532="Media",'MAPA DE RIESGOS'!$AR532="Catastrófico"),CONCATENATE("R",'MAPA DE RIESGOS'!$H532,"C",'MAPA DE RIESGOS'!$AF532),"")</f>
        <v/>
      </c>
      <c r="CU98" s="360" t="str">
        <f>IF(AND('MAPA DE RIESGOS'!$AP533="Media",'MAPA DE RIESGOS'!$AR533="Catastrófico"),CONCATENATE("R",'MAPA DE RIESGOS'!$H533,"C",'MAPA DE RIESGOS'!$AF533),"")</f>
        <v/>
      </c>
      <c r="CV98" s="67"/>
      <c r="CW98" s="741"/>
      <c r="CX98" s="742"/>
      <c r="CY98" s="742"/>
      <c r="CZ98" s="742"/>
      <c r="DA98" s="742"/>
      <c r="DB98" s="743"/>
    </row>
    <row r="99" spans="2:106" ht="32.5" customHeight="1">
      <c r="B99" s="755"/>
      <c r="C99" s="755"/>
      <c r="D99" s="756"/>
      <c r="E99" s="726"/>
      <c r="F99" s="727"/>
      <c r="G99" s="727"/>
      <c r="H99" s="727"/>
      <c r="I99" s="728"/>
      <c r="J99" s="369" t="str">
        <f>IF(AND('MAPA DE RIESGOS'!$AP534="Media",'MAPA DE RIESGOS'!$AR534="Leve"),CONCATENATE("R",'MAPA DE RIESGOS'!$H534,"C",'MAPA DE RIESGOS'!$AF534),"")</f>
        <v/>
      </c>
      <c r="K99" s="370" t="str">
        <f>IF(AND('MAPA DE RIESGOS'!$AP535="Media",'MAPA DE RIESGOS'!$AR535="Leve"),CONCATENATE("R",'MAPA DE RIESGOS'!$H535,"C",'MAPA DE RIESGOS'!$AF535),"")</f>
        <v/>
      </c>
      <c r="L99" s="370" t="str">
        <f>IF(AND('MAPA DE RIESGOS'!$AP536="Media",'MAPA DE RIESGOS'!$AR536="Leve"),CONCATENATE("R",'MAPA DE RIESGOS'!$H536,"C",'MAPA DE RIESGOS'!$AF536),"")</f>
        <v/>
      </c>
      <c r="M99" s="370" t="str">
        <f>IF(AND('MAPA DE RIESGOS'!$AP537="Media",'MAPA DE RIESGOS'!$AR537="Leve"),CONCATENATE("R",'MAPA DE RIESGOS'!$H537,"C",'MAPA DE RIESGOS'!$AF537),"")</f>
        <v/>
      </c>
      <c r="N99" s="370" t="str">
        <f>IF(AND('MAPA DE RIESGOS'!$AP538="Media",'MAPA DE RIESGOS'!$AR538="Leve"),CONCATENATE("R",'MAPA DE RIESGOS'!$H538,"C",'MAPA DE RIESGOS'!$AF538),"")</f>
        <v/>
      </c>
      <c r="O99" s="370" t="str">
        <f>IF(AND('MAPA DE RIESGOS'!$AP539="Media",'MAPA DE RIESGOS'!$AR539="Leve"),CONCATENATE("R",'MAPA DE RIESGOS'!$H539,"C",'MAPA DE RIESGOS'!$AF539),"")</f>
        <v/>
      </c>
      <c r="P99" s="370" t="str">
        <f>IF(AND('MAPA DE RIESGOS'!$AP540="Media",'MAPA DE RIESGOS'!$AR540="Leve"),CONCATENATE("R",'MAPA DE RIESGOS'!$H540,"C",'MAPA DE RIESGOS'!$AF540),"")</f>
        <v/>
      </c>
      <c r="Q99" s="370" t="str">
        <f>IF(AND('MAPA DE RIESGOS'!$AP541="Media",'MAPA DE RIESGOS'!$AR541="Leve"),CONCATENATE("R",'MAPA DE RIESGOS'!$H541,"C",'MAPA DE RIESGOS'!$AF541),"")</f>
        <v/>
      </c>
      <c r="R99" s="370" t="str">
        <f>IF(AND('MAPA DE RIESGOS'!$AP542="Media",'MAPA DE RIESGOS'!$AR542="Leve"),CONCATENATE("R",'MAPA DE RIESGOS'!$H542,"C",'MAPA DE RIESGOS'!$AF542),"")</f>
        <v/>
      </c>
      <c r="S99" s="370" t="str">
        <f>IF(AND('MAPA DE RIESGOS'!$AP543="Media",'MAPA DE RIESGOS'!$AR543="Leve"),CONCATENATE("R",'MAPA DE RIESGOS'!$H543,"C",'MAPA DE RIESGOS'!$AF543),"")</f>
        <v/>
      </c>
      <c r="T99" s="370" t="str">
        <f>IF(AND('MAPA DE RIESGOS'!$AP544="Media",'MAPA DE RIESGOS'!$AR544="Leve"),CONCATENATE("R",'MAPA DE RIESGOS'!$H544,"C",'MAPA DE RIESGOS'!$AF544),"")</f>
        <v/>
      </c>
      <c r="U99" s="370" t="str">
        <f>IF(AND('MAPA DE RIESGOS'!$AP545="Media",'MAPA DE RIESGOS'!$AR545="Leve"),CONCATENATE("R",'MAPA DE RIESGOS'!$H545,"C",'MAPA DE RIESGOS'!$AF545),"")</f>
        <v/>
      </c>
      <c r="V99" s="370" t="str">
        <f>IF(AND('MAPA DE RIESGOS'!$AP546="Media",'MAPA DE RIESGOS'!$AR546="Leve"),CONCATENATE("R",'MAPA DE RIESGOS'!$H546,"C",'MAPA DE RIESGOS'!$AF546),"")</f>
        <v/>
      </c>
      <c r="W99" s="370" t="str">
        <f>IF(AND('MAPA DE RIESGOS'!$AP547="Media",'MAPA DE RIESGOS'!$AR547="Leve"),CONCATENATE("R",'MAPA DE RIESGOS'!$H547,"C",'MAPA DE RIESGOS'!$AF547),"")</f>
        <v/>
      </c>
      <c r="X99" s="370" t="str">
        <f>IF(AND('MAPA DE RIESGOS'!$AP548="Media",'MAPA DE RIESGOS'!$AR548="Leve"),CONCATENATE("R",'MAPA DE RIESGOS'!$H548,"C",'MAPA DE RIESGOS'!$AF548),"")</f>
        <v/>
      </c>
      <c r="Y99" s="370" t="str">
        <f>IF(AND('MAPA DE RIESGOS'!$AP549="Media",'MAPA DE RIESGOS'!$AR549="Leve"),CONCATENATE("R",'MAPA DE RIESGOS'!$H549,"C",'MAPA DE RIESGOS'!$AF549),"")</f>
        <v/>
      </c>
      <c r="Z99" s="370" t="str">
        <f>IF(AND('MAPA DE RIESGOS'!$AP550="Media",'MAPA DE RIESGOS'!$AR550="Leve"),CONCATENATE("R",'MAPA DE RIESGOS'!$H550,"C",'MAPA DE RIESGOS'!$AF550),"")</f>
        <v/>
      </c>
      <c r="AA99" s="370" t="str">
        <f>IF(AND('MAPA DE RIESGOS'!$AP551="Media",'MAPA DE RIESGOS'!$AR551="Leve"),CONCATENATE("R",'MAPA DE RIESGOS'!$H551,"C",'MAPA DE RIESGOS'!$AF551),"")</f>
        <v/>
      </c>
      <c r="AB99" s="369" t="str">
        <f>IF(AND('MAPA DE RIESGOS'!$AP534="Media",'MAPA DE RIESGOS'!$AR534="Menor"),CONCATENATE("R",'MAPA DE RIESGOS'!$H534,"C",'MAPA DE RIESGOS'!$AF534),"")</f>
        <v/>
      </c>
      <c r="AC99" s="370" t="str">
        <f>IF(AND('MAPA DE RIESGOS'!$AP535="Media",'MAPA DE RIESGOS'!$AR535="Menor"),CONCATENATE("R",'MAPA DE RIESGOS'!$H535,"C",'MAPA DE RIESGOS'!$AF535),"")</f>
        <v/>
      </c>
      <c r="AD99" s="370" t="str">
        <f>IF(AND('MAPA DE RIESGOS'!$AP536="Media",'MAPA DE RIESGOS'!$AR536="Menor"),CONCATENATE("R",'MAPA DE RIESGOS'!$H536,"C",'MAPA DE RIESGOS'!$AF536),"")</f>
        <v/>
      </c>
      <c r="AE99" s="370" t="str">
        <f>IF(AND('MAPA DE RIESGOS'!$AP537="Media",'MAPA DE RIESGOS'!$AR537="Menor"),CONCATENATE("R",'MAPA DE RIESGOS'!$H537,"C",'MAPA DE RIESGOS'!$AF537),"")</f>
        <v/>
      </c>
      <c r="AF99" s="370" t="str">
        <f>IF(AND('MAPA DE RIESGOS'!$AP538="Media",'MAPA DE RIESGOS'!$AR538="Menor"),CONCATENATE("R",'MAPA DE RIESGOS'!$H538,"C",'MAPA DE RIESGOS'!$AF538),"")</f>
        <v/>
      </c>
      <c r="AG99" s="370" t="str">
        <f>IF(AND('MAPA DE RIESGOS'!$AP539="Media",'MAPA DE RIESGOS'!$AR539="Menor"),CONCATENATE("R",'MAPA DE RIESGOS'!$H539,"C",'MAPA DE RIESGOS'!$AF539),"")</f>
        <v/>
      </c>
      <c r="AH99" s="370" t="str">
        <f>IF(AND('MAPA DE RIESGOS'!$AP540="Media",'MAPA DE RIESGOS'!$AR540="Menor"),CONCATENATE("R",'MAPA DE RIESGOS'!$H540,"C",'MAPA DE RIESGOS'!$AF540),"")</f>
        <v/>
      </c>
      <c r="AI99" s="370" t="str">
        <f>IF(AND('MAPA DE RIESGOS'!$AP541="Media",'MAPA DE RIESGOS'!$AR541="Menor"),CONCATENATE("R",'MAPA DE RIESGOS'!$H541,"C",'MAPA DE RIESGOS'!$AF541),"")</f>
        <v/>
      </c>
      <c r="AJ99" s="370" t="str">
        <f>IF(AND('MAPA DE RIESGOS'!$AP542="Media",'MAPA DE RIESGOS'!$AR542="Menor"),CONCATENATE("R",'MAPA DE RIESGOS'!$H542,"C",'MAPA DE RIESGOS'!$AF542),"")</f>
        <v/>
      </c>
      <c r="AK99" s="370" t="str">
        <f>IF(AND('MAPA DE RIESGOS'!$AP543="Media",'MAPA DE RIESGOS'!$AR543="Menor"),CONCATENATE("R",'MAPA DE RIESGOS'!$H543,"C",'MAPA DE RIESGOS'!$AF543),"")</f>
        <v/>
      </c>
      <c r="AL99" s="370" t="str">
        <f>IF(AND('MAPA DE RIESGOS'!$AP544="Media",'MAPA DE RIESGOS'!$AR544="Menor"),CONCATENATE("R",'MAPA DE RIESGOS'!$H544,"C",'MAPA DE RIESGOS'!$AF544),"")</f>
        <v/>
      </c>
      <c r="AM99" s="370" t="str">
        <f>IF(AND('MAPA DE RIESGOS'!$AP545="Media",'MAPA DE RIESGOS'!$AR545="Menor"),CONCATENATE("R",'MAPA DE RIESGOS'!$H545,"C",'MAPA DE RIESGOS'!$AF545),"")</f>
        <v/>
      </c>
      <c r="AN99" s="370" t="str">
        <f>IF(AND('MAPA DE RIESGOS'!$AP546="Media",'MAPA DE RIESGOS'!$AR546="Menor"),CONCATENATE("R",'MAPA DE RIESGOS'!$H546,"C",'MAPA DE RIESGOS'!$AF546),"")</f>
        <v/>
      </c>
      <c r="AO99" s="370" t="str">
        <f>IF(AND('MAPA DE RIESGOS'!$AP547="Media",'MAPA DE RIESGOS'!$AR547="Menor"),CONCATENATE("R",'MAPA DE RIESGOS'!$H547,"C",'MAPA DE RIESGOS'!$AF547),"")</f>
        <v/>
      </c>
      <c r="AP99" s="370" t="str">
        <f>IF(AND('MAPA DE RIESGOS'!$AP548="Media",'MAPA DE RIESGOS'!$AR548="Menor"),CONCATENATE("R",'MAPA DE RIESGOS'!$H548,"C",'MAPA DE RIESGOS'!$AF548),"")</f>
        <v/>
      </c>
      <c r="AQ99" s="370" t="str">
        <f>IF(AND('MAPA DE RIESGOS'!$AP549="Media",'MAPA DE RIESGOS'!$AR549="Menor"),CONCATENATE("R",'MAPA DE RIESGOS'!$H549,"C",'MAPA DE RIESGOS'!$AF549),"")</f>
        <v/>
      </c>
      <c r="AR99" s="370" t="str">
        <f>IF(AND('MAPA DE RIESGOS'!$AP550="Media",'MAPA DE RIESGOS'!$AR550="Menor"),CONCATENATE("R",'MAPA DE RIESGOS'!$H550,"C",'MAPA DE RIESGOS'!$AF550),"")</f>
        <v/>
      </c>
      <c r="AS99" s="370" t="str">
        <f>IF(AND('MAPA DE RIESGOS'!$AP551="Media",'MAPA DE RIESGOS'!$AR551="Menor"),CONCATENATE("R",'MAPA DE RIESGOS'!$H551,"C",'MAPA DE RIESGOS'!$AF551),"")</f>
        <v/>
      </c>
      <c r="AT99" s="369" t="str">
        <f>IF(AND('MAPA DE RIESGOS'!$AP534="Media",'MAPA DE RIESGOS'!$AR534="Moderado"),CONCATENATE("R",'MAPA DE RIESGOS'!$H534,"C",'MAPA DE RIESGOS'!$AF534),"")</f>
        <v/>
      </c>
      <c r="AU99" s="370" t="str">
        <f>IF(AND('MAPA DE RIESGOS'!$AP535="Media",'MAPA DE RIESGOS'!$AR535="Moderado"),CONCATENATE("R",'MAPA DE RIESGOS'!$H535,"C",'MAPA DE RIESGOS'!$AF535),"")</f>
        <v/>
      </c>
      <c r="AV99" s="370" t="str">
        <f>IF(AND('MAPA DE RIESGOS'!$AP536="Media",'MAPA DE RIESGOS'!$AR536="Moderado"),CONCATENATE("R",'MAPA DE RIESGOS'!$H536,"C",'MAPA DE RIESGOS'!$AF536),"")</f>
        <v/>
      </c>
      <c r="AW99" s="370" t="str">
        <f>IF(AND('MAPA DE RIESGOS'!$AP537="Media",'MAPA DE RIESGOS'!$AR537="Moderado"),CONCATENATE("R",'MAPA DE RIESGOS'!$H537,"C",'MAPA DE RIESGOS'!$AF537),"")</f>
        <v/>
      </c>
      <c r="AX99" s="370" t="str">
        <f>IF(AND('MAPA DE RIESGOS'!$AP538="Media",'MAPA DE RIESGOS'!$AR538="Moderado"),CONCATENATE("R",'MAPA DE RIESGOS'!$H538,"C",'MAPA DE RIESGOS'!$AF538),"")</f>
        <v/>
      </c>
      <c r="AY99" s="370" t="str">
        <f>IF(AND('MAPA DE RIESGOS'!$AP539="Media",'MAPA DE RIESGOS'!$AR539="Moderado"),CONCATENATE("R",'MAPA DE RIESGOS'!$H539,"C",'MAPA DE RIESGOS'!$AF539),"")</f>
        <v/>
      </c>
      <c r="AZ99" s="370" t="str">
        <f>IF(AND('MAPA DE RIESGOS'!$AP540="Media",'MAPA DE RIESGOS'!$AR540="Moderado"),CONCATENATE("R",'MAPA DE RIESGOS'!$H540,"C",'MAPA DE RIESGOS'!$AF540),"")</f>
        <v/>
      </c>
      <c r="BA99" s="370" t="str">
        <f>IF(AND('MAPA DE RIESGOS'!$AP541="Media",'MAPA DE RIESGOS'!$AR541="Moderado"),CONCATENATE("R",'MAPA DE RIESGOS'!$H541,"C",'MAPA DE RIESGOS'!$AF541),"")</f>
        <v/>
      </c>
      <c r="BB99" s="370" t="str">
        <f>IF(AND('MAPA DE RIESGOS'!$AP542="Media",'MAPA DE RIESGOS'!$AR542="Moderado"),CONCATENATE("R",'MAPA DE RIESGOS'!$H542,"C",'MAPA DE RIESGOS'!$AF542),"")</f>
        <v/>
      </c>
      <c r="BC99" s="370" t="str">
        <f>IF(AND('MAPA DE RIESGOS'!$AP543="Media",'MAPA DE RIESGOS'!$AR543="Moderado"),CONCATENATE("R",'MAPA DE RIESGOS'!$H543,"C",'MAPA DE RIESGOS'!$AF543),"")</f>
        <v/>
      </c>
      <c r="BD99" s="370" t="str">
        <f>IF(AND('MAPA DE RIESGOS'!$AP544="Media",'MAPA DE RIESGOS'!$AR544="Moderado"),CONCATENATE("R",'MAPA DE RIESGOS'!$H544,"C",'MAPA DE RIESGOS'!$AF544),"")</f>
        <v/>
      </c>
      <c r="BE99" s="370" t="str">
        <f>IF(AND('MAPA DE RIESGOS'!$AP545="Media",'MAPA DE RIESGOS'!$AR545="Moderado"),CONCATENATE("R",'MAPA DE RIESGOS'!$H545,"C",'MAPA DE RIESGOS'!$AF545),"")</f>
        <v/>
      </c>
      <c r="BF99" s="370" t="str">
        <f>IF(AND('MAPA DE RIESGOS'!$AP546="Media",'MAPA DE RIESGOS'!$AR546="Moderado"),CONCATENATE("R",'MAPA DE RIESGOS'!$H546,"C",'MAPA DE RIESGOS'!$AF546),"")</f>
        <v/>
      </c>
      <c r="BG99" s="370" t="str">
        <f>IF(AND('MAPA DE RIESGOS'!$AP547="Media",'MAPA DE RIESGOS'!$AR547="Moderado"),CONCATENATE("R",'MAPA DE RIESGOS'!$H547,"C",'MAPA DE RIESGOS'!$AF547),"")</f>
        <v/>
      </c>
      <c r="BH99" s="370" t="str">
        <f>IF(AND('MAPA DE RIESGOS'!$AP548="Media",'MAPA DE RIESGOS'!$AR548="Moderado"),CONCATENATE("R",'MAPA DE RIESGOS'!$H548,"C",'MAPA DE RIESGOS'!$AF548),"")</f>
        <v/>
      </c>
      <c r="BI99" s="370" t="str">
        <f>IF(AND('MAPA DE RIESGOS'!$AP549="Media",'MAPA DE RIESGOS'!$AR549="Moderado"),CONCATENATE("R",'MAPA DE RIESGOS'!$H549,"C",'MAPA DE RIESGOS'!$AF549),"")</f>
        <v/>
      </c>
      <c r="BJ99" s="370" t="str">
        <f>IF(AND('MAPA DE RIESGOS'!$AP550="Media",'MAPA DE RIESGOS'!$AR550="Moderado"),CONCATENATE("R",'MAPA DE RIESGOS'!$H550,"C",'MAPA DE RIESGOS'!$AF550),"")</f>
        <v/>
      </c>
      <c r="BK99" s="371" t="str">
        <f>IF(AND('MAPA DE RIESGOS'!$AP551="Media",'MAPA DE RIESGOS'!$AR551="Moderado"),CONCATENATE("R",'MAPA DE RIESGOS'!$H551,"C",'MAPA DE RIESGOS'!$AF551),"")</f>
        <v/>
      </c>
      <c r="BL99" s="357" t="str">
        <f>IF(AND('MAPA DE RIESGOS'!$AP534="Media",'MAPA DE RIESGOS'!$AR534="Mayor"),CONCATENATE("R",'MAPA DE RIESGOS'!$H534,"C",'MAPA DE RIESGOS'!$AF534),"")</f>
        <v/>
      </c>
      <c r="BM99" s="357" t="str">
        <f>IF(AND('MAPA DE RIESGOS'!$AP535="Media",'MAPA DE RIESGOS'!$AR535="Mayor"),CONCATENATE("R",'MAPA DE RIESGOS'!$H535,"C",'MAPA DE RIESGOS'!$AF535),"")</f>
        <v/>
      </c>
      <c r="BN99" s="357" t="str">
        <f>IF(AND('MAPA DE RIESGOS'!$AP536="Media",'MAPA DE RIESGOS'!$AR536="Mayor"),CONCATENATE("R",'MAPA DE RIESGOS'!$H536,"C",'MAPA DE RIESGOS'!$AF536),"")</f>
        <v/>
      </c>
      <c r="BO99" s="357" t="str">
        <f>IF(AND('MAPA DE RIESGOS'!$AP537="Media",'MAPA DE RIESGOS'!$AR537="Mayor"),CONCATENATE("R",'MAPA DE RIESGOS'!$H537,"C",'MAPA DE RIESGOS'!$AF537),"")</f>
        <v/>
      </c>
      <c r="BP99" s="357" t="str">
        <f>IF(AND('MAPA DE RIESGOS'!$AP538="Media",'MAPA DE RIESGOS'!$AR538="Mayor"),CONCATENATE("R",'MAPA DE RIESGOS'!$H538,"C",'MAPA DE RIESGOS'!$AF538),"")</f>
        <v/>
      </c>
      <c r="BQ99" s="357" t="str">
        <f>IF(AND('MAPA DE RIESGOS'!$AP539="Media",'MAPA DE RIESGOS'!$AR539="Mayor"),CONCATENATE("R",'MAPA DE RIESGOS'!$H539,"C",'MAPA DE RIESGOS'!$AF539),"")</f>
        <v/>
      </c>
      <c r="BR99" s="357" t="str">
        <f>IF(AND('MAPA DE RIESGOS'!$AP540="Media",'MAPA DE RIESGOS'!$AR540="Mayor"),CONCATENATE("R",'MAPA DE RIESGOS'!$H540,"C",'MAPA DE RIESGOS'!$AF540),"")</f>
        <v/>
      </c>
      <c r="BS99" s="357" t="str">
        <f>IF(AND('MAPA DE RIESGOS'!$AP541="Media",'MAPA DE RIESGOS'!$AR541="Mayor"),CONCATENATE("R",'MAPA DE RIESGOS'!$H541,"C",'MAPA DE RIESGOS'!$AF541),"")</f>
        <v/>
      </c>
      <c r="BT99" s="357" t="str">
        <f>IF(AND('MAPA DE RIESGOS'!$AP542="Media",'MAPA DE RIESGOS'!$AR542="Mayor"),CONCATENATE("R",'MAPA DE RIESGOS'!$H542,"C",'MAPA DE RIESGOS'!$AF542),"")</f>
        <v/>
      </c>
      <c r="BU99" s="357" t="str">
        <f>IF(AND('MAPA DE RIESGOS'!$AP543="Media",'MAPA DE RIESGOS'!$AR543="Mayor"),CONCATENATE("R",'MAPA DE RIESGOS'!$H543,"C",'MAPA DE RIESGOS'!$AF543),"")</f>
        <v/>
      </c>
      <c r="BV99" s="357" t="str">
        <f>IF(AND('MAPA DE RIESGOS'!$AP544="Media",'MAPA DE RIESGOS'!$AR544="Mayor"),CONCATENATE("R",'MAPA DE RIESGOS'!$H544,"C",'MAPA DE RIESGOS'!$AF544),"")</f>
        <v/>
      </c>
      <c r="BW99" s="357" t="str">
        <f>IF(AND('MAPA DE RIESGOS'!$AP545="Media",'MAPA DE RIESGOS'!$AR545="Mayor"),CONCATENATE("R",'MAPA DE RIESGOS'!$H545,"C",'MAPA DE RIESGOS'!$AF545),"")</f>
        <v/>
      </c>
      <c r="BX99" s="357" t="str">
        <f>IF(AND('MAPA DE RIESGOS'!$AP546="Media",'MAPA DE RIESGOS'!$AR546="Mayor"),CONCATENATE("R",'MAPA DE RIESGOS'!$H546,"C",'MAPA DE RIESGOS'!$AF546),"")</f>
        <v/>
      </c>
      <c r="BY99" s="357" t="str">
        <f>IF(AND('MAPA DE RIESGOS'!$AP547="Media",'MAPA DE RIESGOS'!$AR547="Mayor"),CONCATENATE("R",'MAPA DE RIESGOS'!$H547,"C",'MAPA DE RIESGOS'!$AF547),"")</f>
        <v/>
      </c>
      <c r="BZ99" s="357" t="str">
        <f>IF(AND('MAPA DE RIESGOS'!$AP548="Media",'MAPA DE RIESGOS'!$AR548="Mayor"),CONCATENATE("R",'MAPA DE RIESGOS'!$H548,"C",'MAPA DE RIESGOS'!$AF548),"")</f>
        <v/>
      </c>
      <c r="CA99" s="357" t="str">
        <f>IF(AND('MAPA DE RIESGOS'!$AP549="Media",'MAPA DE RIESGOS'!$AR549="Mayor"),CONCATENATE("R",'MAPA DE RIESGOS'!$H549,"C",'MAPA DE RIESGOS'!$AF549),"")</f>
        <v/>
      </c>
      <c r="CB99" s="357" t="str">
        <f>IF(AND('MAPA DE RIESGOS'!$AP550="Media",'MAPA DE RIESGOS'!$AR550="Mayor"),CONCATENATE("R",'MAPA DE RIESGOS'!$H550,"C",'MAPA DE RIESGOS'!$AF550),"")</f>
        <v/>
      </c>
      <c r="CC99" s="358" t="str">
        <f>IF(AND('MAPA DE RIESGOS'!$AP551="Media",'MAPA DE RIESGOS'!$AR551="Mayor"),CONCATENATE("R",'MAPA DE RIESGOS'!$H551,"C",'MAPA DE RIESGOS'!$AF551),"")</f>
        <v/>
      </c>
      <c r="CD99" s="359" t="str">
        <f>IF(AND('MAPA DE RIESGOS'!$AP534="Media",'MAPA DE RIESGOS'!$AR534="Catastrófico"),CONCATENATE("R",'MAPA DE RIESGOS'!$H534,"C",'MAPA DE RIESGOS'!$AF534),"")</f>
        <v/>
      </c>
      <c r="CE99" s="359" t="str">
        <f>IF(AND('MAPA DE RIESGOS'!$AP535="Media",'MAPA DE RIESGOS'!$AR535="Catastrófico"),CONCATENATE("R",'MAPA DE RIESGOS'!$H535,"C",'MAPA DE RIESGOS'!$AF535),"")</f>
        <v/>
      </c>
      <c r="CF99" s="359" t="str">
        <f>IF(AND('MAPA DE RIESGOS'!$AP536="Media",'MAPA DE RIESGOS'!$AR536="Catastrófico"),CONCATENATE("R",'MAPA DE RIESGOS'!$H536,"C",'MAPA DE RIESGOS'!$AF536),"")</f>
        <v/>
      </c>
      <c r="CG99" s="359" t="str">
        <f>IF(AND('MAPA DE RIESGOS'!$AP537="Media",'MAPA DE RIESGOS'!$AR537="Catastrófico"),CONCATENATE("R",'MAPA DE RIESGOS'!$H537,"C",'MAPA DE RIESGOS'!$AF537),"")</f>
        <v/>
      </c>
      <c r="CH99" s="359" t="str">
        <f>IF(AND('MAPA DE RIESGOS'!$AP538="Media",'MAPA DE RIESGOS'!$AR538="Catastrófico"),CONCATENATE("R",'MAPA DE RIESGOS'!$H538,"C",'MAPA DE RIESGOS'!$AF538),"")</f>
        <v/>
      </c>
      <c r="CI99" s="359" t="str">
        <f>IF(AND('MAPA DE RIESGOS'!$AP539="Media",'MAPA DE RIESGOS'!$AR539="Catastrófico"),CONCATENATE("R",'MAPA DE RIESGOS'!$H539,"C",'MAPA DE RIESGOS'!$AF539),"")</f>
        <v/>
      </c>
      <c r="CJ99" s="359" t="str">
        <f>IF(AND('MAPA DE RIESGOS'!$AP540="Media",'MAPA DE RIESGOS'!$AR540="Catastrófico"),CONCATENATE("R",'MAPA DE RIESGOS'!$H540,"C",'MAPA DE RIESGOS'!$AF540),"")</f>
        <v/>
      </c>
      <c r="CK99" s="359" t="str">
        <f>IF(AND('MAPA DE RIESGOS'!$AP541="Media",'MAPA DE RIESGOS'!$AR541="Catastrófico"),CONCATENATE("R",'MAPA DE RIESGOS'!$H541,"C",'MAPA DE RIESGOS'!$AF541),"")</f>
        <v/>
      </c>
      <c r="CL99" s="359" t="str">
        <f>IF(AND('MAPA DE RIESGOS'!$AP542="Media",'MAPA DE RIESGOS'!$AR542="Catastrófico"),CONCATENATE("R",'MAPA DE RIESGOS'!$H542,"C",'MAPA DE RIESGOS'!$AF542),"")</f>
        <v/>
      </c>
      <c r="CM99" s="359" t="str">
        <f>IF(AND('MAPA DE RIESGOS'!$AP543="Media",'MAPA DE RIESGOS'!$AR543="Catastrófico"),CONCATENATE("R",'MAPA DE RIESGOS'!$H543,"C",'MAPA DE RIESGOS'!$AF543),"")</f>
        <v/>
      </c>
      <c r="CN99" s="359" t="str">
        <f>IF(AND('MAPA DE RIESGOS'!$AP544="Media",'MAPA DE RIESGOS'!$AR544="Catastrófico"),CONCATENATE("R",'MAPA DE RIESGOS'!$H544,"C",'MAPA DE RIESGOS'!$AF544),"")</f>
        <v/>
      </c>
      <c r="CO99" s="359" t="str">
        <f>IF(AND('MAPA DE RIESGOS'!$AP545="Media",'MAPA DE RIESGOS'!$AR545="Catastrófico"),CONCATENATE("R",'MAPA DE RIESGOS'!$H545,"C",'MAPA DE RIESGOS'!$AF545),"")</f>
        <v/>
      </c>
      <c r="CP99" s="359" t="str">
        <f>IF(AND('MAPA DE RIESGOS'!$AP546="Media",'MAPA DE RIESGOS'!$AR546="Catastrófico"),CONCATENATE("R",'MAPA DE RIESGOS'!$H546,"C",'MAPA DE RIESGOS'!$AF546),"")</f>
        <v/>
      </c>
      <c r="CQ99" s="359" t="str">
        <f>IF(AND('MAPA DE RIESGOS'!$AP547="Media",'MAPA DE RIESGOS'!$AR547="Catastrófico"),CONCATENATE("R",'MAPA DE RIESGOS'!$H547,"C",'MAPA DE RIESGOS'!$AF547),"")</f>
        <v/>
      </c>
      <c r="CR99" s="359" t="str">
        <f>IF(AND('MAPA DE RIESGOS'!$AP548="Media",'MAPA DE RIESGOS'!$AR548="Catastrófico"),CONCATENATE("R",'MAPA DE RIESGOS'!$H548,"C",'MAPA DE RIESGOS'!$AF548),"")</f>
        <v/>
      </c>
      <c r="CS99" s="359" t="str">
        <f>IF(AND('MAPA DE RIESGOS'!$AP549="Media",'MAPA DE RIESGOS'!$AR549="Catastrófico"),CONCATENATE("R",'MAPA DE RIESGOS'!$H549,"C",'MAPA DE RIESGOS'!$AF549),"")</f>
        <v/>
      </c>
      <c r="CT99" s="359" t="str">
        <f>IF(AND('MAPA DE RIESGOS'!$AP550="Media",'MAPA DE RIESGOS'!$AR550="Catastrófico"),CONCATENATE("R",'MAPA DE RIESGOS'!$H550,"C",'MAPA DE RIESGOS'!$AF550),"")</f>
        <v/>
      </c>
      <c r="CU99" s="360" t="str">
        <f>IF(AND('MAPA DE RIESGOS'!$AP551="Media",'MAPA DE RIESGOS'!$AR551="Catastrófico"),CONCATENATE("R",'MAPA DE RIESGOS'!$H551,"C",'MAPA DE RIESGOS'!$AF551),"")</f>
        <v/>
      </c>
      <c r="CV99" s="67"/>
      <c r="CW99" s="741"/>
      <c r="CX99" s="742"/>
      <c r="CY99" s="742"/>
      <c r="CZ99" s="742"/>
      <c r="DA99" s="742"/>
      <c r="DB99" s="743"/>
    </row>
    <row r="100" spans="2:106" ht="32.5" customHeight="1">
      <c r="B100" s="755"/>
      <c r="C100" s="755"/>
      <c r="D100" s="756"/>
      <c r="E100" s="726"/>
      <c r="F100" s="727"/>
      <c r="G100" s="727"/>
      <c r="H100" s="727"/>
      <c r="I100" s="728"/>
      <c r="J100" s="369" t="str">
        <f>IF(AND('MAPA DE RIESGOS'!$AP552="Media",'MAPA DE RIESGOS'!$AR552="Leve"),CONCATENATE("R",'MAPA DE RIESGOS'!$H552,"C",'MAPA DE RIESGOS'!$AF552),"")</f>
        <v/>
      </c>
      <c r="K100" s="370" t="str">
        <f>IF(AND('MAPA DE RIESGOS'!$AP553="Media",'MAPA DE RIESGOS'!$AR553="Leve"),CONCATENATE("R",'MAPA DE RIESGOS'!$H553,"C",'MAPA DE RIESGOS'!$AF553),"")</f>
        <v/>
      </c>
      <c r="L100" s="370" t="str">
        <f>IF(AND('MAPA DE RIESGOS'!$AP554="Media",'MAPA DE RIESGOS'!$AR554="Leve"),CONCATENATE("R",'MAPA DE RIESGOS'!$H554,"C",'MAPA DE RIESGOS'!$AF554),"")</f>
        <v/>
      </c>
      <c r="M100" s="370" t="str">
        <f>IF(AND('MAPA DE RIESGOS'!$AP555="Media",'MAPA DE RIESGOS'!$AR555="Leve"),CONCATENATE("R",'MAPA DE RIESGOS'!$H555,"C",'MAPA DE RIESGOS'!$AF555),"")</f>
        <v/>
      </c>
      <c r="N100" s="370" t="str">
        <f>IF(AND('MAPA DE RIESGOS'!$AP556="Media",'MAPA DE RIESGOS'!$AR556="Leve"),CONCATENATE("R",'MAPA DE RIESGOS'!$H556,"C",'MAPA DE RIESGOS'!$AF556),"")</f>
        <v/>
      </c>
      <c r="O100" s="370" t="str">
        <f>IF(AND('MAPA DE RIESGOS'!$AP557="Media",'MAPA DE RIESGOS'!$AR557="Leve"),CONCATENATE("R",'MAPA DE RIESGOS'!$H557,"C",'MAPA DE RIESGOS'!$AF557),"")</f>
        <v/>
      </c>
      <c r="P100" s="370" t="str">
        <f>IF(AND('MAPA DE RIESGOS'!$AP558="Media",'MAPA DE RIESGOS'!$AR558="Leve"),CONCATENATE("R",'MAPA DE RIESGOS'!$H558,"C",'MAPA DE RIESGOS'!$AF558),"")</f>
        <v/>
      </c>
      <c r="Q100" s="370" t="str">
        <f>IF(AND('MAPA DE RIESGOS'!$AP559="Media",'MAPA DE RIESGOS'!$AR559="Leve"),CONCATENATE("R",'MAPA DE RIESGOS'!$H559,"C",'MAPA DE RIESGOS'!$AF559),"")</f>
        <v/>
      </c>
      <c r="R100" s="370" t="str">
        <f>IF(AND('MAPA DE RIESGOS'!$AP560="Media",'MAPA DE RIESGOS'!$AR560="Leve"),CONCATENATE("R",'MAPA DE RIESGOS'!$H560,"C",'MAPA DE RIESGOS'!$AF560),"")</f>
        <v/>
      </c>
      <c r="S100" s="370" t="str">
        <f>IF(AND('MAPA DE RIESGOS'!$AP561="Media",'MAPA DE RIESGOS'!$AR561="Leve"),CONCATENATE("R",'MAPA DE RIESGOS'!$H561,"C",'MAPA DE RIESGOS'!$AF561),"")</f>
        <v/>
      </c>
      <c r="T100" s="370" t="str">
        <f>IF(AND('MAPA DE RIESGOS'!$AP562="Media",'MAPA DE RIESGOS'!$AR562="Leve"),CONCATENATE("R",'MAPA DE RIESGOS'!$H562,"C",'MAPA DE RIESGOS'!$AF562),"")</f>
        <v/>
      </c>
      <c r="U100" s="370" t="str">
        <f>IF(AND('MAPA DE RIESGOS'!$AP563="Media",'MAPA DE RIESGOS'!$AR563="Leve"),CONCATENATE("R",'MAPA DE RIESGOS'!$H563,"C",'MAPA DE RIESGOS'!$AF563),"")</f>
        <v/>
      </c>
      <c r="V100" s="370" t="str">
        <f>IF(AND('MAPA DE RIESGOS'!$AP564="Media",'MAPA DE RIESGOS'!$AR564="Leve"),CONCATENATE("R",'MAPA DE RIESGOS'!$H564,"C",'MAPA DE RIESGOS'!$AF564),"")</f>
        <v/>
      </c>
      <c r="W100" s="370" t="str">
        <f>IF(AND('MAPA DE RIESGOS'!$AP565="Media",'MAPA DE RIESGOS'!$AR565="Leve"),CONCATENATE("R",'MAPA DE RIESGOS'!$H565,"C",'MAPA DE RIESGOS'!$AF565),"")</f>
        <v/>
      </c>
      <c r="X100" s="370" t="str">
        <f>IF(AND('MAPA DE RIESGOS'!$AP566="Media",'MAPA DE RIESGOS'!$AR566="Leve"),CONCATENATE("R",'MAPA DE RIESGOS'!$H566,"C",'MAPA DE RIESGOS'!$AF566),"")</f>
        <v/>
      </c>
      <c r="Y100" s="370" t="str">
        <f>IF(AND('MAPA DE RIESGOS'!$AP567="Media",'MAPA DE RIESGOS'!$AR567="Leve"),CONCATENATE("R",'MAPA DE RIESGOS'!$H567,"C",'MAPA DE RIESGOS'!$AF567),"")</f>
        <v/>
      </c>
      <c r="Z100" s="370" t="str">
        <f>IF(AND('MAPA DE RIESGOS'!$AP568="Media",'MAPA DE RIESGOS'!$AR568="Leve"),CONCATENATE("R",'MAPA DE RIESGOS'!$H568,"C",'MAPA DE RIESGOS'!$AF568),"")</f>
        <v/>
      </c>
      <c r="AA100" s="370" t="str">
        <f>IF(AND('MAPA DE RIESGOS'!$AP569="Media",'MAPA DE RIESGOS'!$AR569="Leve"),CONCATENATE("R",'MAPA DE RIESGOS'!$H569,"C",'MAPA DE RIESGOS'!$AF569),"")</f>
        <v/>
      </c>
      <c r="AB100" s="369" t="str">
        <f>IF(AND('MAPA DE RIESGOS'!$AP552="Media",'MAPA DE RIESGOS'!$AR552="Menor"),CONCATENATE("R",'MAPA DE RIESGOS'!$H552,"C",'MAPA DE RIESGOS'!$AF552),"")</f>
        <v/>
      </c>
      <c r="AC100" s="370" t="str">
        <f>IF(AND('MAPA DE RIESGOS'!$AP553="Media",'MAPA DE RIESGOS'!$AR553="Menor"),CONCATENATE("R",'MAPA DE RIESGOS'!$H553,"C",'MAPA DE RIESGOS'!$AF553),"")</f>
        <v/>
      </c>
      <c r="AD100" s="370" t="str">
        <f>IF(AND('MAPA DE RIESGOS'!$AP554="Media",'MAPA DE RIESGOS'!$AR554="Menor"),CONCATENATE("R",'MAPA DE RIESGOS'!$H554,"C",'MAPA DE RIESGOS'!$AF554),"")</f>
        <v/>
      </c>
      <c r="AE100" s="370" t="str">
        <f>IF(AND('MAPA DE RIESGOS'!$AP555="Media",'MAPA DE RIESGOS'!$AR555="Menor"),CONCATENATE("R",'MAPA DE RIESGOS'!$H555,"C",'MAPA DE RIESGOS'!$AF555),"")</f>
        <v/>
      </c>
      <c r="AF100" s="370" t="str">
        <f>IF(AND('MAPA DE RIESGOS'!$AP556="Media",'MAPA DE RIESGOS'!$AR556="Menor"),CONCATENATE("R",'MAPA DE RIESGOS'!$H556,"C",'MAPA DE RIESGOS'!$AF556),"")</f>
        <v/>
      </c>
      <c r="AG100" s="370" t="str">
        <f>IF(AND('MAPA DE RIESGOS'!$AP557="Media",'MAPA DE RIESGOS'!$AR557="Menor"),CONCATENATE("R",'MAPA DE RIESGOS'!$H557,"C",'MAPA DE RIESGOS'!$AF557),"")</f>
        <v/>
      </c>
      <c r="AH100" s="370" t="str">
        <f>IF(AND('MAPA DE RIESGOS'!$AP558="Media",'MAPA DE RIESGOS'!$AR558="Menor"),CONCATENATE("R",'MAPA DE RIESGOS'!$H558,"C",'MAPA DE RIESGOS'!$AF558),"")</f>
        <v/>
      </c>
      <c r="AI100" s="370" t="str">
        <f>IF(AND('MAPA DE RIESGOS'!$AP559="Media",'MAPA DE RIESGOS'!$AR559="Menor"),CONCATENATE("R",'MAPA DE RIESGOS'!$H559,"C",'MAPA DE RIESGOS'!$AF559),"")</f>
        <v/>
      </c>
      <c r="AJ100" s="370" t="str">
        <f>IF(AND('MAPA DE RIESGOS'!$AP560="Media",'MAPA DE RIESGOS'!$AR560="Menor"),CONCATENATE("R",'MAPA DE RIESGOS'!$H560,"C",'MAPA DE RIESGOS'!$AF560),"")</f>
        <v/>
      </c>
      <c r="AK100" s="370" t="str">
        <f>IF(AND('MAPA DE RIESGOS'!$AP561="Media",'MAPA DE RIESGOS'!$AR561="Menor"),CONCATENATE("R",'MAPA DE RIESGOS'!$H561,"C",'MAPA DE RIESGOS'!$AF561),"")</f>
        <v/>
      </c>
      <c r="AL100" s="370" t="str">
        <f>IF(AND('MAPA DE RIESGOS'!$AP562="Media",'MAPA DE RIESGOS'!$AR562="Menor"),CONCATENATE("R",'MAPA DE RIESGOS'!$H562,"C",'MAPA DE RIESGOS'!$AF562),"")</f>
        <v/>
      </c>
      <c r="AM100" s="370" t="str">
        <f>IF(AND('MAPA DE RIESGOS'!$AP563="Media",'MAPA DE RIESGOS'!$AR563="Menor"),CONCATENATE("R",'MAPA DE RIESGOS'!$H563,"C",'MAPA DE RIESGOS'!$AF563),"")</f>
        <v/>
      </c>
      <c r="AN100" s="370" t="str">
        <f>IF(AND('MAPA DE RIESGOS'!$AP564="Media",'MAPA DE RIESGOS'!$AR564="Menor"),CONCATENATE("R",'MAPA DE RIESGOS'!$H564,"C",'MAPA DE RIESGOS'!$AF564),"")</f>
        <v/>
      </c>
      <c r="AO100" s="370" t="str">
        <f>IF(AND('MAPA DE RIESGOS'!$AP565="Media",'MAPA DE RIESGOS'!$AR565="Menor"),CONCATENATE("R",'MAPA DE RIESGOS'!$H565,"C",'MAPA DE RIESGOS'!$AF565),"")</f>
        <v/>
      </c>
      <c r="AP100" s="370" t="str">
        <f>IF(AND('MAPA DE RIESGOS'!$AP566="Media",'MAPA DE RIESGOS'!$AR566="Menor"),CONCATENATE("R",'MAPA DE RIESGOS'!$H566,"C",'MAPA DE RIESGOS'!$AF566),"")</f>
        <v/>
      </c>
      <c r="AQ100" s="370" t="str">
        <f>IF(AND('MAPA DE RIESGOS'!$AP567="Media",'MAPA DE RIESGOS'!$AR567="Menor"),CONCATENATE("R",'MAPA DE RIESGOS'!$H567,"C",'MAPA DE RIESGOS'!$AF567),"")</f>
        <v/>
      </c>
      <c r="AR100" s="370" t="str">
        <f>IF(AND('MAPA DE RIESGOS'!$AP568="Media",'MAPA DE RIESGOS'!$AR568="Menor"),CONCATENATE("R",'MAPA DE RIESGOS'!$H568,"C",'MAPA DE RIESGOS'!$AF568),"")</f>
        <v/>
      </c>
      <c r="AS100" s="370" t="str">
        <f>IF(AND('MAPA DE RIESGOS'!$AP569="Media",'MAPA DE RIESGOS'!$AR569="Menor"),CONCATENATE("R",'MAPA DE RIESGOS'!$H569,"C",'MAPA DE RIESGOS'!$AF569),"")</f>
        <v/>
      </c>
      <c r="AT100" s="369" t="str">
        <f>IF(AND('MAPA DE RIESGOS'!$AP552="Media",'MAPA DE RIESGOS'!$AR552="Moderado"),CONCATENATE("R",'MAPA DE RIESGOS'!$H552,"C",'MAPA DE RIESGOS'!$AF552),"")</f>
        <v/>
      </c>
      <c r="AU100" s="370" t="str">
        <f>IF(AND('MAPA DE RIESGOS'!$AP553="Media",'MAPA DE RIESGOS'!$AR553="Moderado"),CONCATENATE("R",'MAPA DE RIESGOS'!$H553,"C",'MAPA DE RIESGOS'!$AF553),"")</f>
        <v/>
      </c>
      <c r="AV100" s="370" t="str">
        <f>IF(AND('MAPA DE RIESGOS'!$AP554="Media",'MAPA DE RIESGOS'!$AR554="Moderado"),CONCATENATE("R",'MAPA DE RIESGOS'!$H554,"C",'MAPA DE RIESGOS'!$AF554),"")</f>
        <v/>
      </c>
      <c r="AW100" s="370" t="str">
        <f>IF(AND('MAPA DE RIESGOS'!$AP555="Media",'MAPA DE RIESGOS'!$AR555="Moderado"),CONCATENATE("R",'MAPA DE RIESGOS'!$H555,"C",'MAPA DE RIESGOS'!$AF555),"")</f>
        <v/>
      </c>
      <c r="AX100" s="370" t="str">
        <f>IF(AND('MAPA DE RIESGOS'!$AP556="Media",'MAPA DE RIESGOS'!$AR556="Moderado"),CONCATENATE("R",'MAPA DE RIESGOS'!$H556,"C",'MAPA DE RIESGOS'!$AF556),"")</f>
        <v/>
      </c>
      <c r="AY100" s="370" t="str">
        <f>IF(AND('MAPA DE RIESGOS'!$AP557="Media",'MAPA DE RIESGOS'!$AR557="Moderado"),CONCATENATE("R",'MAPA DE RIESGOS'!$H557,"C",'MAPA DE RIESGOS'!$AF557),"")</f>
        <v/>
      </c>
      <c r="AZ100" s="370" t="str">
        <f>IF(AND('MAPA DE RIESGOS'!$AP558="Media",'MAPA DE RIESGOS'!$AR558="Moderado"),CONCATENATE("R",'MAPA DE RIESGOS'!$H558,"C",'MAPA DE RIESGOS'!$AF558),"")</f>
        <v/>
      </c>
      <c r="BA100" s="370" t="str">
        <f>IF(AND('MAPA DE RIESGOS'!$AP559="Media",'MAPA DE RIESGOS'!$AR559="Moderado"),CONCATENATE("R",'MAPA DE RIESGOS'!$H559,"C",'MAPA DE RIESGOS'!$AF559),"")</f>
        <v/>
      </c>
      <c r="BB100" s="370" t="str">
        <f>IF(AND('MAPA DE RIESGOS'!$AP560="Media",'MAPA DE RIESGOS'!$AR560="Moderado"),CONCATENATE("R",'MAPA DE RIESGOS'!$H560,"C",'MAPA DE RIESGOS'!$AF560),"")</f>
        <v/>
      </c>
      <c r="BC100" s="370" t="str">
        <f>IF(AND('MAPA DE RIESGOS'!$AP561="Media",'MAPA DE RIESGOS'!$AR561="Moderado"),CONCATENATE("R",'MAPA DE RIESGOS'!$H561,"C",'MAPA DE RIESGOS'!$AF561),"")</f>
        <v/>
      </c>
      <c r="BD100" s="370" t="str">
        <f>IF(AND('MAPA DE RIESGOS'!$AP562="Media",'MAPA DE RIESGOS'!$AR562="Moderado"),CONCATENATE("R",'MAPA DE RIESGOS'!$H562,"C",'MAPA DE RIESGOS'!$AF562),"")</f>
        <v/>
      </c>
      <c r="BE100" s="370" t="str">
        <f>IF(AND('MAPA DE RIESGOS'!$AP563="Media",'MAPA DE RIESGOS'!$AR563="Moderado"),CONCATENATE("R",'MAPA DE RIESGOS'!$H563,"C",'MAPA DE RIESGOS'!$AF563),"")</f>
        <v/>
      </c>
      <c r="BF100" s="370" t="str">
        <f>IF(AND('MAPA DE RIESGOS'!$AP564="Media",'MAPA DE RIESGOS'!$AR564="Moderado"),CONCATENATE("R",'MAPA DE RIESGOS'!$H564,"C",'MAPA DE RIESGOS'!$AF564),"")</f>
        <v/>
      </c>
      <c r="BG100" s="370" t="str">
        <f>IF(AND('MAPA DE RIESGOS'!$AP565="Media",'MAPA DE RIESGOS'!$AR565="Moderado"),CONCATENATE("R",'MAPA DE RIESGOS'!$H565,"C",'MAPA DE RIESGOS'!$AF565),"")</f>
        <v/>
      </c>
      <c r="BH100" s="370" t="str">
        <f>IF(AND('MAPA DE RIESGOS'!$AP566="Media",'MAPA DE RIESGOS'!$AR566="Moderado"),CONCATENATE("R",'MAPA DE RIESGOS'!$H566,"C",'MAPA DE RIESGOS'!$AF566),"")</f>
        <v/>
      </c>
      <c r="BI100" s="370" t="str">
        <f>IF(AND('MAPA DE RIESGOS'!$AP567="Media",'MAPA DE RIESGOS'!$AR567="Moderado"),CONCATENATE("R",'MAPA DE RIESGOS'!$H567,"C",'MAPA DE RIESGOS'!$AF567),"")</f>
        <v/>
      </c>
      <c r="BJ100" s="370" t="str">
        <f>IF(AND('MAPA DE RIESGOS'!$AP568="Media",'MAPA DE RIESGOS'!$AR568="Moderado"),CONCATENATE("R",'MAPA DE RIESGOS'!$H568,"C",'MAPA DE RIESGOS'!$AF568),"")</f>
        <v/>
      </c>
      <c r="BK100" s="371" t="str">
        <f>IF(AND('MAPA DE RIESGOS'!$AP569="Media",'MAPA DE RIESGOS'!$AR569="Moderado"),CONCATENATE("R",'MAPA DE RIESGOS'!$H569,"C",'MAPA DE RIESGOS'!$AF569),"")</f>
        <v/>
      </c>
      <c r="BL100" s="357" t="str">
        <f>IF(AND('MAPA DE RIESGOS'!$AP552="Media",'MAPA DE RIESGOS'!$AR552="Mayor"),CONCATENATE("R",'MAPA DE RIESGOS'!$H552,"C",'MAPA DE RIESGOS'!$AF552),"")</f>
        <v/>
      </c>
      <c r="BM100" s="357" t="str">
        <f>IF(AND('MAPA DE RIESGOS'!$AP553="Media",'MAPA DE RIESGOS'!$AR553="Mayor"),CONCATENATE("R",'MAPA DE RIESGOS'!$H553,"C",'MAPA DE RIESGOS'!$AF553),"")</f>
        <v/>
      </c>
      <c r="BN100" s="357" t="str">
        <f>IF(AND('MAPA DE RIESGOS'!$AP554="Media",'MAPA DE RIESGOS'!$AR554="Mayor"),CONCATENATE("R",'MAPA DE RIESGOS'!$H554,"C",'MAPA DE RIESGOS'!$AF554),"")</f>
        <v/>
      </c>
      <c r="BO100" s="357" t="str">
        <f>IF(AND('MAPA DE RIESGOS'!$AP555="Media",'MAPA DE RIESGOS'!$AR555="Mayor"),CONCATENATE("R",'MAPA DE RIESGOS'!$H555,"C",'MAPA DE RIESGOS'!$AF555),"")</f>
        <v/>
      </c>
      <c r="BP100" s="357" t="str">
        <f>IF(AND('MAPA DE RIESGOS'!$AP556="Media",'MAPA DE RIESGOS'!$AR556="Mayor"),CONCATENATE("R",'MAPA DE RIESGOS'!$H556,"C",'MAPA DE RIESGOS'!$AF556),"")</f>
        <v/>
      </c>
      <c r="BQ100" s="357" t="str">
        <f>IF(AND('MAPA DE RIESGOS'!$AP557="Media",'MAPA DE RIESGOS'!$AR557="Mayor"),CONCATENATE("R",'MAPA DE RIESGOS'!$H557,"C",'MAPA DE RIESGOS'!$AF557),"")</f>
        <v/>
      </c>
      <c r="BR100" s="357" t="str">
        <f>IF(AND('MAPA DE RIESGOS'!$AP558="Media",'MAPA DE RIESGOS'!$AR558="Mayor"),CONCATENATE("R",'MAPA DE RIESGOS'!$H558,"C",'MAPA DE RIESGOS'!$AF558),"")</f>
        <v/>
      </c>
      <c r="BS100" s="357" t="str">
        <f>IF(AND('MAPA DE RIESGOS'!$AP559="Media",'MAPA DE RIESGOS'!$AR559="Mayor"),CONCATENATE("R",'MAPA DE RIESGOS'!$H559,"C",'MAPA DE RIESGOS'!$AF559),"")</f>
        <v/>
      </c>
      <c r="BT100" s="357" t="str">
        <f>IF(AND('MAPA DE RIESGOS'!$AP560="Media",'MAPA DE RIESGOS'!$AR560="Mayor"),CONCATENATE("R",'MAPA DE RIESGOS'!$H560,"C",'MAPA DE RIESGOS'!$AF560),"")</f>
        <v/>
      </c>
      <c r="BU100" s="357" t="str">
        <f>IF(AND('MAPA DE RIESGOS'!$AP561="Media",'MAPA DE RIESGOS'!$AR561="Mayor"),CONCATENATE("R",'MAPA DE RIESGOS'!$H561,"C",'MAPA DE RIESGOS'!$AF561),"")</f>
        <v/>
      </c>
      <c r="BV100" s="357" t="str">
        <f>IF(AND('MAPA DE RIESGOS'!$AP562="Media",'MAPA DE RIESGOS'!$AR562="Mayor"),CONCATENATE("R",'MAPA DE RIESGOS'!$H562,"C",'MAPA DE RIESGOS'!$AF562),"")</f>
        <v/>
      </c>
      <c r="BW100" s="357" t="str">
        <f>IF(AND('MAPA DE RIESGOS'!$AP563="Media",'MAPA DE RIESGOS'!$AR563="Mayor"),CONCATENATE("R",'MAPA DE RIESGOS'!$H563,"C",'MAPA DE RIESGOS'!$AF563),"")</f>
        <v/>
      </c>
      <c r="BX100" s="357" t="str">
        <f>IF(AND('MAPA DE RIESGOS'!$AP564="Media",'MAPA DE RIESGOS'!$AR564="Mayor"),CONCATENATE("R",'MAPA DE RIESGOS'!$H564,"C",'MAPA DE RIESGOS'!$AF564),"")</f>
        <v/>
      </c>
      <c r="BY100" s="357" t="str">
        <f>IF(AND('MAPA DE RIESGOS'!$AP565="Media",'MAPA DE RIESGOS'!$AR565="Mayor"),CONCATENATE("R",'MAPA DE RIESGOS'!$H565,"C",'MAPA DE RIESGOS'!$AF565),"")</f>
        <v/>
      </c>
      <c r="BZ100" s="357" t="str">
        <f>IF(AND('MAPA DE RIESGOS'!$AP566="Media",'MAPA DE RIESGOS'!$AR566="Mayor"),CONCATENATE("R",'MAPA DE RIESGOS'!$H566,"C",'MAPA DE RIESGOS'!$AF566),"")</f>
        <v/>
      </c>
      <c r="CA100" s="357" t="str">
        <f>IF(AND('MAPA DE RIESGOS'!$AP567="Media",'MAPA DE RIESGOS'!$AR567="Mayor"),CONCATENATE("R",'MAPA DE RIESGOS'!$H567,"C",'MAPA DE RIESGOS'!$AF567),"")</f>
        <v/>
      </c>
      <c r="CB100" s="357" t="str">
        <f>IF(AND('MAPA DE RIESGOS'!$AP568="Media",'MAPA DE RIESGOS'!$AR568="Mayor"),CONCATENATE("R",'MAPA DE RIESGOS'!$H568,"C",'MAPA DE RIESGOS'!$AF568),"")</f>
        <v/>
      </c>
      <c r="CC100" s="358" t="str">
        <f>IF(AND('MAPA DE RIESGOS'!$AP569="Media",'MAPA DE RIESGOS'!$AR569="Mayor"),CONCATENATE("R",'MAPA DE RIESGOS'!$H569,"C",'MAPA DE RIESGOS'!$AF569),"")</f>
        <v/>
      </c>
      <c r="CD100" s="359" t="str">
        <f>IF(AND('MAPA DE RIESGOS'!$AP552="Media",'MAPA DE RIESGOS'!$AR552="Catastrófico"),CONCATENATE("R",'MAPA DE RIESGOS'!$H552,"C",'MAPA DE RIESGOS'!$AF552),"")</f>
        <v/>
      </c>
      <c r="CE100" s="359" t="str">
        <f>IF(AND('MAPA DE RIESGOS'!$AP553="Media",'MAPA DE RIESGOS'!$AR553="Catastrófico"),CONCATENATE("R",'MAPA DE RIESGOS'!$H553,"C",'MAPA DE RIESGOS'!$AF553),"")</f>
        <v/>
      </c>
      <c r="CF100" s="359" t="str">
        <f>IF(AND('MAPA DE RIESGOS'!$AP554="Media",'MAPA DE RIESGOS'!$AR554="Catastrófico"),CONCATENATE("R",'MAPA DE RIESGOS'!$H554,"C",'MAPA DE RIESGOS'!$AF554),"")</f>
        <v/>
      </c>
      <c r="CG100" s="359" t="str">
        <f>IF(AND('MAPA DE RIESGOS'!$AP555="Media",'MAPA DE RIESGOS'!$AR555="Catastrófico"),CONCATENATE("R",'MAPA DE RIESGOS'!$H555,"C",'MAPA DE RIESGOS'!$AF555),"")</f>
        <v/>
      </c>
      <c r="CH100" s="359" t="str">
        <f>IF(AND('MAPA DE RIESGOS'!$AP556="Media",'MAPA DE RIESGOS'!$AR556="Catastrófico"),CONCATENATE("R",'MAPA DE RIESGOS'!$H556,"C",'MAPA DE RIESGOS'!$AF556),"")</f>
        <v/>
      </c>
      <c r="CI100" s="359" t="str">
        <f>IF(AND('MAPA DE RIESGOS'!$AP557="Media",'MAPA DE RIESGOS'!$AR557="Catastrófico"),CONCATENATE("R",'MAPA DE RIESGOS'!$H557,"C",'MAPA DE RIESGOS'!$AF557),"")</f>
        <v/>
      </c>
      <c r="CJ100" s="359" t="str">
        <f>IF(AND('MAPA DE RIESGOS'!$AP558="Media",'MAPA DE RIESGOS'!$AR558="Catastrófico"),CONCATENATE("R",'MAPA DE RIESGOS'!$H558,"C",'MAPA DE RIESGOS'!$AF558),"")</f>
        <v/>
      </c>
      <c r="CK100" s="359" t="str">
        <f>IF(AND('MAPA DE RIESGOS'!$AP559="Media",'MAPA DE RIESGOS'!$AR559="Catastrófico"),CONCATENATE("R",'MAPA DE RIESGOS'!$H559,"C",'MAPA DE RIESGOS'!$AF559),"")</f>
        <v/>
      </c>
      <c r="CL100" s="359" t="str">
        <f>IF(AND('MAPA DE RIESGOS'!$AP560="Media",'MAPA DE RIESGOS'!$AR560="Catastrófico"),CONCATENATE("R",'MAPA DE RIESGOS'!$H560,"C",'MAPA DE RIESGOS'!$AF560),"")</f>
        <v/>
      </c>
      <c r="CM100" s="359" t="str">
        <f>IF(AND('MAPA DE RIESGOS'!$AP561="Media",'MAPA DE RIESGOS'!$AR561="Catastrófico"),CONCATENATE("R",'MAPA DE RIESGOS'!$H561,"C",'MAPA DE RIESGOS'!$AF561),"")</f>
        <v/>
      </c>
      <c r="CN100" s="359" t="str">
        <f>IF(AND('MAPA DE RIESGOS'!$AP562="Media",'MAPA DE RIESGOS'!$AR562="Catastrófico"),CONCATENATE("R",'MAPA DE RIESGOS'!$H562,"C",'MAPA DE RIESGOS'!$AF562),"")</f>
        <v/>
      </c>
      <c r="CO100" s="359" t="str">
        <f>IF(AND('MAPA DE RIESGOS'!$AP563="Media",'MAPA DE RIESGOS'!$AR563="Catastrófico"),CONCATENATE("R",'MAPA DE RIESGOS'!$H563,"C",'MAPA DE RIESGOS'!$AF563),"")</f>
        <v/>
      </c>
      <c r="CP100" s="359" t="str">
        <f>IF(AND('MAPA DE RIESGOS'!$AP564="Media",'MAPA DE RIESGOS'!$AR564="Catastrófico"),CONCATENATE("R",'MAPA DE RIESGOS'!$H564,"C",'MAPA DE RIESGOS'!$AF564),"")</f>
        <v/>
      </c>
      <c r="CQ100" s="359" t="str">
        <f>IF(AND('MAPA DE RIESGOS'!$AP565="Media",'MAPA DE RIESGOS'!$AR565="Catastrófico"),CONCATENATE("R",'MAPA DE RIESGOS'!$H565,"C",'MAPA DE RIESGOS'!$AF565),"")</f>
        <v/>
      </c>
      <c r="CR100" s="359" t="str">
        <f>IF(AND('MAPA DE RIESGOS'!$AP566="Media",'MAPA DE RIESGOS'!$AR566="Catastrófico"),CONCATENATE("R",'MAPA DE RIESGOS'!$H566,"C",'MAPA DE RIESGOS'!$AF566),"")</f>
        <v/>
      </c>
      <c r="CS100" s="359" t="str">
        <f>IF(AND('MAPA DE RIESGOS'!$AP567="Media",'MAPA DE RIESGOS'!$AR567="Catastrófico"),CONCATENATE("R",'MAPA DE RIESGOS'!$H567,"C",'MAPA DE RIESGOS'!$AF567),"")</f>
        <v/>
      </c>
      <c r="CT100" s="359" t="str">
        <f>IF(AND('MAPA DE RIESGOS'!$AP568="Media",'MAPA DE RIESGOS'!$AR568="Catastrófico"),CONCATENATE("R",'MAPA DE RIESGOS'!$H568,"C",'MAPA DE RIESGOS'!$AF568),"")</f>
        <v/>
      </c>
      <c r="CU100" s="360" t="str">
        <f>IF(AND('MAPA DE RIESGOS'!$AP569="Media",'MAPA DE RIESGOS'!$AR569="Catastrófico"),CONCATENATE("R",'MAPA DE RIESGOS'!$H569,"C",'MAPA DE RIESGOS'!$AF569),"")</f>
        <v/>
      </c>
      <c r="CV100" s="67"/>
      <c r="CW100" s="741"/>
      <c r="CX100" s="742"/>
      <c r="CY100" s="742"/>
      <c r="CZ100" s="742"/>
      <c r="DA100" s="742"/>
      <c r="DB100" s="743"/>
    </row>
    <row r="101" spans="2:106" ht="32.5" customHeight="1">
      <c r="B101" s="755"/>
      <c r="C101" s="755"/>
      <c r="D101" s="756"/>
      <c r="E101" s="726"/>
      <c r="F101" s="727"/>
      <c r="G101" s="727"/>
      <c r="H101" s="727"/>
      <c r="I101" s="728"/>
      <c r="J101" s="369" t="str">
        <f>IF(AND('MAPA DE RIESGOS'!$AP570="Media",'MAPA DE RIESGOS'!$AR570="Leve"),CONCATENATE("R",'MAPA DE RIESGOS'!$H570,"C",'MAPA DE RIESGOS'!$AF570),"")</f>
        <v/>
      </c>
      <c r="K101" s="370" t="str">
        <f>IF(AND('MAPA DE RIESGOS'!$AP571="Media",'MAPA DE RIESGOS'!$AR571="Leve"),CONCATENATE("R",'MAPA DE RIESGOS'!$H571,"C",'MAPA DE RIESGOS'!$AF571),"")</f>
        <v/>
      </c>
      <c r="L101" s="370" t="str">
        <f>IF(AND('MAPA DE RIESGOS'!$AP572="Media",'MAPA DE RIESGOS'!$AR572="Leve"),CONCATENATE("R",'MAPA DE RIESGOS'!$H572,"C",'MAPA DE RIESGOS'!$AF572),"")</f>
        <v/>
      </c>
      <c r="M101" s="370" t="str">
        <f>IF(AND('MAPA DE RIESGOS'!$AP573="Media",'MAPA DE RIESGOS'!$AR573="Leve"),CONCATENATE("R",'MAPA DE RIESGOS'!$H573,"C",'MAPA DE RIESGOS'!$AF573),"")</f>
        <v/>
      </c>
      <c r="N101" s="370" t="str">
        <f>IF(AND('MAPA DE RIESGOS'!$AP574="Media",'MAPA DE RIESGOS'!$AR574="Leve"),CONCATENATE("R",'MAPA DE RIESGOS'!$H574,"C",'MAPA DE RIESGOS'!$AF574),"")</f>
        <v/>
      </c>
      <c r="O101" s="370" t="str">
        <f>IF(AND('MAPA DE RIESGOS'!$AP575="Media",'MAPA DE RIESGOS'!$AR575="Leve"),CONCATENATE("R",'MAPA DE RIESGOS'!$H575,"C",'MAPA DE RIESGOS'!$AF575),"")</f>
        <v/>
      </c>
      <c r="P101" s="370" t="str">
        <f>IF(AND('MAPA DE RIESGOS'!$AP576="Media",'MAPA DE RIESGOS'!$AR576="Leve"),CONCATENATE("R",'MAPA DE RIESGOS'!$H576,"C",'MAPA DE RIESGOS'!$AF576),"")</f>
        <v/>
      </c>
      <c r="Q101" s="370" t="str">
        <f>IF(AND('MAPA DE RIESGOS'!$AP577="Media",'MAPA DE RIESGOS'!$AR577="Leve"),CONCATENATE("R",'MAPA DE RIESGOS'!$H577,"C",'MAPA DE RIESGOS'!$AF577),"")</f>
        <v/>
      </c>
      <c r="R101" s="370" t="str">
        <f>IF(AND('MAPA DE RIESGOS'!$AP578="Media",'MAPA DE RIESGOS'!$AR578="Leve"),CONCATENATE("R",'MAPA DE RIESGOS'!$H578,"C",'MAPA DE RIESGOS'!$AF578),"")</f>
        <v/>
      </c>
      <c r="S101" s="370" t="str">
        <f>IF(AND('MAPA DE RIESGOS'!$AP579="Media",'MAPA DE RIESGOS'!$AR579="Leve"),CONCATENATE("R",'MAPA DE RIESGOS'!$H579,"C",'MAPA DE RIESGOS'!$AF579),"")</f>
        <v/>
      </c>
      <c r="T101" s="370" t="str">
        <f>IF(AND('MAPA DE RIESGOS'!$AP580="Media",'MAPA DE RIESGOS'!$AR580="Leve"),CONCATENATE("R",'MAPA DE RIESGOS'!$H580,"C",'MAPA DE RIESGOS'!$AF580),"")</f>
        <v/>
      </c>
      <c r="U101" s="370" t="str">
        <f>IF(AND('MAPA DE RIESGOS'!$AP581="Media",'MAPA DE RIESGOS'!$AR581="Leve"),CONCATENATE("R",'MAPA DE RIESGOS'!$H581,"C",'MAPA DE RIESGOS'!$AF581),"")</f>
        <v/>
      </c>
      <c r="V101" s="370" t="str">
        <f>IF(AND('MAPA DE RIESGOS'!$AP582="Media",'MAPA DE RIESGOS'!$AR582="Leve"),CONCATENATE("R",'MAPA DE RIESGOS'!$H582,"C",'MAPA DE RIESGOS'!$AF582),"")</f>
        <v/>
      </c>
      <c r="W101" s="370" t="str">
        <f>IF(AND('MAPA DE RIESGOS'!$AP583="Media",'MAPA DE RIESGOS'!$AR583="Leve"),CONCATENATE("R",'MAPA DE RIESGOS'!$H583,"C",'MAPA DE RIESGOS'!$AF583),"")</f>
        <v/>
      </c>
      <c r="X101" s="370" t="str">
        <f>IF(AND('MAPA DE RIESGOS'!$AP584="Media",'MAPA DE RIESGOS'!$AR584="Leve"),CONCATENATE("R",'MAPA DE RIESGOS'!$H584,"C",'MAPA DE RIESGOS'!$AF584),"")</f>
        <v/>
      </c>
      <c r="Y101" s="370" t="str">
        <f>IF(AND('MAPA DE RIESGOS'!$AP585="Media",'MAPA DE RIESGOS'!$AR585="Leve"),CONCATENATE("R",'MAPA DE RIESGOS'!$H585,"C",'MAPA DE RIESGOS'!$AF585),"")</f>
        <v/>
      </c>
      <c r="Z101" s="370" t="str">
        <f>IF(AND('MAPA DE RIESGOS'!$AP586="Media",'MAPA DE RIESGOS'!$AR586="Leve"),CONCATENATE("R",'MAPA DE RIESGOS'!$H586,"C",'MAPA DE RIESGOS'!$AF586),"")</f>
        <v/>
      </c>
      <c r="AA101" s="370" t="str">
        <f>IF(AND('MAPA DE RIESGOS'!$AP587="Media",'MAPA DE RIESGOS'!$AR587="Leve"),CONCATENATE("R",'MAPA DE RIESGOS'!$H587,"C",'MAPA DE RIESGOS'!$AF587),"")</f>
        <v/>
      </c>
      <c r="AB101" s="369" t="str">
        <f>IF(AND('MAPA DE RIESGOS'!$AP570="Media",'MAPA DE RIESGOS'!$AR570="Menor"),CONCATENATE("R",'MAPA DE RIESGOS'!$H570,"C",'MAPA DE RIESGOS'!$AF570),"")</f>
        <v/>
      </c>
      <c r="AC101" s="370" t="str">
        <f>IF(AND('MAPA DE RIESGOS'!$AP571="Media",'MAPA DE RIESGOS'!$AR571="Menor"),CONCATENATE("R",'MAPA DE RIESGOS'!$H571,"C",'MAPA DE RIESGOS'!$AF571),"")</f>
        <v/>
      </c>
      <c r="AD101" s="370" t="str">
        <f>IF(AND('MAPA DE RIESGOS'!$AP572="Media",'MAPA DE RIESGOS'!$AR572="Menor"),CONCATENATE("R",'MAPA DE RIESGOS'!$H572,"C",'MAPA DE RIESGOS'!$AF572),"")</f>
        <v/>
      </c>
      <c r="AE101" s="370" t="str">
        <f>IF(AND('MAPA DE RIESGOS'!$AP573="Media",'MAPA DE RIESGOS'!$AR573="Menor"),CONCATENATE("R",'MAPA DE RIESGOS'!$H573,"C",'MAPA DE RIESGOS'!$AF573),"")</f>
        <v/>
      </c>
      <c r="AF101" s="370" t="str">
        <f>IF(AND('MAPA DE RIESGOS'!$AP574="Media",'MAPA DE RIESGOS'!$AR574="Menor"),CONCATENATE("R",'MAPA DE RIESGOS'!$H574,"C",'MAPA DE RIESGOS'!$AF574),"")</f>
        <v/>
      </c>
      <c r="AG101" s="370" t="str">
        <f>IF(AND('MAPA DE RIESGOS'!$AP575="Media",'MAPA DE RIESGOS'!$AR575="Menor"),CONCATENATE("R",'MAPA DE RIESGOS'!$H575,"C",'MAPA DE RIESGOS'!$AF575),"")</f>
        <v/>
      </c>
      <c r="AH101" s="370" t="str">
        <f>IF(AND('MAPA DE RIESGOS'!$AP576="Media",'MAPA DE RIESGOS'!$AR576="Menor"),CONCATENATE("R",'MAPA DE RIESGOS'!$H576,"C",'MAPA DE RIESGOS'!$AF576),"")</f>
        <v/>
      </c>
      <c r="AI101" s="370" t="str">
        <f>IF(AND('MAPA DE RIESGOS'!$AP577="Media",'MAPA DE RIESGOS'!$AR577="Menor"),CONCATENATE("R",'MAPA DE RIESGOS'!$H577,"C",'MAPA DE RIESGOS'!$AF577),"")</f>
        <v/>
      </c>
      <c r="AJ101" s="370" t="str">
        <f>IF(AND('MAPA DE RIESGOS'!$AP578="Media",'MAPA DE RIESGOS'!$AR578="Menor"),CONCATENATE("R",'MAPA DE RIESGOS'!$H578,"C",'MAPA DE RIESGOS'!$AF578),"")</f>
        <v/>
      </c>
      <c r="AK101" s="370" t="str">
        <f>IF(AND('MAPA DE RIESGOS'!$AP579="Media",'MAPA DE RIESGOS'!$AR579="Menor"),CONCATENATE("R",'MAPA DE RIESGOS'!$H579,"C",'MAPA DE RIESGOS'!$AF579),"")</f>
        <v/>
      </c>
      <c r="AL101" s="370" t="str">
        <f>IF(AND('MAPA DE RIESGOS'!$AP580="Media",'MAPA DE RIESGOS'!$AR580="Menor"),CONCATENATE("R",'MAPA DE RIESGOS'!$H580,"C",'MAPA DE RIESGOS'!$AF580),"")</f>
        <v/>
      </c>
      <c r="AM101" s="370" t="str">
        <f>IF(AND('MAPA DE RIESGOS'!$AP581="Media",'MAPA DE RIESGOS'!$AR581="Menor"),CONCATENATE("R",'MAPA DE RIESGOS'!$H581,"C",'MAPA DE RIESGOS'!$AF581),"")</f>
        <v/>
      </c>
      <c r="AN101" s="370" t="str">
        <f>IF(AND('MAPA DE RIESGOS'!$AP582="Media",'MAPA DE RIESGOS'!$AR582="Menor"),CONCATENATE("R",'MAPA DE RIESGOS'!$H582,"C",'MAPA DE RIESGOS'!$AF582),"")</f>
        <v/>
      </c>
      <c r="AO101" s="370" t="str">
        <f>IF(AND('MAPA DE RIESGOS'!$AP583="Media",'MAPA DE RIESGOS'!$AR583="Menor"),CONCATENATE("R",'MAPA DE RIESGOS'!$H583,"C",'MAPA DE RIESGOS'!$AF583),"")</f>
        <v/>
      </c>
      <c r="AP101" s="370" t="str">
        <f>IF(AND('MAPA DE RIESGOS'!$AP584="Media",'MAPA DE RIESGOS'!$AR584="Menor"),CONCATENATE("R",'MAPA DE RIESGOS'!$H584,"C",'MAPA DE RIESGOS'!$AF584),"")</f>
        <v/>
      </c>
      <c r="AQ101" s="370" t="str">
        <f>IF(AND('MAPA DE RIESGOS'!$AP585="Media",'MAPA DE RIESGOS'!$AR585="Menor"),CONCATENATE("R",'MAPA DE RIESGOS'!$H585,"C",'MAPA DE RIESGOS'!$AF585),"")</f>
        <v/>
      </c>
      <c r="AR101" s="370" t="str">
        <f>IF(AND('MAPA DE RIESGOS'!$AP586="Media",'MAPA DE RIESGOS'!$AR586="Menor"),CONCATENATE("R",'MAPA DE RIESGOS'!$H586,"C",'MAPA DE RIESGOS'!$AF586),"")</f>
        <v/>
      </c>
      <c r="AS101" s="370" t="str">
        <f>IF(AND('MAPA DE RIESGOS'!$AP587="Media",'MAPA DE RIESGOS'!$AR587="Menor"),CONCATENATE("R",'MAPA DE RIESGOS'!$H587,"C",'MAPA DE RIESGOS'!$AF587),"")</f>
        <v/>
      </c>
      <c r="AT101" s="369" t="str">
        <f>IF(AND('MAPA DE RIESGOS'!$AP570="Media",'MAPA DE RIESGOS'!$AR570="Moderado"),CONCATENATE("R",'MAPA DE RIESGOS'!$H570,"C",'MAPA DE RIESGOS'!$AF570),"")</f>
        <v/>
      </c>
      <c r="AU101" s="370" t="str">
        <f>IF(AND('MAPA DE RIESGOS'!$AP571="Media",'MAPA DE RIESGOS'!$AR571="Moderado"),CONCATENATE("R",'MAPA DE RIESGOS'!$H571,"C",'MAPA DE RIESGOS'!$AF571),"")</f>
        <v/>
      </c>
      <c r="AV101" s="370" t="str">
        <f>IF(AND('MAPA DE RIESGOS'!$AP572="Media",'MAPA DE RIESGOS'!$AR572="Moderado"),CONCATENATE("R",'MAPA DE RIESGOS'!$H572,"C",'MAPA DE RIESGOS'!$AF572),"")</f>
        <v/>
      </c>
      <c r="AW101" s="370" t="str">
        <f>IF(AND('MAPA DE RIESGOS'!$AP573="Media",'MAPA DE RIESGOS'!$AR573="Moderado"),CONCATENATE("R",'MAPA DE RIESGOS'!$H573,"C",'MAPA DE RIESGOS'!$AF573),"")</f>
        <v/>
      </c>
      <c r="AX101" s="370" t="str">
        <f>IF(AND('MAPA DE RIESGOS'!$AP574="Media",'MAPA DE RIESGOS'!$AR574="Moderado"),CONCATENATE("R",'MAPA DE RIESGOS'!$H574,"C",'MAPA DE RIESGOS'!$AF574),"")</f>
        <v/>
      </c>
      <c r="AY101" s="370" t="str">
        <f>IF(AND('MAPA DE RIESGOS'!$AP575="Media",'MAPA DE RIESGOS'!$AR575="Moderado"),CONCATENATE("R",'MAPA DE RIESGOS'!$H575,"C",'MAPA DE RIESGOS'!$AF575),"")</f>
        <v/>
      </c>
      <c r="AZ101" s="370" t="str">
        <f>IF(AND('MAPA DE RIESGOS'!$AP576="Media",'MAPA DE RIESGOS'!$AR576="Moderado"),CONCATENATE("R",'MAPA DE RIESGOS'!$H576,"C",'MAPA DE RIESGOS'!$AF576),"")</f>
        <v/>
      </c>
      <c r="BA101" s="370" t="str">
        <f>IF(AND('MAPA DE RIESGOS'!$AP577="Media",'MAPA DE RIESGOS'!$AR577="Moderado"),CONCATENATE("R",'MAPA DE RIESGOS'!$H577,"C",'MAPA DE RIESGOS'!$AF577),"")</f>
        <v/>
      </c>
      <c r="BB101" s="370" t="str">
        <f>IF(AND('MAPA DE RIESGOS'!$AP578="Media",'MAPA DE RIESGOS'!$AR578="Moderado"),CONCATENATE("R",'MAPA DE RIESGOS'!$H578,"C",'MAPA DE RIESGOS'!$AF578),"")</f>
        <v/>
      </c>
      <c r="BC101" s="370" t="str">
        <f>IF(AND('MAPA DE RIESGOS'!$AP579="Media",'MAPA DE RIESGOS'!$AR579="Moderado"),CONCATENATE("R",'MAPA DE RIESGOS'!$H579,"C",'MAPA DE RIESGOS'!$AF579),"")</f>
        <v/>
      </c>
      <c r="BD101" s="370" t="str">
        <f>IF(AND('MAPA DE RIESGOS'!$AP580="Media",'MAPA DE RIESGOS'!$AR580="Moderado"),CONCATENATE("R",'MAPA DE RIESGOS'!$H580,"C",'MAPA DE RIESGOS'!$AF580),"")</f>
        <v/>
      </c>
      <c r="BE101" s="370" t="str">
        <f>IF(AND('MAPA DE RIESGOS'!$AP581="Media",'MAPA DE RIESGOS'!$AR581="Moderado"),CONCATENATE("R",'MAPA DE RIESGOS'!$H581,"C",'MAPA DE RIESGOS'!$AF581),"")</f>
        <v/>
      </c>
      <c r="BF101" s="370" t="str">
        <f>IF(AND('MAPA DE RIESGOS'!$AP582="Media",'MAPA DE RIESGOS'!$AR582="Moderado"),CONCATENATE("R",'MAPA DE RIESGOS'!$H582,"C",'MAPA DE RIESGOS'!$AF582),"")</f>
        <v/>
      </c>
      <c r="BG101" s="370" t="str">
        <f>IF(AND('MAPA DE RIESGOS'!$AP583="Media",'MAPA DE RIESGOS'!$AR583="Moderado"),CONCATENATE("R",'MAPA DE RIESGOS'!$H583,"C",'MAPA DE RIESGOS'!$AF583),"")</f>
        <v/>
      </c>
      <c r="BH101" s="370" t="str">
        <f>IF(AND('MAPA DE RIESGOS'!$AP584="Media",'MAPA DE RIESGOS'!$AR584="Moderado"),CONCATENATE("R",'MAPA DE RIESGOS'!$H584,"C",'MAPA DE RIESGOS'!$AF584),"")</f>
        <v/>
      </c>
      <c r="BI101" s="370" t="str">
        <f>IF(AND('MAPA DE RIESGOS'!$AP585="Media",'MAPA DE RIESGOS'!$AR585="Moderado"),CONCATENATE("R",'MAPA DE RIESGOS'!$H585,"C",'MAPA DE RIESGOS'!$AF585),"")</f>
        <v/>
      </c>
      <c r="BJ101" s="370" t="str">
        <f>IF(AND('MAPA DE RIESGOS'!$AP586="Media",'MAPA DE RIESGOS'!$AR586="Moderado"),CONCATENATE("R",'MAPA DE RIESGOS'!$H586,"C",'MAPA DE RIESGOS'!$AF586),"")</f>
        <v/>
      </c>
      <c r="BK101" s="371" t="str">
        <f>IF(AND('MAPA DE RIESGOS'!$AP587="Media",'MAPA DE RIESGOS'!$AR587="Moderado"),CONCATENATE("R",'MAPA DE RIESGOS'!$H587,"C",'MAPA DE RIESGOS'!$AF587),"")</f>
        <v/>
      </c>
      <c r="BL101" s="357" t="str">
        <f>IF(AND('MAPA DE RIESGOS'!$AP570="Media",'MAPA DE RIESGOS'!$AR570="Mayor"),CONCATENATE("R",'MAPA DE RIESGOS'!$H570,"C",'MAPA DE RIESGOS'!$AF570),"")</f>
        <v/>
      </c>
      <c r="BM101" s="357" t="str">
        <f>IF(AND('MAPA DE RIESGOS'!$AP571="Media",'MAPA DE RIESGOS'!$AR571="Mayor"),CONCATENATE("R",'MAPA DE RIESGOS'!$H571,"C",'MAPA DE RIESGOS'!$AF571),"")</f>
        <v/>
      </c>
      <c r="BN101" s="357" t="str">
        <f>IF(AND('MAPA DE RIESGOS'!$AP572="Media",'MAPA DE RIESGOS'!$AR572="Mayor"),CONCATENATE("R",'MAPA DE RIESGOS'!$H572,"C",'MAPA DE RIESGOS'!$AF572),"")</f>
        <v/>
      </c>
      <c r="BO101" s="357" t="str">
        <f>IF(AND('MAPA DE RIESGOS'!$AP573="Media",'MAPA DE RIESGOS'!$AR573="Mayor"),CONCATENATE("R",'MAPA DE RIESGOS'!$H573,"C",'MAPA DE RIESGOS'!$AF573),"")</f>
        <v/>
      </c>
      <c r="BP101" s="357" t="str">
        <f>IF(AND('MAPA DE RIESGOS'!$AP574="Media",'MAPA DE RIESGOS'!$AR574="Mayor"),CONCATENATE("R",'MAPA DE RIESGOS'!$H574,"C",'MAPA DE RIESGOS'!$AF574),"")</f>
        <v/>
      </c>
      <c r="BQ101" s="357" t="str">
        <f>IF(AND('MAPA DE RIESGOS'!$AP575="Media",'MAPA DE RIESGOS'!$AR575="Mayor"),CONCATENATE("R",'MAPA DE RIESGOS'!$H575,"C",'MAPA DE RIESGOS'!$AF575),"")</f>
        <v/>
      </c>
      <c r="BR101" s="357" t="str">
        <f>IF(AND('MAPA DE RIESGOS'!$AP576="Media",'MAPA DE RIESGOS'!$AR576="Mayor"),CONCATENATE("R",'MAPA DE RIESGOS'!$H576,"C",'MAPA DE RIESGOS'!$AF576),"")</f>
        <v/>
      </c>
      <c r="BS101" s="357" t="str">
        <f>IF(AND('MAPA DE RIESGOS'!$AP577="Media",'MAPA DE RIESGOS'!$AR577="Mayor"),CONCATENATE("R",'MAPA DE RIESGOS'!$H577,"C",'MAPA DE RIESGOS'!$AF577),"")</f>
        <v/>
      </c>
      <c r="BT101" s="357" t="str">
        <f>IF(AND('MAPA DE RIESGOS'!$AP578="Media",'MAPA DE RIESGOS'!$AR578="Mayor"),CONCATENATE("R",'MAPA DE RIESGOS'!$H578,"C",'MAPA DE RIESGOS'!$AF578),"")</f>
        <v/>
      </c>
      <c r="BU101" s="357" t="str">
        <f>IF(AND('MAPA DE RIESGOS'!$AP579="Media",'MAPA DE RIESGOS'!$AR579="Mayor"),CONCATENATE("R",'MAPA DE RIESGOS'!$H579,"C",'MAPA DE RIESGOS'!$AF579),"")</f>
        <v/>
      </c>
      <c r="BV101" s="357" t="str">
        <f>IF(AND('MAPA DE RIESGOS'!$AP580="Media",'MAPA DE RIESGOS'!$AR580="Mayor"),CONCATENATE("R",'MAPA DE RIESGOS'!$H580,"C",'MAPA DE RIESGOS'!$AF580),"")</f>
        <v/>
      </c>
      <c r="BW101" s="357" t="str">
        <f>IF(AND('MAPA DE RIESGOS'!$AP581="Media",'MAPA DE RIESGOS'!$AR581="Mayor"),CONCATENATE("R",'MAPA DE RIESGOS'!$H581,"C",'MAPA DE RIESGOS'!$AF581),"")</f>
        <v/>
      </c>
      <c r="BX101" s="357" t="str">
        <f>IF(AND('MAPA DE RIESGOS'!$AP582="Media",'MAPA DE RIESGOS'!$AR582="Mayor"),CONCATENATE("R",'MAPA DE RIESGOS'!$H582,"C",'MAPA DE RIESGOS'!$AF582),"")</f>
        <v/>
      </c>
      <c r="BY101" s="357" t="str">
        <f>IF(AND('MAPA DE RIESGOS'!$AP583="Media",'MAPA DE RIESGOS'!$AR583="Mayor"),CONCATENATE("R",'MAPA DE RIESGOS'!$H583,"C",'MAPA DE RIESGOS'!$AF583),"")</f>
        <v/>
      </c>
      <c r="BZ101" s="357" t="str">
        <f>IF(AND('MAPA DE RIESGOS'!$AP584="Media",'MAPA DE RIESGOS'!$AR584="Mayor"),CONCATENATE("R",'MAPA DE RIESGOS'!$H584,"C",'MAPA DE RIESGOS'!$AF584),"")</f>
        <v/>
      </c>
      <c r="CA101" s="357" t="str">
        <f>IF(AND('MAPA DE RIESGOS'!$AP585="Media",'MAPA DE RIESGOS'!$AR585="Mayor"),CONCATENATE("R",'MAPA DE RIESGOS'!$H585,"C",'MAPA DE RIESGOS'!$AF585),"")</f>
        <v/>
      </c>
      <c r="CB101" s="357" t="str">
        <f>IF(AND('MAPA DE RIESGOS'!$AP586="Media",'MAPA DE RIESGOS'!$AR586="Mayor"),CONCATENATE("R",'MAPA DE RIESGOS'!$H586,"C",'MAPA DE RIESGOS'!$AF586),"")</f>
        <v/>
      </c>
      <c r="CC101" s="358" t="str">
        <f>IF(AND('MAPA DE RIESGOS'!$AP587="Media",'MAPA DE RIESGOS'!$AR587="Mayor"),CONCATENATE("R",'MAPA DE RIESGOS'!$H587,"C",'MAPA DE RIESGOS'!$AF587),"")</f>
        <v/>
      </c>
      <c r="CD101" s="359" t="str">
        <f>IF(AND('MAPA DE RIESGOS'!$AP570="Media",'MAPA DE RIESGOS'!$AR570="Catastrófico"),CONCATENATE("R",'MAPA DE RIESGOS'!$H570,"C",'MAPA DE RIESGOS'!$AF570),"")</f>
        <v/>
      </c>
      <c r="CE101" s="359" t="str">
        <f>IF(AND('MAPA DE RIESGOS'!$AP571="Media",'MAPA DE RIESGOS'!$AR571="Catastrófico"),CONCATENATE("R",'MAPA DE RIESGOS'!$H571,"C",'MAPA DE RIESGOS'!$AF571),"")</f>
        <v/>
      </c>
      <c r="CF101" s="359" t="str">
        <f>IF(AND('MAPA DE RIESGOS'!$AP572="Media",'MAPA DE RIESGOS'!$AR572="Catastrófico"),CONCATENATE("R",'MAPA DE RIESGOS'!$H572,"C",'MAPA DE RIESGOS'!$AF572),"")</f>
        <v/>
      </c>
      <c r="CG101" s="359" t="str">
        <f>IF(AND('MAPA DE RIESGOS'!$AP573="Media",'MAPA DE RIESGOS'!$AR573="Catastrófico"),CONCATENATE("R",'MAPA DE RIESGOS'!$H573,"C",'MAPA DE RIESGOS'!$AF573),"")</f>
        <v/>
      </c>
      <c r="CH101" s="359" t="str">
        <f>IF(AND('MAPA DE RIESGOS'!$AP574="Media",'MAPA DE RIESGOS'!$AR574="Catastrófico"),CONCATENATE("R",'MAPA DE RIESGOS'!$H574,"C",'MAPA DE RIESGOS'!$AF574),"")</f>
        <v/>
      </c>
      <c r="CI101" s="359" t="str">
        <f>IF(AND('MAPA DE RIESGOS'!$AP575="Media",'MAPA DE RIESGOS'!$AR575="Catastrófico"),CONCATENATE("R",'MAPA DE RIESGOS'!$H575,"C",'MAPA DE RIESGOS'!$AF575),"")</f>
        <v/>
      </c>
      <c r="CJ101" s="359" t="str">
        <f>IF(AND('MAPA DE RIESGOS'!$AP576="Media",'MAPA DE RIESGOS'!$AR576="Catastrófico"),CONCATENATE("R",'MAPA DE RIESGOS'!$H576,"C",'MAPA DE RIESGOS'!$AF576),"")</f>
        <v/>
      </c>
      <c r="CK101" s="359" t="str">
        <f>IF(AND('MAPA DE RIESGOS'!$AP577="Media",'MAPA DE RIESGOS'!$AR577="Catastrófico"),CONCATENATE("R",'MAPA DE RIESGOS'!$H577,"C",'MAPA DE RIESGOS'!$AF577),"")</f>
        <v/>
      </c>
      <c r="CL101" s="359" t="str">
        <f>IF(AND('MAPA DE RIESGOS'!$AP578="Media",'MAPA DE RIESGOS'!$AR578="Catastrófico"),CONCATENATE("R",'MAPA DE RIESGOS'!$H578,"C",'MAPA DE RIESGOS'!$AF578),"")</f>
        <v/>
      </c>
      <c r="CM101" s="359" t="str">
        <f>IF(AND('MAPA DE RIESGOS'!$AP579="Media",'MAPA DE RIESGOS'!$AR579="Catastrófico"),CONCATENATE("R",'MAPA DE RIESGOS'!$H579,"C",'MAPA DE RIESGOS'!$AF579),"")</f>
        <v/>
      </c>
      <c r="CN101" s="359" t="str">
        <f>IF(AND('MAPA DE RIESGOS'!$AP580="Media",'MAPA DE RIESGOS'!$AR580="Catastrófico"),CONCATENATE("R",'MAPA DE RIESGOS'!$H580,"C",'MAPA DE RIESGOS'!$AF580),"")</f>
        <v/>
      </c>
      <c r="CO101" s="359" t="str">
        <f>IF(AND('MAPA DE RIESGOS'!$AP581="Media",'MAPA DE RIESGOS'!$AR581="Catastrófico"),CONCATENATE("R",'MAPA DE RIESGOS'!$H581,"C",'MAPA DE RIESGOS'!$AF581),"")</f>
        <v/>
      </c>
      <c r="CP101" s="359" t="str">
        <f>IF(AND('MAPA DE RIESGOS'!$AP582="Media",'MAPA DE RIESGOS'!$AR582="Catastrófico"),CONCATENATE("R",'MAPA DE RIESGOS'!$H582,"C",'MAPA DE RIESGOS'!$AF582),"")</f>
        <v/>
      </c>
      <c r="CQ101" s="359" t="str">
        <f>IF(AND('MAPA DE RIESGOS'!$AP583="Media",'MAPA DE RIESGOS'!$AR583="Catastrófico"),CONCATENATE("R",'MAPA DE RIESGOS'!$H583,"C",'MAPA DE RIESGOS'!$AF583),"")</f>
        <v/>
      </c>
      <c r="CR101" s="359" t="str">
        <f>IF(AND('MAPA DE RIESGOS'!$AP584="Media",'MAPA DE RIESGOS'!$AR584="Catastrófico"),CONCATENATE("R",'MAPA DE RIESGOS'!$H584,"C",'MAPA DE RIESGOS'!$AF584),"")</f>
        <v/>
      </c>
      <c r="CS101" s="359" t="str">
        <f>IF(AND('MAPA DE RIESGOS'!$AP585="Media",'MAPA DE RIESGOS'!$AR585="Catastrófico"),CONCATENATE("R",'MAPA DE RIESGOS'!$H585,"C",'MAPA DE RIESGOS'!$AF585),"")</f>
        <v/>
      </c>
      <c r="CT101" s="359" t="str">
        <f>IF(AND('MAPA DE RIESGOS'!$AP586="Media",'MAPA DE RIESGOS'!$AR586="Catastrófico"),CONCATENATE("R",'MAPA DE RIESGOS'!$H586,"C",'MAPA DE RIESGOS'!$AF586),"")</f>
        <v/>
      </c>
      <c r="CU101" s="360" t="str">
        <f>IF(AND('MAPA DE RIESGOS'!$AP587="Media",'MAPA DE RIESGOS'!$AR587="Catastrófico"),CONCATENATE("R",'MAPA DE RIESGOS'!$H587,"C",'MAPA DE RIESGOS'!$AF587),"")</f>
        <v/>
      </c>
      <c r="CV101" s="67"/>
      <c r="CW101" s="741"/>
      <c r="CX101" s="742"/>
      <c r="CY101" s="742"/>
      <c r="CZ101" s="742"/>
      <c r="DA101" s="742"/>
      <c r="DB101" s="743"/>
    </row>
    <row r="102" spans="2:106" ht="32.5" customHeight="1">
      <c r="B102" s="755"/>
      <c r="C102" s="755"/>
      <c r="D102" s="756"/>
      <c r="E102" s="726"/>
      <c r="F102" s="727"/>
      <c r="G102" s="727"/>
      <c r="H102" s="727"/>
      <c r="I102" s="728"/>
      <c r="J102" s="369" t="str">
        <f>IF(AND('MAPA DE RIESGOS'!$AP588="Media",'MAPA DE RIESGOS'!$AR588="Leve"),CONCATENATE("R",'MAPA DE RIESGOS'!$H588,"C",'MAPA DE RIESGOS'!$AF588),"")</f>
        <v/>
      </c>
      <c r="K102" s="370" t="str">
        <f>IF(AND('MAPA DE RIESGOS'!$AP589="Media",'MAPA DE RIESGOS'!$AR589="Leve"),CONCATENATE("R",'MAPA DE RIESGOS'!$H589,"C",'MAPA DE RIESGOS'!$AF589),"")</f>
        <v/>
      </c>
      <c r="L102" s="370" t="str">
        <f>IF(AND('MAPA DE RIESGOS'!$AP590="Media",'MAPA DE RIESGOS'!$AR590="Leve"),CONCATENATE("R",'MAPA DE RIESGOS'!$H590,"C",'MAPA DE RIESGOS'!$AF590),"")</f>
        <v/>
      </c>
      <c r="M102" s="370" t="str">
        <f>IF(AND('MAPA DE RIESGOS'!$AP591="Media",'MAPA DE RIESGOS'!$AR591="Leve"),CONCATENATE("R",'MAPA DE RIESGOS'!$H591,"C",'MAPA DE RIESGOS'!$AF591),"")</f>
        <v/>
      </c>
      <c r="N102" s="370" t="str">
        <f>IF(AND('MAPA DE RIESGOS'!$AP592="Media",'MAPA DE RIESGOS'!$AR592="Leve"),CONCATENATE("R",'MAPA DE RIESGOS'!$H592,"C",'MAPA DE RIESGOS'!$AF592),"")</f>
        <v/>
      </c>
      <c r="O102" s="370" t="str">
        <f>IF(AND('MAPA DE RIESGOS'!$AP593="Media",'MAPA DE RIESGOS'!$AR593="Leve"),CONCATENATE("R",'MAPA DE RIESGOS'!$H593,"C",'MAPA DE RIESGOS'!$AF593),"")</f>
        <v/>
      </c>
      <c r="P102" s="370" t="str">
        <f>IF(AND('MAPA DE RIESGOS'!$AP594="Media",'MAPA DE RIESGOS'!$AR594="Leve"),CONCATENATE("R",'MAPA DE RIESGOS'!$H594,"C",'MAPA DE RIESGOS'!$AF594),"")</f>
        <v/>
      </c>
      <c r="Q102" s="370" t="str">
        <f>IF(AND('MAPA DE RIESGOS'!$AP595="Media",'MAPA DE RIESGOS'!$AR595="Leve"),CONCATENATE("R",'MAPA DE RIESGOS'!$H595,"C",'MAPA DE RIESGOS'!$AF595),"")</f>
        <v/>
      </c>
      <c r="R102" s="370" t="str">
        <f>IF(AND('MAPA DE RIESGOS'!$AP596="Media",'MAPA DE RIESGOS'!$AR596="Leve"),CONCATENATE("R",'MAPA DE RIESGOS'!$H596,"C",'MAPA DE RIESGOS'!$AF596),"")</f>
        <v/>
      </c>
      <c r="S102" s="370" t="str">
        <f>IF(AND('MAPA DE RIESGOS'!$AP597="Media",'MAPA DE RIESGOS'!$AR597="Leve"),CONCATENATE("R",'MAPA DE RIESGOS'!$H597,"C",'MAPA DE RIESGOS'!$AF597),"")</f>
        <v/>
      </c>
      <c r="T102" s="370" t="str">
        <f>IF(AND('MAPA DE RIESGOS'!$AP598="Media",'MAPA DE RIESGOS'!$AR598="Leve"),CONCATENATE("R",'MAPA DE RIESGOS'!$H598,"C",'MAPA DE RIESGOS'!$AF598),"")</f>
        <v/>
      </c>
      <c r="U102" s="370" t="str">
        <f>IF(AND('MAPA DE RIESGOS'!$AP599="Media",'MAPA DE RIESGOS'!$AR599="Leve"),CONCATENATE("R",'MAPA DE RIESGOS'!$H599,"C",'MAPA DE RIESGOS'!$AF599),"")</f>
        <v/>
      </c>
      <c r="V102" s="370" t="str">
        <f>IF(AND('MAPA DE RIESGOS'!$AP600="Media",'MAPA DE RIESGOS'!$AR600="Leve"),CONCATENATE("R",'MAPA DE RIESGOS'!$H600,"C",'MAPA DE RIESGOS'!$AF600),"")</f>
        <v/>
      </c>
      <c r="W102" s="370" t="str">
        <f>IF(AND('MAPA DE RIESGOS'!$AP601="Media",'MAPA DE RIESGOS'!$AR601="Leve"),CONCATENATE("R",'MAPA DE RIESGOS'!$H601,"C",'MAPA DE RIESGOS'!$AF601),"")</f>
        <v/>
      </c>
      <c r="X102" s="370" t="str">
        <f>IF(AND('MAPA DE RIESGOS'!$AP602="Media",'MAPA DE RIESGOS'!$AR602="Leve"),CONCATENATE("R",'MAPA DE RIESGOS'!$H602,"C",'MAPA DE RIESGOS'!$AF602),"")</f>
        <v/>
      </c>
      <c r="Y102" s="370" t="str">
        <f>IF(AND('MAPA DE RIESGOS'!$AP603="Media",'MAPA DE RIESGOS'!$AR603="Leve"),CONCATENATE("R",'MAPA DE RIESGOS'!$H603,"C",'MAPA DE RIESGOS'!$AF603),"")</f>
        <v/>
      </c>
      <c r="Z102" s="370" t="str">
        <f>IF(AND('MAPA DE RIESGOS'!$AP604="Media",'MAPA DE RIESGOS'!$AR604="Leve"),CONCATENATE("R",'MAPA DE RIESGOS'!$H604,"C",'MAPA DE RIESGOS'!$AF604),"")</f>
        <v/>
      </c>
      <c r="AA102" s="370" t="str">
        <f>IF(AND('MAPA DE RIESGOS'!$AP605="Media",'MAPA DE RIESGOS'!$AR605="Leve"),CONCATENATE("R",'MAPA DE RIESGOS'!$H605,"C",'MAPA DE RIESGOS'!$AF605),"")</f>
        <v/>
      </c>
      <c r="AB102" s="369" t="str">
        <f>IF(AND('MAPA DE RIESGOS'!$AP588="Media",'MAPA DE RIESGOS'!$AR588="Menor"),CONCATENATE("R",'MAPA DE RIESGOS'!$H588,"C",'MAPA DE RIESGOS'!$AF588),"")</f>
        <v/>
      </c>
      <c r="AC102" s="370" t="str">
        <f>IF(AND('MAPA DE RIESGOS'!$AP589="Media",'MAPA DE RIESGOS'!$AR589="Menor"),CONCATENATE("R",'MAPA DE RIESGOS'!$H589,"C",'MAPA DE RIESGOS'!$AF589),"")</f>
        <v/>
      </c>
      <c r="AD102" s="370" t="str">
        <f>IF(AND('MAPA DE RIESGOS'!$AP590="Media",'MAPA DE RIESGOS'!$AR590="Menor"),CONCATENATE("R",'MAPA DE RIESGOS'!$H590,"C",'MAPA DE RIESGOS'!$AF590),"")</f>
        <v/>
      </c>
      <c r="AE102" s="370" t="str">
        <f>IF(AND('MAPA DE RIESGOS'!$AP591="Media",'MAPA DE RIESGOS'!$AR591="Menor"),CONCATENATE("R",'MAPA DE RIESGOS'!$H591,"C",'MAPA DE RIESGOS'!$AF591),"")</f>
        <v/>
      </c>
      <c r="AF102" s="370" t="str">
        <f>IF(AND('MAPA DE RIESGOS'!$AP592="Media",'MAPA DE RIESGOS'!$AR592="Menor"),CONCATENATE("R",'MAPA DE RIESGOS'!$H592,"C",'MAPA DE RIESGOS'!$AF592),"")</f>
        <v/>
      </c>
      <c r="AG102" s="370" t="str">
        <f>IF(AND('MAPA DE RIESGOS'!$AP593="Media",'MAPA DE RIESGOS'!$AR593="Menor"),CONCATENATE("R",'MAPA DE RIESGOS'!$H593,"C",'MAPA DE RIESGOS'!$AF593),"")</f>
        <v/>
      </c>
      <c r="AH102" s="370" t="str">
        <f>IF(AND('MAPA DE RIESGOS'!$AP594="Media",'MAPA DE RIESGOS'!$AR594="Menor"),CONCATENATE("R",'MAPA DE RIESGOS'!$H594,"C",'MAPA DE RIESGOS'!$AF594),"")</f>
        <v/>
      </c>
      <c r="AI102" s="370" t="str">
        <f>IF(AND('MAPA DE RIESGOS'!$AP595="Media",'MAPA DE RIESGOS'!$AR595="Menor"),CONCATENATE("R",'MAPA DE RIESGOS'!$H595,"C",'MAPA DE RIESGOS'!$AF595),"")</f>
        <v/>
      </c>
      <c r="AJ102" s="370" t="str">
        <f>IF(AND('MAPA DE RIESGOS'!$AP596="Media",'MAPA DE RIESGOS'!$AR596="Menor"),CONCATENATE("R",'MAPA DE RIESGOS'!$H596,"C",'MAPA DE RIESGOS'!$AF596),"")</f>
        <v/>
      </c>
      <c r="AK102" s="370" t="str">
        <f>IF(AND('MAPA DE RIESGOS'!$AP597="Media",'MAPA DE RIESGOS'!$AR597="Menor"),CONCATENATE("R",'MAPA DE RIESGOS'!$H597,"C",'MAPA DE RIESGOS'!$AF597),"")</f>
        <v/>
      </c>
      <c r="AL102" s="370" t="str">
        <f>IF(AND('MAPA DE RIESGOS'!$AP598="Media",'MAPA DE RIESGOS'!$AR598="Menor"),CONCATENATE("R",'MAPA DE RIESGOS'!$H598,"C",'MAPA DE RIESGOS'!$AF598),"")</f>
        <v/>
      </c>
      <c r="AM102" s="370" t="str">
        <f>IF(AND('MAPA DE RIESGOS'!$AP599="Media",'MAPA DE RIESGOS'!$AR599="Menor"),CONCATENATE("R",'MAPA DE RIESGOS'!$H599,"C",'MAPA DE RIESGOS'!$AF599),"")</f>
        <v/>
      </c>
      <c r="AN102" s="370" t="str">
        <f>IF(AND('MAPA DE RIESGOS'!$AP600="Media",'MAPA DE RIESGOS'!$AR600="Menor"),CONCATENATE("R",'MAPA DE RIESGOS'!$H600,"C",'MAPA DE RIESGOS'!$AF600),"")</f>
        <v/>
      </c>
      <c r="AO102" s="370" t="str">
        <f>IF(AND('MAPA DE RIESGOS'!$AP601="Media",'MAPA DE RIESGOS'!$AR601="Menor"),CONCATENATE("R",'MAPA DE RIESGOS'!$H601,"C",'MAPA DE RIESGOS'!$AF601),"")</f>
        <v/>
      </c>
      <c r="AP102" s="370" t="str">
        <f>IF(AND('MAPA DE RIESGOS'!$AP602="Media",'MAPA DE RIESGOS'!$AR602="Menor"),CONCATENATE("R",'MAPA DE RIESGOS'!$H602,"C",'MAPA DE RIESGOS'!$AF602),"")</f>
        <v/>
      </c>
      <c r="AQ102" s="370" t="str">
        <f>IF(AND('MAPA DE RIESGOS'!$AP603="Media",'MAPA DE RIESGOS'!$AR603="Menor"),CONCATENATE("R",'MAPA DE RIESGOS'!$H603,"C",'MAPA DE RIESGOS'!$AF603),"")</f>
        <v/>
      </c>
      <c r="AR102" s="370" t="str">
        <f>IF(AND('MAPA DE RIESGOS'!$AP604="Media",'MAPA DE RIESGOS'!$AR604="Menor"),CONCATENATE("R",'MAPA DE RIESGOS'!$H604,"C",'MAPA DE RIESGOS'!$AF604),"")</f>
        <v/>
      </c>
      <c r="AS102" s="370" t="str">
        <f>IF(AND('MAPA DE RIESGOS'!$AP605="Media",'MAPA DE RIESGOS'!$AR605="Menor"),CONCATENATE("R",'MAPA DE RIESGOS'!$H605,"C",'MAPA DE RIESGOS'!$AF605),"")</f>
        <v/>
      </c>
      <c r="AT102" s="369" t="str">
        <f>IF(AND('MAPA DE RIESGOS'!$AP588="Media",'MAPA DE RIESGOS'!$AR588="Moderado"),CONCATENATE("R",'MAPA DE RIESGOS'!$H588,"C",'MAPA DE RIESGOS'!$AF588),"")</f>
        <v/>
      </c>
      <c r="AU102" s="370" t="str">
        <f>IF(AND('MAPA DE RIESGOS'!$AP589="Media",'MAPA DE RIESGOS'!$AR589="Moderado"),CONCATENATE("R",'MAPA DE RIESGOS'!$H589,"C",'MAPA DE RIESGOS'!$AF589),"")</f>
        <v/>
      </c>
      <c r="AV102" s="370" t="str">
        <f>IF(AND('MAPA DE RIESGOS'!$AP590="Media",'MAPA DE RIESGOS'!$AR590="Moderado"),CONCATENATE("R",'MAPA DE RIESGOS'!$H590,"C",'MAPA DE RIESGOS'!$AF590),"")</f>
        <v/>
      </c>
      <c r="AW102" s="370" t="str">
        <f>IF(AND('MAPA DE RIESGOS'!$AP591="Media",'MAPA DE RIESGOS'!$AR591="Moderado"),CONCATENATE("R",'MAPA DE RIESGOS'!$H591,"C",'MAPA DE RIESGOS'!$AF591),"")</f>
        <v/>
      </c>
      <c r="AX102" s="370" t="str">
        <f>IF(AND('MAPA DE RIESGOS'!$AP592="Media",'MAPA DE RIESGOS'!$AR592="Moderado"),CONCATENATE("R",'MAPA DE RIESGOS'!$H592,"C",'MAPA DE RIESGOS'!$AF592),"")</f>
        <v/>
      </c>
      <c r="AY102" s="370" t="str">
        <f>IF(AND('MAPA DE RIESGOS'!$AP593="Media",'MAPA DE RIESGOS'!$AR593="Moderado"),CONCATENATE("R",'MAPA DE RIESGOS'!$H593,"C",'MAPA DE RIESGOS'!$AF593),"")</f>
        <v/>
      </c>
      <c r="AZ102" s="370" t="str">
        <f>IF(AND('MAPA DE RIESGOS'!$AP594="Media",'MAPA DE RIESGOS'!$AR594="Moderado"),CONCATENATE("R",'MAPA DE RIESGOS'!$H594,"C",'MAPA DE RIESGOS'!$AF594),"")</f>
        <v/>
      </c>
      <c r="BA102" s="370" t="str">
        <f>IF(AND('MAPA DE RIESGOS'!$AP595="Media",'MAPA DE RIESGOS'!$AR595="Moderado"),CONCATENATE("R",'MAPA DE RIESGOS'!$H595,"C",'MAPA DE RIESGOS'!$AF595),"")</f>
        <v/>
      </c>
      <c r="BB102" s="370" t="str">
        <f>IF(AND('MAPA DE RIESGOS'!$AP596="Media",'MAPA DE RIESGOS'!$AR596="Moderado"),CONCATENATE("R",'MAPA DE RIESGOS'!$H596,"C",'MAPA DE RIESGOS'!$AF596),"")</f>
        <v/>
      </c>
      <c r="BC102" s="370" t="str">
        <f>IF(AND('MAPA DE RIESGOS'!$AP597="Media",'MAPA DE RIESGOS'!$AR597="Moderado"),CONCATENATE("R",'MAPA DE RIESGOS'!$H597,"C",'MAPA DE RIESGOS'!$AF597),"")</f>
        <v/>
      </c>
      <c r="BD102" s="370" t="str">
        <f>IF(AND('MAPA DE RIESGOS'!$AP598="Media",'MAPA DE RIESGOS'!$AR598="Moderado"),CONCATENATE("R",'MAPA DE RIESGOS'!$H598,"C",'MAPA DE RIESGOS'!$AF598),"")</f>
        <v/>
      </c>
      <c r="BE102" s="370" t="str">
        <f>IF(AND('MAPA DE RIESGOS'!$AP599="Media",'MAPA DE RIESGOS'!$AR599="Moderado"),CONCATENATE("R",'MAPA DE RIESGOS'!$H599,"C",'MAPA DE RIESGOS'!$AF599),"")</f>
        <v/>
      </c>
      <c r="BF102" s="370" t="str">
        <f>IF(AND('MAPA DE RIESGOS'!$AP600="Media",'MAPA DE RIESGOS'!$AR600="Moderado"),CONCATENATE("R",'MAPA DE RIESGOS'!$H600,"C",'MAPA DE RIESGOS'!$AF600),"")</f>
        <v/>
      </c>
      <c r="BG102" s="370" t="str">
        <f>IF(AND('MAPA DE RIESGOS'!$AP601="Media",'MAPA DE RIESGOS'!$AR601="Moderado"),CONCATENATE("R",'MAPA DE RIESGOS'!$H601,"C",'MAPA DE RIESGOS'!$AF601),"")</f>
        <v/>
      </c>
      <c r="BH102" s="370" t="str">
        <f>IF(AND('MAPA DE RIESGOS'!$AP602="Media",'MAPA DE RIESGOS'!$AR602="Moderado"),CONCATENATE("R",'MAPA DE RIESGOS'!$H602,"C",'MAPA DE RIESGOS'!$AF602),"")</f>
        <v/>
      </c>
      <c r="BI102" s="370" t="str">
        <f>IF(AND('MAPA DE RIESGOS'!$AP603="Media",'MAPA DE RIESGOS'!$AR603="Moderado"),CONCATENATE("R",'MAPA DE RIESGOS'!$H603,"C",'MAPA DE RIESGOS'!$AF603),"")</f>
        <v/>
      </c>
      <c r="BJ102" s="370" t="str">
        <f>IF(AND('MAPA DE RIESGOS'!$AP604="Media",'MAPA DE RIESGOS'!$AR604="Moderado"),CONCATENATE("R",'MAPA DE RIESGOS'!$H604,"C",'MAPA DE RIESGOS'!$AF604),"")</f>
        <v/>
      </c>
      <c r="BK102" s="371" t="str">
        <f>IF(AND('MAPA DE RIESGOS'!$AP605="Media",'MAPA DE RIESGOS'!$AR605="Moderado"),CONCATENATE("R",'MAPA DE RIESGOS'!$H605,"C",'MAPA DE RIESGOS'!$AF605),"")</f>
        <v/>
      </c>
      <c r="BL102" s="357" t="str">
        <f>IF(AND('MAPA DE RIESGOS'!$AP588="Media",'MAPA DE RIESGOS'!$AR588="Mayor"),CONCATENATE("R",'MAPA DE RIESGOS'!$H588,"C",'MAPA DE RIESGOS'!$AF588),"")</f>
        <v/>
      </c>
      <c r="BM102" s="357" t="str">
        <f>IF(AND('MAPA DE RIESGOS'!$AP589="Media",'MAPA DE RIESGOS'!$AR589="Mayor"),CONCATENATE("R",'MAPA DE RIESGOS'!$H589,"C",'MAPA DE RIESGOS'!$AF589),"")</f>
        <v/>
      </c>
      <c r="BN102" s="357" t="str">
        <f>IF(AND('MAPA DE RIESGOS'!$AP590="Media",'MAPA DE RIESGOS'!$AR590="Mayor"),CONCATENATE("R",'MAPA DE RIESGOS'!$H590,"C",'MAPA DE RIESGOS'!$AF590),"")</f>
        <v/>
      </c>
      <c r="BO102" s="357" t="str">
        <f>IF(AND('MAPA DE RIESGOS'!$AP591="Media",'MAPA DE RIESGOS'!$AR591="Mayor"),CONCATENATE("R",'MAPA DE RIESGOS'!$H591,"C",'MAPA DE RIESGOS'!$AF591),"")</f>
        <v/>
      </c>
      <c r="BP102" s="357" t="str">
        <f>IF(AND('MAPA DE RIESGOS'!$AP592="Media",'MAPA DE RIESGOS'!$AR592="Mayor"),CONCATENATE("R",'MAPA DE RIESGOS'!$H592,"C",'MAPA DE RIESGOS'!$AF592),"")</f>
        <v/>
      </c>
      <c r="BQ102" s="357" t="str">
        <f>IF(AND('MAPA DE RIESGOS'!$AP593="Media",'MAPA DE RIESGOS'!$AR593="Mayor"),CONCATENATE("R",'MAPA DE RIESGOS'!$H593,"C",'MAPA DE RIESGOS'!$AF593),"")</f>
        <v/>
      </c>
      <c r="BR102" s="357" t="str">
        <f>IF(AND('MAPA DE RIESGOS'!$AP594="Media",'MAPA DE RIESGOS'!$AR594="Mayor"),CONCATENATE("R",'MAPA DE RIESGOS'!$H594,"C",'MAPA DE RIESGOS'!$AF594),"")</f>
        <v/>
      </c>
      <c r="BS102" s="357" t="str">
        <f>IF(AND('MAPA DE RIESGOS'!$AP595="Media",'MAPA DE RIESGOS'!$AR595="Mayor"),CONCATENATE("R",'MAPA DE RIESGOS'!$H595,"C",'MAPA DE RIESGOS'!$AF595),"")</f>
        <v/>
      </c>
      <c r="BT102" s="357" t="str">
        <f>IF(AND('MAPA DE RIESGOS'!$AP596="Media",'MAPA DE RIESGOS'!$AR596="Mayor"),CONCATENATE("R",'MAPA DE RIESGOS'!$H596,"C",'MAPA DE RIESGOS'!$AF596),"")</f>
        <v/>
      </c>
      <c r="BU102" s="357" t="str">
        <f>IF(AND('MAPA DE RIESGOS'!$AP597="Media",'MAPA DE RIESGOS'!$AR597="Mayor"),CONCATENATE("R",'MAPA DE RIESGOS'!$H597,"C",'MAPA DE RIESGOS'!$AF597),"")</f>
        <v/>
      </c>
      <c r="BV102" s="357" t="str">
        <f>IF(AND('MAPA DE RIESGOS'!$AP598="Media",'MAPA DE RIESGOS'!$AR598="Mayor"),CONCATENATE("R",'MAPA DE RIESGOS'!$H598,"C",'MAPA DE RIESGOS'!$AF598),"")</f>
        <v/>
      </c>
      <c r="BW102" s="357" t="str">
        <f>IF(AND('MAPA DE RIESGOS'!$AP599="Media",'MAPA DE RIESGOS'!$AR599="Mayor"),CONCATENATE("R",'MAPA DE RIESGOS'!$H599,"C",'MAPA DE RIESGOS'!$AF599),"")</f>
        <v/>
      </c>
      <c r="BX102" s="357" t="str">
        <f>IF(AND('MAPA DE RIESGOS'!$AP600="Media",'MAPA DE RIESGOS'!$AR600="Mayor"),CONCATENATE("R",'MAPA DE RIESGOS'!$H600,"C",'MAPA DE RIESGOS'!$AF600),"")</f>
        <v/>
      </c>
      <c r="BY102" s="357" t="str">
        <f>IF(AND('MAPA DE RIESGOS'!$AP601="Media",'MAPA DE RIESGOS'!$AR601="Mayor"),CONCATENATE("R",'MAPA DE RIESGOS'!$H601,"C",'MAPA DE RIESGOS'!$AF601),"")</f>
        <v/>
      </c>
      <c r="BZ102" s="357" t="str">
        <f>IF(AND('MAPA DE RIESGOS'!$AP602="Media",'MAPA DE RIESGOS'!$AR602="Mayor"),CONCATENATE("R",'MAPA DE RIESGOS'!$H602,"C",'MAPA DE RIESGOS'!$AF602),"")</f>
        <v/>
      </c>
      <c r="CA102" s="357" t="str">
        <f>IF(AND('MAPA DE RIESGOS'!$AP603="Media",'MAPA DE RIESGOS'!$AR603="Mayor"),CONCATENATE("R",'MAPA DE RIESGOS'!$H603,"C",'MAPA DE RIESGOS'!$AF603),"")</f>
        <v/>
      </c>
      <c r="CB102" s="357" t="str">
        <f>IF(AND('MAPA DE RIESGOS'!$AP604="Media",'MAPA DE RIESGOS'!$AR604="Mayor"),CONCATENATE("R",'MAPA DE RIESGOS'!$H604,"C",'MAPA DE RIESGOS'!$AF604),"")</f>
        <v/>
      </c>
      <c r="CC102" s="358" t="str">
        <f>IF(AND('MAPA DE RIESGOS'!$AP605="Media",'MAPA DE RIESGOS'!$AR605="Mayor"),CONCATENATE("R",'MAPA DE RIESGOS'!$H605,"C",'MAPA DE RIESGOS'!$AF605),"")</f>
        <v/>
      </c>
      <c r="CD102" s="359" t="str">
        <f>IF(AND('MAPA DE RIESGOS'!$AP588="Media",'MAPA DE RIESGOS'!$AR588="Catastrófico"),CONCATENATE("R",'MAPA DE RIESGOS'!$H588,"C",'MAPA DE RIESGOS'!$AF588),"")</f>
        <v/>
      </c>
      <c r="CE102" s="359" t="str">
        <f>IF(AND('MAPA DE RIESGOS'!$AP589="Media",'MAPA DE RIESGOS'!$AR589="Catastrófico"),CONCATENATE("R",'MAPA DE RIESGOS'!$H589,"C",'MAPA DE RIESGOS'!$AF589),"")</f>
        <v/>
      </c>
      <c r="CF102" s="359" t="str">
        <f>IF(AND('MAPA DE RIESGOS'!$AP590="Media",'MAPA DE RIESGOS'!$AR590="Catastrófico"),CONCATENATE("R",'MAPA DE RIESGOS'!$H590,"C",'MAPA DE RIESGOS'!$AF590),"")</f>
        <v/>
      </c>
      <c r="CG102" s="359" t="str">
        <f>IF(AND('MAPA DE RIESGOS'!$AP591="Media",'MAPA DE RIESGOS'!$AR591="Catastrófico"),CONCATENATE("R",'MAPA DE RIESGOS'!$H591,"C",'MAPA DE RIESGOS'!$AF591),"")</f>
        <v/>
      </c>
      <c r="CH102" s="359" t="str">
        <f>IF(AND('MAPA DE RIESGOS'!$AP592="Media",'MAPA DE RIESGOS'!$AR592="Catastrófico"),CONCATENATE("R",'MAPA DE RIESGOS'!$H592,"C",'MAPA DE RIESGOS'!$AF592),"")</f>
        <v/>
      </c>
      <c r="CI102" s="359" t="str">
        <f>IF(AND('MAPA DE RIESGOS'!$AP593="Media",'MAPA DE RIESGOS'!$AR593="Catastrófico"),CONCATENATE("R",'MAPA DE RIESGOS'!$H593,"C",'MAPA DE RIESGOS'!$AF593),"")</f>
        <v/>
      </c>
      <c r="CJ102" s="359" t="str">
        <f>IF(AND('MAPA DE RIESGOS'!$AP594="Media",'MAPA DE RIESGOS'!$AR594="Catastrófico"),CONCATENATE("R",'MAPA DE RIESGOS'!$H594,"C",'MAPA DE RIESGOS'!$AF594),"")</f>
        <v/>
      </c>
      <c r="CK102" s="359" t="str">
        <f>IF(AND('MAPA DE RIESGOS'!$AP595="Media",'MAPA DE RIESGOS'!$AR595="Catastrófico"),CONCATENATE("R",'MAPA DE RIESGOS'!$H595,"C",'MAPA DE RIESGOS'!$AF595),"")</f>
        <v/>
      </c>
      <c r="CL102" s="359" t="str">
        <f>IF(AND('MAPA DE RIESGOS'!$AP596="Media",'MAPA DE RIESGOS'!$AR596="Catastrófico"),CONCATENATE("R",'MAPA DE RIESGOS'!$H596,"C",'MAPA DE RIESGOS'!$AF596),"")</f>
        <v/>
      </c>
      <c r="CM102" s="359" t="str">
        <f>IF(AND('MAPA DE RIESGOS'!$AP597="Media",'MAPA DE RIESGOS'!$AR597="Catastrófico"),CONCATENATE("R",'MAPA DE RIESGOS'!$H597,"C",'MAPA DE RIESGOS'!$AF597),"")</f>
        <v/>
      </c>
      <c r="CN102" s="359" t="str">
        <f>IF(AND('MAPA DE RIESGOS'!$AP598="Media",'MAPA DE RIESGOS'!$AR598="Catastrófico"),CONCATENATE("R",'MAPA DE RIESGOS'!$H598,"C",'MAPA DE RIESGOS'!$AF598),"")</f>
        <v/>
      </c>
      <c r="CO102" s="359" t="str">
        <f>IF(AND('MAPA DE RIESGOS'!$AP599="Media",'MAPA DE RIESGOS'!$AR599="Catastrófico"),CONCATENATE("R",'MAPA DE RIESGOS'!$H599,"C",'MAPA DE RIESGOS'!$AF599),"")</f>
        <v/>
      </c>
      <c r="CP102" s="359" t="str">
        <f>IF(AND('MAPA DE RIESGOS'!$AP600="Media",'MAPA DE RIESGOS'!$AR600="Catastrófico"),CONCATENATE("R",'MAPA DE RIESGOS'!$H600,"C",'MAPA DE RIESGOS'!$AF600),"")</f>
        <v/>
      </c>
      <c r="CQ102" s="359" t="str">
        <f>IF(AND('MAPA DE RIESGOS'!$AP601="Media",'MAPA DE RIESGOS'!$AR601="Catastrófico"),CONCATENATE("R",'MAPA DE RIESGOS'!$H601,"C",'MAPA DE RIESGOS'!$AF601),"")</f>
        <v/>
      </c>
      <c r="CR102" s="359" t="str">
        <f>IF(AND('MAPA DE RIESGOS'!$AP602="Media",'MAPA DE RIESGOS'!$AR602="Catastrófico"),CONCATENATE("R",'MAPA DE RIESGOS'!$H602,"C",'MAPA DE RIESGOS'!$AF602),"")</f>
        <v/>
      </c>
      <c r="CS102" s="359" t="str">
        <f>IF(AND('MAPA DE RIESGOS'!$AP603="Media",'MAPA DE RIESGOS'!$AR603="Catastrófico"),CONCATENATE("R",'MAPA DE RIESGOS'!$H603,"C",'MAPA DE RIESGOS'!$AF603),"")</f>
        <v/>
      </c>
      <c r="CT102" s="359" t="str">
        <f>IF(AND('MAPA DE RIESGOS'!$AP604="Media",'MAPA DE RIESGOS'!$AR604="Catastrófico"),CONCATENATE("R",'MAPA DE RIESGOS'!$H604,"C",'MAPA DE RIESGOS'!$AF604),"")</f>
        <v/>
      </c>
      <c r="CU102" s="360" t="str">
        <f>IF(AND('MAPA DE RIESGOS'!$AP605="Media",'MAPA DE RIESGOS'!$AR605="Catastrófico"),CONCATENATE("R",'MAPA DE RIESGOS'!$H605,"C",'MAPA DE RIESGOS'!$AF605),"")</f>
        <v/>
      </c>
      <c r="CV102" s="67"/>
      <c r="CW102" s="741"/>
      <c r="CX102" s="742"/>
      <c r="CY102" s="742"/>
      <c r="CZ102" s="742"/>
      <c r="DA102" s="742"/>
      <c r="DB102" s="743"/>
    </row>
    <row r="103" spans="2:106" ht="32.5" customHeight="1">
      <c r="B103" s="755"/>
      <c r="C103" s="755"/>
      <c r="D103" s="756"/>
      <c r="E103" s="726"/>
      <c r="F103" s="727"/>
      <c r="G103" s="727"/>
      <c r="H103" s="727"/>
      <c r="I103" s="728"/>
      <c r="J103" s="369" t="str">
        <f>IF(AND('MAPA DE RIESGOS'!$AP606="Media",'MAPA DE RIESGOS'!$AR606="Leve"),CONCATENATE("R",'MAPA DE RIESGOS'!$H606,"C",'MAPA DE RIESGOS'!$AF606),"")</f>
        <v/>
      </c>
      <c r="K103" s="370" t="str">
        <f>IF(AND('MAPA DE RIESGOS'!$AP607="Media",'MAPA DE RIESGOS'!$AR607="Leve"),CONCATENATE("R",'MAPA DE RIESGOS'!$H607,"C",'MAPA DE RIESGOS'!$AF607),"")</f>
        <v/>
      </c>
      <c r="L103" s="370" t="str">
        <f>IF(AND('MAPA DE RIESGOS'!$AP608="Media",'MAPA DE RIESGOS'!$AR608="Leve"),CONCATENATE("R",'MAPA DE RIESGOS'!$H608,"C",'MAPA DE RIESGOS'!$AF608),"")</f>
        <v/>
      </c>
      <c r="M103" s="370" t="str">
        <f>IF(AND('MAPA DE RIESGOS'!$AP609="Media",'MAPA DE RIESGOS'!$AR609="Leve"),CONCATENATE("R",'MAPA DE RIESGOS'!$H609,"C",'MAPA DE RIESGOS'!$AF609),"")</f>
        <v/>
      </c>
      <c r="N103" s="370" t="str">
        <f>IF(AND('MAPA DE RIESGOS'!$AP610="Media",'MAPA DE RIESGOS'!$AR610="Leve"),CONCATENATE("R",'MAPA DE RIESGOS'!$H610,"C",'MAPA DE RIESGOS'!$AF610),"")</f>
        <v/>
      </c>
      <c r="O103" s="370" t="str">
        <f>IF(AND('MAPA DE RIESGOS'!$AP611="Media",'MAPA DE RIESGOS'!$AR611="Leve"),CONCATENATE("R",'MAPA DE RIESGOS'!$H611,"C",'MAPA DE RIESGOS'!$AF611),"")</f>
        <v/>
      </c>
      <c r="P103" s="370" t="str">
        <f>IF(AND('MAPA DE RIESGOS'!$AP612="Media",'MAPA DE RIESGOS'!$AR612="Leve"),CONCATENATE("R",'MAPA DE RIESGOS'!$H612,"C",'MAPA DE RIESGOS'!$AF612),"")</f>
        <v/>
      </c>
      <c r="Q103" s="370" t="str">
        <f>IF(AND('MAPA DE RIESGOS'!$AP613="Media",'MAPA DE RIESGOS'!$AR613="Leve"),CONCATENATE("R",'MAPA DE RIESGOS'!$H613,"C",'MAPA DE RIESGOS'!$AF613),"")</f>
        <v/>
      </c>
      <c r="R103" s="370" t="str">
        <f>IF(AND('MAPA DE RIESGOS'!$AP614="Media",'MAPA DE RIESGOS'!$AR614="Leve"),CONCATENATE("R",'MAPA DE RIESGOS'!$H614,"C",'MAPA DE RIESGOS'!$AF614),"")</f>
        <v/>
      </c>
      <c r="S103" s="370" t="str">
        <f>IF(AND('MAPA DE RIESGOS'!$AP615="Media",'MAPA DE RIESGOS'!$AR615="Leve"),CONCATENATE("R",'MAPA DE RIESGOS'!$H615,"C",'MAPA DE RIESGOS'!$AF615),"")</f>
        <v/>
      </c>
      <c r="T103" s="370" t="str">
        <f>IF(AND('MAPA DE RIESGOS'!$AP616="Media",'MAPA DE RIESGOS'!$AR616="Leve"),CONCATENATE("R",'MAPA DE RIESGOS'!$H616,"C",'MAPA DE RIESGOS'!$AF616),"")</f>
        <v/>
      </c>
      <c r="U103" s="370" t="str">
        <f>IF(AND('MAPA DE RIESGOS'!$AP617="Media",'MAPA DE RIESGOS'!$AR617="Leve"),CONCATENATE("R",'MAPA DE RIESGOS'!$H617,"C",'MAPA DE RIESGOS'!$AF617),"")</f>
        <v/>
      </c>
      <c r="V103" s="370" t="str">
        <f>IF(AND('MAPA DE RIESGOS'!$AP618="Media",'MAPA DE RIESGOS'!$AR618="Leve"),CONCATENATE("R",'MAPA DE RIESGOS'!$H618,"C",'MAPA DE RIESGOS'!$AF618),"")</f>
        <v/>
      </c>
      <c r="W103" s="370" t="str">
        <f>IF(AND('MAPA DE RIESGOS'!$AP619="Media",'MAPA DE RIESGOS'!$AR619="Leve"),CONCATENATE("R",'MAPA DE RIESGOS'!$H619,"C",'MAPA DE RIESGOS'!$AF619),"")</f>
        <v/>
      </c>
      <c r="X103" s="370" t="str">
        <f>IF(AND('MAPA DE RIESGOS'!$AP620="Media",'MAPA DE RIESGOS'!$AR620="Leve"),CONCATENATE("R",'MAPA DE RIESGOS'!$H620,"C",'MAPA DE RIESGOS'!$AF620),"")</f>
        <v/>
      </c>
      <c r="Y103" s="370" t="str">
        <f>IF(AND('MAPA DE RIESGOS'!$AP621="Media",'MAPA DE RIESGOS'!$AR621="Leve"),CONCATENATE("R",'MAPA DE RIESGOS'!$H621,"C",'MAPA DE RIESGOS'!$AF621),"")</f>
        <v/>
      </c>
      <c r="Z103" s="370" t="str">
        <f>IF(AND('MAPA DE RIESGOS'!$AP622="Media",'MAPA DE RIESGOS'!$AR622="Leve"),CONCATENATE("R",'MAPA DE RIESGOS'!$H622,"C",'MAPA DE RIESGOS'!$AF622),"")</f>
        <v/>
      </c>
      <c r="AA103" s="370" t="str">
        <f>IF(AND('MAPA DE RIESGOS'!$AP623="Media",'MAPA DE RIESGOS'!$AR623="Leve"),CONCATENATE("R",'MAPA DE RIESGOS'!$H623,"C",'MAPA DE RIESGOS'!$AF623),"")</f>
        <v/>
      </c>
      <c r="AB103" s="369" t="str">
        <f>IF(AND('MAPA DE RIESGOS'!$AP606="Media",'MAPA DE RIESGOS'!$AR606="Menor"),CONCATENATE("R",'MAPA DE RIESGOS'!$H606,"C",'MAPA DE RIESGOS'!$AF606),"")</f>
        <v/>
      </c>
      <c r="AC103" s="370" t="str">
        <f>IF(AND('MAPA DE RIESGOS'!$AP607="Media",'MAPA DE RIESGOS'!$AR607="Menor"),CONCATENATE("R",'MAPA DE RIESGOS'!$H607,"C",'MAPA DE RIESGOS'!$AF607),"")</f>
        <v/>
      </c>
      <c r="AD103" s="370" t="str">
        <f>IF(AND('MAPA DE RIESGOS'!$AP608="Media",'MAPA DE RIESGOS'!$AR608="Menor"),CONCATENATE("R",'MAPA DE RIESGOS'!$H608,"C",'MAPA DE RIESGOS'!$AF608),"")</f>
        <v/>
      </c>
      <c r="AE103" s="370" t="str">
        <f>IF(AND('MAPA DE RIESGOS'!$AP609="Media",'MAPA DE RIESGOS'!$AR609="Menor"),CONCATENATE("R",'MAPA DE RIESGOS'!$H609,"C",'MAPA DE RIESGOS'!$AF609),"")</f>
        <v/>
      </c>
      <c r="AF103" s="370" t="str">
        <f>IF(AND('MAPA DE RIESGOS'!$AP610="Media",'MAPA DE RIESGOS'!$AR610="Menor"),CONCATENATE("R",'MAPA DE RIESGOS'!$H610,"C",'MAPA DE RIESGOS'!$AF610),"")</f>
        <v/>
      </c>
      <c r="AG103" s="370" t="str">
        <f>IF(AND('MAPA DE RIESGOS'!$AP611="Media",'MAPA DE RIESGOS'!$AR611="Menor"),CONCATENATE("R",'MAPA DE RIESGOS'!$H611,"C",'MAPA DE RIESGOS'!$AF611),"")</f>
        <v/>
      </c>
      <c r="AH103" s="370" t="str">
        <f>IF(AND('MAPA DE RIESGOS'!$AP612="Media",'MAPA DE RIESGOS'!$AR612="Menor"),CONCATENATE("R",'MAPA DE RIESGOS'!$H612,"C",'MAPA DE RIESGOS'!$AF612),"")</f>
        <v/>
      </c>
      <c r="AI103" s="370" t="str">
        <f>IF(AND('MAPA DE RIESGOS'!$AP613="Media",'MAPA DE RIESGOS'!$AR613="Menor"),CONCATENATE("R",'MAPA DE RIESGOS'!$H613,"C",'MAPA DE RIESGOS'!$AF613),"")</f>
        <v/>
      </c>
      <c r="AJ103" s="370" t="str">
        <f>IF(AND('MAPA DE RIESGOS'!$AP614="Media",'MAPA DE RIESGOS'!$AR614="Menor"),CONCATENATE("R",'MAPA DE RIESGOS'!$H614,"C",'MAPA DE RIESGOS'!$AF614),"")</f>
        <v/>
      </c>
      <c r="AK103" s="370" t="str">
        <f>IF(AND('MAPA DE RIESGOS'!$AP615="Media",'MAPA DE RIESGOS'!$AR615="Menor"),CONCATENATE("R",'MAPA DE RIESGOS'!$H615,"C",'MAPA DE RIESGOS'!$AF615),"")</f>
        <v/>
      </c>
      <c r="AL103" s="370" t="str">
        <f>IF(AND('MAPA DE RIESGOS'!$AP616="Media",'MAPA DE RIESGOS'!$AR616="Menor"),CONCATENATE("R",'MAPA DE RIESGOS'!$H616,"C",'MAPA DE RIESGOS'!$AF616),"")</f>
        <v/>
      </c>
      <c r="AM103" s="370" t="str">
        <f>IF(AND('MAPA DE RIESGOS'!$AP617="Media",'MAPA DE RIESGOS'!$AR617="Menor"),CONCATENATE("R",'MAPA DE RIESGOS'!$H617,"C",'MAPA DE RIESGOS'!$AF617),"")</f>
        <v/>
      </c>
      <c r="AN103" s="370" t="str">
        <f>IF(AND('MAPA DE RIESGOS'!$AP618="Media",'MAPA DE RIESGOS'!$AR618="Menor"),CONCATENATE("R",'MAPA DE RIESGOS'!$H618,"C",'MAPA DE RIESGOS'!$AF618),"")</f>
        <v/>
      </c>
      <c r="AO103" s="370" t="str">
        <f>IF(AND('MAPA DE RIESGOS'!$AP619="Media",'MAPA DE RIESGOS'!$AR619="Menor"),CONCATENATE("R",'MAPA DE RIESGOS'!$H619,"C",'MAPA DE RIESGOS'!$AF619),"")</f>
        <v/>
      </c>
      <c r="AP103" s="370" t="str">
        <f>IF(AND('MAPA DE RIESGOS'!$AP620="Media",'MAPA DE RIESGOS'!$AR620="Menor"),CONCATENATE("R",'MAPA DE RIESGOS'!$H620,"C",'MAPA DE RIESGOS'!$AF620),"")</f>
        <v/>
      </c>
      <c r="AQ103" s="370" t="str">
        <f>IF(AND('MAPA DE RIESGOS'!$AP621="Media",'MAPA DE RIESGOS'!$AR621="Menor"),CONCATENATE("R",'MAPA DE RIESGOS'!$H621,"C",'MAPA DE RIESGOS'!$AF621),"")</f>
        <v/>
      </c>
      <c r="AR103" s="370" t="str">
        <f>IF(AND('MAPA DE RIESGOS'!$AP622="Media",'MAPA DE RIESGOS'!$AR622="Menor"),CONCATENATE("R",'MAPA DE RIESGOS'!$H622,"C",'MAPA DE RIESGOS'!$AF622),"")</f>
        <v/>
      </c>
      <c r="AS103" s="370" t="str">
        <f>IF(AND('MAPA DE RIESGOS'!$AP623="Media",'MAPA DE RIESGOS'!$AR623="Menor"),CONCATENATE("R",'MAPA DE RIESGOS'!$H623,"C",'MAPA DE RIESGOS'!$AF623),"")</f>
        <v/>
      </c>
      <c r="AT103" s="369" t="str">
        <f>IF(AND('MAPA DE RIESGOS'!$AP606="Media",'MAPA DE RIESGOS'!$AR606="Moderado"),CONCATENATE("R",'MAPA DE RIESGOS'!$H606,"C",'MAPA DE RIESGOS'!$AF606),"")</f>
        <v/>
      </c>
      <c r="AU103" s="370" t="str">
        <f>IF(AND('MAPA DE RIESGOS'!$AP607="Media",'MAPA DE RIESGOS'!$AR607="Moderado"),CONCATENATE("R",'MAPA DE RIESGOS'!$H607,"C",'MAPA DE RIESGOS'!$AF607),"")</f>
        <v/>
      </c>
      <c r="AV103" s="370" t="str">
        <f>IF(AND('MAPA DE RIESGOS'!$AP608="Media",'MAPA DE RIESGOS'!$AR608="Moderado"),CONCATENATE("R",'MAPA DE RIESGOS'!$H608,"C",'MAPA DE RIESGOS'!$AF608),"")</f>
        <v/>
      </c>
      <c r="AW103" s="370" t="str">
        <f>IF(AND('MAPA DE RIESGOS'!$AP609="Media",'MAPA DE RIESGOS'!$AR609="Moderado"),CONCATENATE("R",'MAPA DE RIESGOS'!$H609,"C",'MAPA DE RIESGOS'!$AF609),"")</f>
        <v/>
      </c>
      <c r="AX103" s="370" t="str">
        <f>IF(AND('MAPA DE RIESGOS'!$AP610="Media",'MAPA DE RIESGOS'!$AR610="Moderado"),CONCATENATE("R",'MAPA DE RIESGOS'!$H610,"C",'MAPA DE RIESGOS'!$AF610),"")</f>
        <v/>
      </c>
      <c r="AY103" s="370" t="str">
        <f>IF(AND('MAPA DE RIESGOS'!$AP611="Media",'MAPA DE RIESGOS'!$AR611="Moderado"),CONCATENATE("R",'MAPA DE RIESGOS'!$H611,"C",'MAPA DE RIESGOS'!$AF611),"")</f>
        <v/>
      </c>
      <c r="AZ103" s="370" t="str">
        <f>IF(AND('MAPA DE RIESGOS'!$AP612="Media",'MAPA DE RIESGOS'!$AR612="Moderado"),CONCATENATE("R",'MAPA DE RIESGOS'!$H612,"C",'MAPA DE RIESGOS'!$AF612),"")</f>
        <v/>
      </c>
      <c r="BA103" s="370" t="str">
        <f>IF(AND('MAPA DE RIESGOS'!$AP613="Media",'MAPA DE RIESGOS'!$AR613="Moderado"),CONCATENATE("R",'MAPA DE RIESGOS'!$H613,"C",'MAPA DE RIESGOS'!$AF613),"")</f>
        <v/>
      </c>
      <c r="BB103" s="370" t="str">
        <f>IF(AND('MAPA DE RIESGOS'!$AP614="Media",'MAPA DE RIESGOS'!$AR614="Moderado"),CONCATENATE("R",'MAPA DE RIESGOS'!$H614,"C",'MAPA DE RIESGOS'!$AF614),"")</f>
        <v/>
      </c>
      <c r="BC103" s="370" t="str">
        <f>IF(AND('MAPA DE RIESGOS'!$AP615="Media",'MAPA DE RIESGOS'!$AR615="Moderado"),CONCATENATE("R",'MAPA DE RIESGOS'!$H615,"C",'MAPA DE RIESGOS'!$AF615),"")</f>
        <v/>
      </c>
      <c r="BD103" s="370" t="str">
        <f>IF(AND('MAPA DE RIESGOS'!$AP616="Media",'MAPA DE RIESGOS'!$AR616="Moderado"),CONCATENATE("R",'MAPA DE RIESGOS'!$H616,"C",'MAPA DE RIESGOS'!$AF616),"")</f>
        <v/>
      </c>
      <c r="BE103" s="370" t="str">
        <f>IF(AND('MAPA DE RIESGOS'!$AP617="Media",'MAPA DE RIESGOS'!$AR617="Moderado"),CONCATENATE("R",'MAPA DE RIESGOS'!$H617,"C",'MAPA DE RIESGOS'!$AF617),"")</f>
        <v/>
      </c>
      <c r="BF103" s="370" t="str">
        <f>IF(AND('MAPA DE RIESGOS'!$AP618="Media",'MAPA DE RIESGOS'!$AR618="Moderado"),CONCATENATE("R",'MAPA DE RIESGOS'!$H618,"C",'MAPA DE RIESGOS'!$AF618),"")</f>
        <v/>
      </c>
      <c r="BG103" s="370" t="str">
        <f>IF(AND('MAPA DE RIESGOS'!$AP619="Media",'MAPA DE RIESGOS'!$AR619="Moderado"),CONCATENATE("R",'MAPA DE RIESGOS'!$H619,"C",'MAPA DE RIESGOS'!$AF619),"")</f>
        <v/>
      </c>
      <c r="BH103" s="370" t="str">
        <f>IF(AND('MAPA DE RIESGOS'!$AP620="Media",'MAPA DE RIESGOS'!$AR620="Moderado"),CONCATENATE("R",'MAPA DE RIESGOS'!$H620,"C",'MAPA DE RIESGOS'!$AF620),"")</f>
        <v/>
      </c>
      <c r="BI103" s="370" t="str">
        <f>IF(AND('MAPA DE RIESGOS'!$AP621="Media",'MAPA DE RIESGOS'!$AR621="Moderado"),CONCATENATE("R",'MAPA DE RIESGOS'!$H621,"C",'MAPA DE RIESGOS'!$AF621),"")</f>
        <v/>
      </c>
      <c r="BJ103" s="370" t="str">
        <f>IF(AND('MAPA DE RIESGOS'!$AP622="Media",'MAPA DE RIESGOS'!$AR622="Moderado"),CONCATENATE("R",'MAPA DE RIESGOS'!$H622,"C",'MAPA DE RIESGOS'!$AF622),"")</f>
        <v/>
      </c>
      <c r="BK103" s="371" t="str">
        <f>IF(AND('MAPA DE RIESGOS'!$AP623="Media",'MAPA DE RIESGOS'!$AR623="Moderado"),CONCATENATE("R",'MAPA DE RIESGOS'!$H623,"C",'MAPA DE RIESGOS'!$AF623),"")</f>
        <v/>
      </c>
      <c r="BL103" s="357" t="str">
        <f>IF(AND('MAPA DE RIESGOS'!$AP606="Media",'MAPA DE RIESGOS'!$AR606="Mayor"),CONCATENATE("R",'MAPA DE RIESGOS'!$H606,"C",'MAPA DE RIESGOS'!$AF606),"")</f>
        <v/>
      </c>
      <c r="BM103" s="357" t="str">
        <f>IF(AND('MAPA DE RIESGOS'!$AP607="Media",'MAPA DE RIESGOS'!$AR607="Mayor"),CONCATENATE("R",'MAPA DE RIESGOS'!$H607,"C",'MAPA DE RIESGOS'!$AF607),"")</f>
        <v/>
      </c>
      <c r="BN103" s="357" t="str">
        <f>IF(AND('MAPA DE RIESGOS'!$AP608="Media",'MAPA DE RIESGOS'!$AR608="Mayor"),CONCATENATE("R",'MAPA DE RIESGOS'!$H608,"C",'MAPA DE RIESGOS'!$AF608),"")</f>
        <v/>
      </c>
      <c r="BO103" s="357" t="str">
        <f>IF(AND('MAPA DE RIESGOS'!$AP609="Media",'MAPA DE RIESGOS'!$AR609="Mayor"),CONCATENATE("R",'MAPA DE RIESGOS'!$H609,"C",'MAPA DE RIESGOS'!$AF609),"")</f>
        <v/>
      </c>
      <c r="BP103" s="357" t="str">
        <f>IF(AND('MAPA DE RIESGOS'!$AP610="Media",'MAPA DE RIESGOS'!$AR610="Mayor"),CONCATENATE("R",'MAPA DE RIESGOS'!$H610,"C",'MAPA DE RIESGOS'!$AF610),"")</f>
        <v/>
      </c>
      <c r="BQ103" s="357" t="str">
        <f>IF(AND('MAPA DE RIESGOS'!$AP611="Media",'MAPA DE RIESGOS'!$AR611="Mayor"),CONCATENATE("R",'MAPA DE RIESGOS'!$H611,"C",'MAPA DE RIESGOS'!$AF611),"")</f>
        <v/>
      </c>
      <c r="BR103" s="357" t="str">
        <f>IF(AND('MAPA DE RIESGOS'!$AP612="Media",'MAPA DE RIESGOS'!$AR612="Mayor"),CONCATENATE("R",'MAPA DE RIESGOS'!$H612,"C",'MAPA DE RIESGOS'!$AF612),"")</f>
        <v/>
      </c>
      <c r="BS103" s="357" t="str">
        <f>IF(AND('MAPA DE RIESGOS'!$AP613="Media",'MAPA DE RIESGOS'!$AR613="Mayor"),CONCATENATE("R",'MAPA DE RIESGOS'!$H613,"C",'MAPA DE RIESGOS'!$AF613),"")</f>
        <v/>
      </c>
      <c r="BT103" s="357" t="str">
        <f>IF(AND('MAPA DE RIESGOS'!$AP614="Media",'MAPA DE RIESGOS'!$AR614="Mayor"),CONCATENATE("R",'MAPA DE RIESGOS'!$H614,"C",'MAPA DE RIESGOS'!$AF614),"")</f>
        <v/>
      </c>
      <c r="BU103" s="357" t="str">
        <f>IF(AND('MAPA DE RIESGOS'!$AP615="Media",'MAPA DE RIESGOS'!$AR615="Mayor"),CONCATENATE("R",'MAPA DE RIESGOS'!$H615,"C",'MAPA DE RIESGOS'!$AF615),"")</f>
        <v/>
      </c>
      <c r="BV103" s="357" t="str">
        <f>IF(AND('MAPA DE RIESGOS'!$AP616="Media",'MAPA DE RIESGOS'!$AR616="Mayor"),CONCATENATE("R",'MAPA DE RIESGOS'!$H616,"C",'MAPA DE RIESGOS'!$AF616),"")</f>
        <v/>
      </c>
      <c r="BW103" s="357" t="str">
        <f>IF(AND('MAPA DE RIESGOS'!$AP617="Media",'MAPA DE RIESGOS'!$AR617="Mayor"),CONCATENATE("R",'MAPA DE RIESGOS'!$H617,"C",'MAPA DE RIESGOS'!$AF617),"")</f>
        <v/>
      </c>
      <c r="BX103" s="357" t="str">
        <f>IF(AND('MAPA DE RIESGOS'!$AP618="Media",'MAPA DE RIESGOS'!$AR618="Mayor"),CONCATENATE("R",'MAPA DE RIESGOS'!$H618,"C",'MAPA DE RIESGOS'!$AF618),"")</f>
        <v/>
      </c>
      <c r="BY103" s="357" t="str">
        <f>IF(AND('MAPA DE RIESGOS'!$AP619="Media",'MAPA DE RIESGOS'!$AR619="Mayor"),CONCATENATE("R",'MAPA DE RIESGOS'!$H619,"C",'MAPA DE RIESGOS'!$AF619),"")</f>
        <v/>
      </c>
      <c r="BZ103" s="357" t="str">
        <f>IF(AND('MAPA DE RIESGOS'!$AP620="Media",'MAPA DE RIESGOS'!$AR620="Mayor"),CONCATENATE("R",'MAPA DE RIESGOS'!$H620,"C",'MAPA DE RIESGOS'!$AF620),"")</f>
        <v/>
      </c>
      <c r="CA103" s="357" t="str">
        <f>IF(AND('MAPA DE RIESGOS'!$AP621="Media",'MAPA DE RIESGOS'!$AR621="Mayor"),CONCATENATE("R",'MAPA DE RIESGOS'!$H621,"C",'MAPA DE RIESGOS'!$AF621),"")</f>
        <v/>
      </c>
      <c r="CB103" s="357" t="str">
        <f>IF(AND('MAPA DE RIESGOS'!$AP622="Media",'MAPA DE RIESGOS'!$AR622="Mayor"),CONCATENATE("R",'MAPA DE RIESGOS'!$H622,"C",'MAPA DE RIESGOS'!$AF622),"")</f>
        <v/>
      </c>
      <c r="CC103" s="358" t="str">
        <f>IF(AND('MAPA DE RIESGOS'!$AP623="Media",'MAPA DE RIESGOS'!$AR623="Mayor"),CONCATENATE("R",'MAPA DE RIESGOS'!$H623,"C",'MAPA DE RIESGOS'!$AF623),"")</f>
        <v/>
      </c>
      <c r="CD103" s="359" t="str">
        <f>IF(AND('MAPA DE RIESGOS'!$AP606="Media",'MAPA DE RIESGOS'!$AR606="Catastrófico"),CONCATENATE("R",'MAPA DE RIESGOS'!$H606,"C",'MAPA DE RIESGOS'!$AF606),"")</f>
        <v/>
      </c>
      <c r="CE103" s="359" t="str">
        <f>IF(AND('MAPA DE RIESGOS'!$AP607="Media",'MAPA DE RIESGOS'!$AR607="Catastrófico"),CONCATENATE("R",'MAPA DE RIESGOS'!$H607,"C",'MAPA DE RIESGOS'!$AF607),"")</f>
        <v/>
      </c>
      <c r="CF103" s="359" t="str">
        <f>IF(AND('MAPA DE RIESGOS'!$AP608="Media",'MAPA DE RIESGOS'!$AR608="Catastrófico"),CONCATENATE("R",'MAPA DE RIESGOS'!$H608,"C",'MAPA DE RIESGOS'!$AF608),"")</f>
        <v/>
      </c>
      <c r="CG103" s="359" t="str">
        <f>IF(AND('MAPA DE RIESGOS'!$AP609="Media",'MAPA DE RIESGOS'!$AR609="Catastrófico"),CONCATENATE("R",'MAPA DE RIESGOS'!$H609,"C",'MAPA DE RIESGOS'!$AF609),"")</f>
        <v/>
      </c>
      <c r="CH103" s="359" t="str">
        <f>IF(AND('MAPA DE RIESGOS'!$AP610="Media",'MAPA DE RIESGOS'!$AR610="Catastrófico"),CONCATENATE("R",'MAPA DE RIESGOS'!$H610,"C",'MAPA DE RIESGOS'!$AF610),"")</f>
        <v/>
      </c>
      <c r="CI103" s="359" t="str">
        <f>IF(AND('MAPA DE RIESGOS'!$AP611="Media",'MAPA DE RIESGOS'!$AR611="Catastrófico"),CONCATENATE("R",'MAPA DE RIESGOS'!$H611,"C",'MAPA DE RIESGOS'!$AF611),"")</f>
        <v/>
      </c>
      <c r="CJ103" s="359" t="str">
        <f>IF(AND('MAPA DE RIESGOS'!$AP612="Media",'MAPA DE RIESGOS'!$AR612="Catastrófico"),CONCATENATE("R",'MAPA DE RIESGOS'!$H612,"C",'MAPA DE RIESGOS'!$AF612),"")</f>
        <v/>
      </c>
      <c r="CK103" s="359" t="str">
        <f>IF(AND('MAPA DE RIESGOS'!$AP613="Media",'MAPA DE RIESGOS'!$AR613="Catastrófico"),CONCATENATE("R",'MAPA DE RIESGOS'!$H613,"C",'MAPA DE RIESGOS'!$AF613),"")</f>
        <v/>
      </c>
      <c r="CL103" s="359" t="str">
        <f>IF(AND('MAPA DE RIESGOS'!$AP614="Media",'MAPA DE RIESGOS'!$AR614="Catastrófico"),CONCATENATE("R",'MAPA DE RIESGOS'!$H614,"C",'MAPA DE RIESGOS'!$AF614),"")</f>
        <v/>
      </c>
      <c r="CM103" s="359" t="str">
        <f>IF(AND('MAPA DE RIESGOS'!$AP615="Media",'MAPA DE RIESGOS'!$AR615="Catastrófico"),CONCATENATE("R",'MAPA DE RIESGOS'!$H615,"C",'MAPA DE RIESGOS'!$AF615),"")</f>
        <v/>
      </c>
      <c r="CN103" s="359" t="str">
        <f>IF(AND('MAPA DE RIESGOS'!$AP616="Media",'MAPA DE RIESGOS'!$AR616="Catastrófico"),CONCATENATE("R",'MAPA DE RIESGOS'!$H616,"C",'MAPA DE RIESGOS'!$AF616),"")</f>
        <v/>
      </c>
      <c r="CO103" s="359" t="str">
        <f>IF(AND('MAPA DE RIESGOS'!$AP617="Media",'MAPA DE RIESGOS'!$AR617="Catastrófico"),CONCATENATE("R",'MAPA DE RIESGOS'!$H617,"C",'MAPA DE RIESGOS'!$AF617),"")</f>
        <v/>
      </c>
      <c r="CP103" s="359" t="str">
        <f>IF(AND('MAPA DE RIESGOS'!$AP618="Media",'MAPA DE RIESGOS'!$AR618="Catastrófico"),CONCATENATE("R",'MAPA DE RIESGOS'!$H618,"C",'MAPA DE RIESGOS'!$AF618),"")</f>
        <v/>
      </c>
      <c r="CQ103" s="359" t="str">
        <f>IF(AND('MAPA DE RIESGOS'!$AP619="Media",'MAPA DE RIESGOS'!$AR619="Catastrófico"),CONCATENATE("R",'MAPA DE RIESGOS'!$H619,"C",'MAPA DE RIESGOS'!$AF619),"")</f>
        <v/>
      </c>
      <c r="CR103" s="359" t="str">
        <f>IF(AND('MAPA DE RIESGOS'!$AP620="Media",'MAPA DE RIESGOS'!$AR620="Catastrófico"),CONCATENATE("R",'MAPA DE RIESGOS'!$H620,"C",'MAPA DE RIESGOS'!$AF620),"")</f>
        <v/>
      </c>
      <c r="CS103" s="359" t="str">
        <f>IF(AND('MAPA DE RIESGOS'!$AP621="Media",'MAPA DE RIESGOS'!$AR621="Catastrófico"),CONCATENATE("R",'MAPA DE RIESGOS'!$H621,"C",'MAPA DE RIESGOS'!$AF621),"")</f>
        <v/>
      </c>
      <c r="CT103" s="359" t="str">
        <f>IF(AND('MAPA DE RIESGOS'!$AP622="Media",'MAPA DE RIESGOS'!$AR622="Catastrófico"),CONCATENATE("R",'MAPA DE RIESGOS'!$H622,"C",'MAPA DE RIESGOS'!$AF622),"")</f>
        <v/>
      </c>
      <c r="CU103" s="360" t="str">
        <f>IF(AND('MAPA DE RIESGOS'!$AP623="Media",'MAPA DE RIESGOS'!$AR623="Catastrófico"),CONCATENATE("R",'MAPA DE RIESGOS'!$H623,"C",'MAPA DE RIESGOS'!$AF623),"")</f>
        <v/>
      </c>
      <c r="CV103" s="67"/>
      <c r="CW103" s="741"/>
      <c r="CX103" s="742"/>
      <c r="CY103" s="742"/>
      <c r="CZ103" s="742"/>
      <c r="DA103" s="742"/>
      <c r="DB103" s="743"/>
    </row>
    <row r="104" spans="2:106" ht="32.5" customHeight="1">
      <c r="B104" s="755"/>
      <c r="C104" s="755"/>
      <c r="D104" s="756"/>
      <c r="E104" s="726"/>
      <c r="F104" s="727"/>
      <c r="G104" s="727"/>
      <c r="H104" s="727"/>
      <c r="I104" s="728"/>
      <c r="J104" s="369" t="str">
        <f>IF(AND('MAPA DE RIESGOS'!$AP624="Media",'MAPA DE RIESGOS'!$AR624="Leve"),CONCATENATE("R",'MAPA DE RIESGOS'!$H624,"C",'MAPA DE RIESGOS'!$AF624),"")</f>
        <v/>
      </c>
      <c r="K104" s="370" t="str">
        <f>IF(AND('MAPA DE RIESGOS'!$AP625="Media",'MAPA DE RIESGOS'!$AR625="Leve"),CONCATENATE("R",'MAPA DE RIESGOS'!$H625,"C",'MAPA DE RIESGOS'!$AF625),"")</f>
        <v/>
      </c>
      <c r="L104" s="370" t="str">
        <f>IF(AND('MAPA DE RIESGOS'!$AP626="Media",'MAPA DE RIESGOS'!$AR626="Leve"),CONCATENATE("R",'MAPA DE RIESGOS'!$H626,"C",'MAPA DE RIESGOS'!$AF626),"")</f>
        <v/>
      </c>
      <c r="M104" s="370" t="str">
        <f>IF(AND('MAPA DE RIESGOS'!$AP627="Media",'MAPA DE RIESGOS'!$AR627="Leve"),CONCATENATE("R",'MAPA DE RIESGOS'!$H627,"C",'MAPA DE RIESGOS'!$AF627),"")</f>
        <v/>
      </c>
      <c r="N104" s="370" t="str">
        <f>IF(AND('MAPA DE RIESGOS'!$AP628="Media",'MAPA DE RIESGOS'!$AR628="Leve"),CONCATENATE("R",'MAPA DE RIESGOS'!$H628,"C",'MAPA DE RIESGOS'!$AF628),"")</f>
        <v/>
      </c>
      <c r="O104" s="370" t="str">
        <f>IF(AND('MAPA DE RIESGOS'!$AP629="Media",'MAPA DE RIESGOS'!$AR629="Leve"),CONCATENATE("R",'MAPA DE RIESGOS'!$H629,"C",'MAPA DE RIESGOS'!$AF629),"")</f>
        <v/>
      </c>
      <c r="P104" s="370" t="str">
        <f>IF(AND('MAPA DE RIESGOS'!$AP630="Media",'MAPA DE RIESGOS'!$AR630="Leve"),CONCATENATE("R",'MAPA DE RIESGOS'!$H630,"C",'MAPA DE RIESGOS'!$AF630),"")</f>
        <v/>
      </c>
      <c r="Q104" s="370" t="str">
        <f>IF(AND('MAPA DE RIESGOS'!$AP631="Media",'MAPA DE RIESGOS'!$AR631="Leve"),CONCATENATE("R",'MAPA DE RIESGOS'!$H631,"C",'MAPA DE RIESGOS'!$AF631),"")</f>
        <v/>
      </c>
      <c r="R104" s="370" t="str">
        <f>IF(AND('MAPA DE RIESGOS'!$AP632="Media",'MAPA DE RIESGOS'!$AR632="Leve"),CONCATENATE("R",'MAPA DE RIESGOS'!$H632,"C",'MAPA DE RIESGOS'!$AF632),"")</f>
        <v/>
      </c>
      <c r="S104" s="370" t="str">
        <f>IF(AND('MAPA DE RIESGOS'!$AP633="Media",'MAPA DE RIESGOS'!$AR633="Leve"),CONCATENATE("R",'MAPA DE RIESGOS'!$H633,"C",'MAPA DE RIESGOS'!$AF633),"")</f>
        <v/>
      </c>
      <c r="T104" s="370" t="str">
        <f>IF(AND('MAPA DE RIESGOS'!$AP634="Media",'MAPA DE RIESGOS'!$AR634="Leve"),CONCATENATE("R",'MAPA DE RIESGOS'!$H634,"C",'MAPA DE RIESGOS'!$AF634),"")</f>
        <v/>
      </c>
      <c r="U104" s="370" t="str">
        <f>IF(AND('MAPA DE RIESGOS'!$AP635="Media",'MAPA DE RIESGOS'!$AR635="Leve"),CONCATENATE("R",'MAPA DE RIESGOS'!$H635,"C",'MAPA DE RIESGOS'!$AF635),"")</f>
        <v/>
      </c>
      <c r="V104" s="370" t="str">
        <f>IF(AND('MAPA DE RIESGOS'!$AP636="Media",'MAPA DE RIESGOS'!$AR636="Leve"),CONCATENATE("R",'MAPA DE RIESGOS'!$H636,"C",'MAPA DE RIESGOS'!$AF636),"")</f>
        <v/>
      </c>
      <c r="W104" s="370" t="str">
        <f>IF(AND('MAPA DE RIESGOS'!$AP637="Media",'MAPA DE RIESGOS'!$AR637="Leve"),CONCATENATE("R",'MAPA DE RIESGOS'!$H637,"C",'MAPA DE RIESGOS'!$AF637),"")</f>
        <v/>
      </c>
      <c r="X104" s="370" t="str">
        <f>IF(AND('MAPA DE RIESGOS'!$AP638="Media",'MAPA DE RIESGOS'!$AR638="Leve"),CONCATENATE("R",'MAPA DE RIESGOS'!$H638,"C",'MAPA DE RIESGOS'!$AF638),"")</f>
        <v/>
      </c>
      <c r="Y104" s="370" t="str">
        <f>IF(AND('MAPA DE RIESGOS'!$AP639="Media",'MAPA DE RIESGOS'!$AR639="Leve"),CONCATENATE("R",'MAPA DE RIESGOS'!$H639,"C",'MAPA DE RIESGOS'!$AF639),"")</f>
        <v/>
      </c>
      <c r="Z104" s="370" t="str">
        <f>IF(AND('MAPA DE RIESGOS'!$AP640="Media",'MAPA DE RIESGOS'!$AR640="Leve"),CONCATENATE("R",'MAPA DE RIESGOS'!$H640,"C",'MAPA DE RIESGOS'!$AF640),"")</f>
        <v/>
      </c>
      <c r="AA104" s="370" t="str">
        <f>IF(AND('MAPA DE RIESGOS'!$AP641="Media",'MAPA DE RIESGOS'!$AR641="Leve"),CONCATENATE("R",'MAPA DE RIESGOS'!$H641,"C",'MAPA DE RIESGOS'!$AF641),"")</f>
        <v/>
      </c>
      <c r="AB104" s="369" t="str">
        <f>IF(AND('MAPA DE RIESGOS'!$AP624="Media",'MAPA DE RIESGOS'!$AR624="Menor"),CONCATENATE("R",'MAPA DE RIESGOS'!$H624,"C",'MAPA DE RIESGOS'!$AF624),"")</f>
        <v/>
      </c>
      <c r="AC104" s="370" t="str">
        <f>IF(AND('MAPA DE RIESGOS'!$AP625="Media",'MAPA DE RIESGOS'!$AR625="Menor"),CONCATENATE("R",'MAPA DE RIESGOS'!$H625,"C",'MAPA DE RIESGOS'!$AF625),"")</f>
        <v/>
      </c>
      <c r="AD104" s="370" t="str">
        <f>IF(AND('MAPA DE RIESGOS'!$AP626="Media",'MAPA DE RIESGOS'!$AR626="Menor"),CONCATENATE("R",'MAPA DE RIESGOS'!$H626,"C",'MAPA DE RIESGOS'!$AF626),"")</f>
        <v/>
      </c>
      <c r="AE104" s="370" t="str">
        <f>IF(AND('MAPA DE RIESGOS'!$AP627="Media",'MAPA DE RIESGOS'!$AR627="Menor"),CONCATENATE("R",'MAPA DE RIESGOS'!$H627,"C",'MAPA DE RIESGOS'!$AF627),"")</f>
        <v/>
      </c>
      <c r="AF104" s="370" t="str">
        <f>IF(AND('MAPA DE RIESGOS'!$AP628="Media",'MAPA DE RIESGOS'!$AR628="Menor"),CONCATENATE("R",'MAPA DE RIESGOS'!$H628,"C",'MAPA DE RIESGOS'!$AF628),"")</f>
        <v/>
      </c>
      <c r="AG104" s="370" t="str">
        <f>IF(AND('MAPA DE RIESGOS'!$AP629="Media",'MAPA DE RIESGOS'!$AR629="Menor"),CONCATENATE("R",'MAPA DE RIESGOS'!$H629,"C",'MAPA DE RIESGOS'!$AF629),"")</f>
        <v/>
      </c>
      <c r="AH104" s="370" t="str">
        <f>IF(AND('MAPA DE RIESGOS'!$AP630="Media",'MAPA DE RIESGOS'!$AR630="Menor"),CONCATENATE("R",'MAPA DE RIESGOS'!$H630,"C",'MAPA DE RIESGOS'!$AF630),"")</f>
        <v/>
      </c>
      <c r="AI104" s="370" t="str">
        <f>IF(AND('MAPA DE RIESGOS'!$AP631="Media",'MAPA DE RIESGOS'!$AR631="Menor"),CONCATENATE("R",'MAPA DE RIESGOS'!$H631,"C",'MAPA DE RIESGOS'!$AF631),"")</f>
        <v/>
      </c>
      <c r="AJ104" s="370" t="str">
        <f>IF(AND('MAPA DE RIESGOS'!$AP632="Media",'MAPA DE RIESGOS'!$AR632="Menor"),CONCATENATE("R",'MAPA DE RIESGOS'!$H632,"C",'MAPA DE RIESGOS'!$AF632),"")</f>
        <v/>
      </c>
      <c r="AK104" s="370" t="str">
        <f>IF(AND('MAPA DE RIESGOS'!$AP633="Media",'MAPA DE RIESGOS'!$AR633="Menor"),CONCATENATE("R",'MAPA DE RIESGOS'!$H633,"C",'MAPA DE RIESGOS'!$AF633),"")</f>
        <v/>
      </c>
      <c r="AL104" s="370" t="str">
        <f>IF(AND('MAPA DE RIESGOS'!$AP634="Media",'MAPA DE RIESGOS'!$AR634="Menor"),CONCATENATE("R",'MAPA DE RIESGOS'!$H634,"C",'MAPA DE RIESGOS'!$AF634),"")</f>
        <v/>
      </c>
      <c r="AM104" s="370" t="str">
        <f>IF(AND('MAPA DE RIESGOS'!$AP635="Media",'MAPA DE RIESGOS'!$AR635="Menor"),CONCATENATE("R",'MAPA DE RIESGOS'!$H635,"C",'MAPA DE RIESGOS'!$AF635),"")</f>
        <v/>
      </c>
      <c r="AN104" s="370" t="str">
        <f>IF(AND('MAPA DE RIESGOS'!$AP636="Media",'MAPA DE RIESGOS'!$AR636="Menor"),CONCATENATE("R",'MAPA DE RIESGOS'!$H636,"C",'MAPA DE RIESGOS'!$AF636),"")</f>
        <v/>
      </c>
      <c r="AO104" s="370" t="str">
        <f>IF(AND('MAPA DE RIESGOS'!$AP637="Media",'MAPA DE RIESGOS'!$AR637="Menor"),CONCATENATE("R",'MAPA DE RIESGOS'!$H637,"C",'MAPA DE RIESGOS'!$AF637),"")</f>
        <v/>
      </c>
      <c r="AP104" s="370" t="str">
        <f>IF(AND('MAPA DE RIESGOS'!$AP638="Media",'MAPA DE RIESGOS'!$AR638="Menor"),CONCATENATE("R",'MAPA DE RIESGOS'!$H638,"C",'MAPA DE RIESGOS'!$AF638),"")</f>
        <v/>
      </c>
      <c r="AQ104" s="370" t="str">
        <f>IF(AND('MAPA DE RIESGOS'!$AP639="Media",'MAPA DE RIESGOS'!$AR639="Menor"),CONCATENATE("R",'MAPA DE RIESGOS'!$H639,"C",'MAPA DE RIESGOS'!$AF639),"")</f>
        <v/>
      </c>
      <c r="AR104" s="370" t="str">
        <f>IF(AND('MAPA DE RIESGOS'!$AP640="Media",'MAPA DE RIESGOS'!$AR640="Menor"),CONCATENATE("R",'MAPA DE RIESGOS'!$H640,"C",'MAPA DE RIESGOS'!$AF640),"")</f>
        <v/>
      </c>
      <c r="AS104" s="370" t="str">
        <f>IF(AND('MAPA DE RIESGOS'!$AP641="Media",'MAPA DE RIESGOS'!$AR641="Menor"),CONCATENATE("R",'MAPA DE RIESGOS'!$H641,"C",'MAPA DE RIESGOS'!$AF641),"")</f>
        <v/>
      </c>
      <c r="AT104" s="369" t="str">
        <f>IF(AND('MAPA DE RIESGOS'!$AP624="Media",'MAPA DE RIESGOS'!$AR624="Moderado"),CONCATENATE("R",'MAPA DE RIESGOS'!$H624,"C",'MAPA DE RIESGOS'!$AF624),"")</f>
        <v/>
      </c>
      <c r="AU104" s="370" t="str">
        <f>IF(AND('MAPA DE RIESGOS'!$AP625="Media",'MAPA DE RIESGOS'!$AR625="Moderado"),CONCATENATE("R",'MAPA DE RIESGOS'!$H625,"C",'MAPA DE RIESGOS'!$AF625),"")</f>
        <v/>
      </c>
      <c r="AV104" s="370" t="str">
        <f>IF(AND('MAPA DE RIESGOS'!$AP626="Media",'MAPA DE RIESGOS'!$AR626="Moderado"),CONCATENATE("R",'MAPA DE RIESGOS'!$H626,"C",'MAPA DE RIESGOS'!$AF626),"")</f>
        <v/>
      </c>
      <c r="AW104" s="370" t="str">
        <f>IF(AND('MAPA DE RIESGOS'!$AP627="Media",'MAPA DE RIESGOS'!$AR627="Moderado"),CONCATENATE("R",'MAPA DE RIESGOS'!$H627,"C",'MAPA DE RIESGOS'!$AF627),"")</f>
        <v/>
      </c>
      <c r="AX104" s="370" t="str">
        <f>IF(AND('MAPA DE RIESGOS'!$AP628="Media",'MAPA DE RIESGOS'!$AR628="Moderado"),CONCATENATE("R",'MAPA DE RIESGOS'!$H628,"C",'MAPA DE RIESGOS'!$AF628),"")</f>
        <v/>
      </c>
      <c r="AY104" s="370" t="str">
        <f>IF(AND('MAPA DE RIESGOS'!$AP629="Media",'MAPA DE RIESGOS'!$AR629="Moderado"),CONCATENATE("R",'MAPA DE RIESGOS'!$H629,"C",'MAPA DE RIESGOS'!$AF629),"")</f>
        <v/>
      </c>
      <c r="AZ104" s="370" t="str">
        <f>IF(AND('MAPA DE RIESGOS'!$AP630="Media",'MAPA DE RIESGOS'!$AR630="Moderado"),CONCATENATE("R",'MAPA DE RIESGOS'!$H630,"C",'MAPA DE RIESGOS'!$AF630),"")</f>
        <v/>
      </c>
      <c r="BA104" s="370" t="str">
        <f>IF(AND('MAPA DE RIESGOS'!$AP631="Media",'MAPA DE RIESGOS'!$AR631="Moderado"),CONCATENATE("R",'MAPA DE RIESGOS'!$H631,"C",'MAPA DE RIESGOS'!$AF631),"")</f>
        <v/>
      </c>
      <c r="BB104" s="370" t="str">
        <f>IF(AND('MAPA DE RIESGOS'!$AP632="Media",'MAPA DE RIESGOS'!$AR632="Moderado"),CONCATENATE("R",'MAPA DE RIESGOS'!$H632,"C",'MAPA DE RIESGOS'!$AF632),"")</f>
        <v/>
      </c>
      <c r="BC104" s="370" t="str">
        <f>IF(AND('MAPA DE RIESGOS'!$AP633="Media",'MAPA DE RIESGOS'!$AR633="Moderado"),CONCATENATE("R",'MAPA DE RIESGOS'!$H633,"C",'MAPA DE RIESGOS'!$AF633),"")</f>
        <v/>
      </c>
      <c r="BD104" s="370" t="str">
        <f>IF(AND('MAPA DE RIESGOS'!$AP634="Media",'MAPA DE RIESGOS'!$AR634="Moderado"),CONCATENATE("R",'MAPA DE RIESGOS'!$H634,"C",'MAPA DE RIESGOS'!$AF634),"")</f>
        <v/>
      </c>
      <c r="BE104" s="370" t="str">
        <f>IF(AND('MAPA DE RIESGOS'!$AP635="Media",'MAPA DE RIESGOS'!$AR635="Moderado"),CONCATENATE("R",'MAPA DE RIESGOS'!$H635,"C",'MAPA DE RIESGOS'!$AF635),"")</f>
        <v/>
      </c>
      <c r="BF104" s="370" t="str">
        <f>IF(AND('MAPA DE RIESGOS'!$AP636="Media",'MAPA DE RIESGOS'!$AR636="Moderado"),CONCATENATE("R",'MAPA DE RIESGOS'!$H636,"C",'MAPA DE RIESGOS'!$AF636),"")</f>
        <v/>
      </c>
      <c r="BG104" s="370" t="str">
        <f>IF(AND('MAPA DE RIESGOS'!$AP637="Media",'MAPA DE RIESGOS'!$AR637="Moderado"),CONCATENATE("R",'MAPA DE RIESGOS'!$H637,"C",'MAPA DE RIESGOS'!$AF637),"")</f>
        <v/>
      </c>
      <c r="BH104" s="370" t="str">
        <f>IF(AND('MAPA DE RIESGOS'!$AP638="Media",'MAPA DE RIESGOS'!$AR638="Moderado"),CONCATENATE("R",'MAPA DE RIESGOS'!$H638,"C",'MAPA DE RIESGOS'!$AF638),"")</f>
        <v/>
      </c>
      <c r="BI104" s="370" t="str">
        <f>IF(AND('MAPA DE RIESGOS'!$AP639="Media",'MAPA DE RIESGOS'!$AR639="Moderado"),CONCATENATE("R",'MAPA DE RIESGOS'!$H639,"C",'MAPA DE RIESGOS'!$AF639),"")</f>
        <v/>
      </c>
      <c r="BJ104" s="370" t="str">
        <f>IF(AND('MAPA DE RIESGOS'!$AP640="Media",'MAPA DE RIESGOS'!$AR640="Moderado"),CONCATENATE("R",'MAPA DE RIESGOS'!$H640,"C",'MAPA DE RIESGOS'!$AF640),"")</f>
        <v/>
      </c>
      <c r="BK104" s="371" t="str">
        <f>IF(AND('MAPA DE RIESGOS'!$AP641="Media",'MAPA DE RIESGOS'!$AR641="Moderado"),CONCATENATE("R",'MAPA DE RIESGOS'!$H641,"C",'MAPA DE RIESGOS'!$AF641),"")</f>
        <v/>
      </c>
      <c r="BL104" s="357" t="str">
        <f>IF(AND('MAPA DE RIESGOS'!$AP624="Media",'MAPA DE RIESGOS'!$AR624="Mayor"),CONCATENATE("R",'MAPA DE RIESGOS'!$H624,"C",'MAPA DE RIESGOS'!$AF624),"")</f>
        <v/>
      </c>
      <c r="BM104" s="357" t="str">
        <f>IF(AND('MAPA DE RIESGOS'!$AP625="Media",'MAPA DE RIESGOS'!$AR625="Mayor"),CONCATENATE("R",'MAPA DE RIESGOS'!$H625,"C",'MAPA DE RIESGOS'!$AF625),"")</f>
        <v/>
      </c>
      <c r="BN104" s="357" t="str">
        <f>IF(AND('MAPA DE RIESGOS'!$AP626="Media",'MAPA DE RIESGOS'!$AR626="Mayor"),CONCATENATE("R",'MAPA DE RIESGOS'!$H626,"C",'MAPA DE RIESGOS'!$AF626),"")</f>
        <v/>
      </c>
      <c r="BO104" s="357" t="str">
        <f>IF(AND('MAPA DE RIESGOS'!$AP627="Media",'MAPA DE RIESGOS'!$AR627="Mayor"),CONCATENATE("R",'MAPA DE RIESGOS'!$H627,"C",'MAPA DE RIESGOS'!$AF627),"")</f>
        <v/>
      </c>
      <c r="BP104" s="357" t="str">
        <f>IF(AND('MAPA DE RIESGOS'!$AP628="Media",'MAPA DE RIESGOS'!$AR628="Mayor"),CONCATENATE("R",'MAPA DE RIESGOS'!$H628,"C",'MAPA DE RIESGOS'!$AF628),"")</f>
        <v/>
      </c>
      <c r="BQ104" s="357" t="str">
        <f>IF(AND('MAPA DE RIESGOS'!$AP629="Media",'MAPA DE RIESGOS'!$AR629="Mayor"),CONCATENATE("R",'MAPA DE RIESGOS'!$H629,"C",'MAPA DE RIESGOS'!$AF629),"")</f>
        <v/>
      </c>
      <c r="BR104" s="357" t="str">
        <f>IF(AND('MAPA DE RIESGOS'!$AP630="Media",'MAPA DE RIESGOS'!$AR630="Mayor"),CONCATENATE("R",'MAPA DE RIESGOS'!$H630,"C",'MAPA DE RIESGOS'!$AF630),"")</f>
        <v/>
      </c>
      <c r="BS104" s="357" t="str">
        <f>IF(AND('MAPA DE RIESGOS'!$AP631="Media",'MAPA DE RIESGOS'!$AR631="Mayor"),CONCATENATE("R",'MAPA DE RIESGOS'!$H631,"C",'MAPA DE RIESGOS'!$AF631),"")</f>
        <v/>
      </c>
      <c r="BT104" s="357" t="str">
        <f>IF(AND('MAPA DE RIESGOS'!$AP632="Media",'MAPA DE RIESGOS'!$AR632="Mayor"),CONCATENATE("R",'MAPA DE RIESGOS'!$H632,"C",'MAPA DE RIESGOS'!$AF632),"")</f>
        <v/>
      </c>
      <c r="BU104" s="357" t="str">
        <f>IF(AND('MAPA DE RIESGOS'!$AP633="Media",'MAPA DE RIESGOS'!$AR633="Mayor"),CONCATENATE("R",'MAPA DE RIESGOS'!$H633,"C",'MAPA DE RIESGOS'!$AF633),"")</f>
        <v/>
      </c>
      <c r="BV104" s="357" t="str">
        <f>IF(AND('MAPA DE RIESGOS'!$AP634="Media",'MAPA DE RIESGOS'!$AR634="Mayor"),CONCATENATE("R",'MAPA DE RIESGOS'!$H634,"C",'MAPA DE RIESGOS'!$AF634),"")</f>
        <v/>
      </c>
      <c r="BW104" s="357" t="str">
        <f>IF(AND('MAPA DE RIESGOS'!$AP635="Media",'MAPA DE RIESGOS'!$AR635="Mayor"),CONCATENATE("R",'MAPA DE RIESGOS'!$H635,"C",'MAPA DE RIESGOS'!$AF635),"")</f>
        <v/>
      </c>
      <c r="BX104" s="357" t="str">
        <f>IF(AND('MAPA DE RIESGOS'!$AP636="Media",'MAPA DE RIESGOS'!$AR636="Mayor"),CONCATENATE("R",'MAPA DE RIESGOS'!$H636,"C",'MAPA DE RIESGOS'!$AF636),"")</f>
        <v/>
      </c>
      <c r="BY104" s="357" t="str">
        <f>IF(AND('MAPA DE RIESGOS'!$AP637="Media",'MAPA DE RIESGOS'!$AR637="Mayor"),CONCATENATE("R",'MAPA DE RIESGOS'!$H637,"C",'MAPA DE RIESGOS'!$AF637),"")</f>
        <v/>
      </c>
      <c r="BZ104" s="357" t="str">
        <f>IF(AND('MAPA DE RIESGOS'!$AP638="Media",'MAPA DE RIESGOS'!$AR638="Mayor"),CONCATENATE("R",'MAPA DE RIESGOS'!$H638,"C",'MAPA DE RIESGOS'!$AF638),"")</f>
        <v/>
      </c>
      <c r="CA104" s="357" t="str">
        <f>IF(AND('MAPA DE RIESGOS'!$AP639="Media",'MAPA DE RIESGOS'!$AR639="Mayor"),CONCATENATE("R",'MAPA DE RIESGOS'!$H639,"C",'MAPA DE RIESGOS'!$AF639),"")</f>
        <v/>
      </c>
      <c r="CB104" s="357" t="str">
        <f>IF(AND('MAPA DE RIESGOS'!$AP640="Media",'MAPA DE RIESGOS'!$AR640="Mayor"),CONCATENATE("R",'MAPA DE RIESGOS'!$H640,"C",'MAPA DE RIESGOS'!$AF640),"")</f>
        <v/>
      </c>
      <c r="CC104" s="358" t="str">
        <f>IF(AND('MAPA DE RIESGOS'!$AP641="Media",'MAPA DE RIESGOS'!$AR641="Mayor"),CONCATENATE("R",'MAPA DE RIESGOS'!$H641,"C",'MAPA DE RIESGOS'!$AF641),"")</f>
        <v/>
      </c>
      <c r="CD104" s="359" t="str">
        <f>IF(AND('MAPA DE RIESGOS'!$AP624="Media",'MAPA DE RIESGOS'!$AR624="Catastrófico"),CONCATENATE("R",'MAPA DE RIESGOS'!$H624,"C",'MAPA DE RIESGOS'!$AF624),"")</f>
        <v/>
      </c>
      <c r="CE104" s="359" t="str">
        <f>IF(AND('MAPA DE RIESGOS'!$AP625="Media",'MAPA DE RIESGOS'!$AR625="Catastrófico"),CONCATENATE("R",'MAPA DE RIESGOS'!$H625,"C",'MAPA DE RIESGOS'!$AF625),"")</f>
        <v/>
      </c>
      <c r="CF104" s="359" t="str">
        <f>IF(AND('MAPA DE RIESGOS'!$AP626="Media",'MAPA DE RIESGOS'!$AR626="Catastrófico"),CONCATENATE("R",'MAPA DE RIESGOS'!$H626,"C",'MAPA DE RIESGOS'!$AF626),"")</f>
        <v/>
      </c>
      <c r="CG104" s="359" t="str">
        <f>IF(AND('MAPA DE RIESGOS'!$AP627="Media",'MAPA DE RIESGOS'!$AR627="Catastrófico"),CONCATENATE("R",'MAPA DE RIESGOS'!$H627,"C",'MAPA DE RIESGOS'!$AF627),"")</f>
        <v/>
      </c>
      <c r="CH104" s="359" t="str">
        <f>IF(AND('MAPA DE RIESGOS'!$AP628="Media",'MAPA DE RIESGOS'!$AR628="Catastrófico"),CONCATENATE("R",'MAPA DE RIESGOS'!$H628,"C",'MAPA DE RIESGOS'!$AF628),"")</f>
        <v/>
      </c>
      <c r="CI104" s="359" t="str">
        <f>IF(AND('MAPA DE RIESGOS'!$AP629="Media",'MAPA DE RIESGOS'!$AR629="Catastrófico"),CONCATENATE("R",'MAPA DE RIESGOS'!$H629,"C",'MAPA DE RIESGOS'!$AF629),"")</f>
        <v/>
      </c>
      <c r="CJ104" s="359" t="str">
        <f>IF(AND('MAPA DE RIESGOS'!$AP630="Media",'MAPA DE RIESGOS'!$AR630="Catastrófico"),CONCATENATE("R",'MAPA DE RIESGOS'!$H630,"C",'MAPA DE RIESGOS'!$AF630),"")</f>
        <v/>
      </c>
      <c r="CK104" s="359" t="str">
        <f>IF(AND('MAPA DE RIESGOS'!$AP631="Media",'MAPA DE RIESGOS'!$AR631="Catastrófico"),CONCATENATE("R",'MAPA DE RIESGOS'!$H631,"C",'MAPA DE RIESGOS'!$AF631),"")</f>
        <v/>
      </c>
      <c r="CL104" s="359" t="str">
        <f>IF(AND('MAPA DE RIESGOS'!$AP632="Media",'MAPA DE RIESGOS'!$AR632="Catastrófico"),CONCATENATE("R",'MAPA DE RIESGOS'!$H632,"C",'MAPA DE RIESGOS'!$AF632),"")</f>
        <v/>
      </c>
      <c r="CM104" s="359" t="str">
        <f>IF(AND('MAPA DE RIESGOS'!$AP633="Media",'MAPA DE RIESGOS'!$AR633="Catastrófico"),CONCATENATE("R",'MAPA DE RIESGOS'!$H633,"C",'MAPA DE RIESGOS'!$AF633),"")</f>
        <v/>
      </c>
      <c r="CN104" s="359" t="str">
        <f>IF(AND('MAPA DE RIESGOS'!$AP634="Media",'MAPA DE RIESGOS'!$AR634="Catastrófico"),CONCATENATE("R",'MAPA DE RIESGOS'!$H634,"C",'MAPA DE RIESGOS'!$AF634),"")</f>
        <v/>
      </c>
      <c r="CO104" s="359" t="str">
        <f>IF(AND('MAPA DE RIESGOS'!$AP635="Media",'MAPA DE RIESGOS'!$AR635="Catastrófico"),CONCATENATE("R",'MAPA DE RIESGOS'!$H635,"C",'MAPA DE RIESGOS'!$AF635),"")</f>
        <v/>
      </c>
      <c r="CP104" s="359" t="str">
        <f>IF(AND('MAPA DE RIESGOS'!$AP636="Media",'MAPA DE RIESGOS'!$AR636="Catastrófico"),CONCATENATE("R",'MAPA DE RIESGOS'!$H636,"C",'MAPA DE RIESGOS'!$AF636),"")</f>
        <v/>
      </c>
      <c r="CQ104" s="359" t="str">
        <f>IF(AND('MAPA DE RIESGOS'!$AP637="Media",'MAPA DE RIESGOS'!$AR637="Catastrófico"),CONCATENATE("R",'MAPA DE RIESGOS'!$H637,"C",'MAPA DE RIESGOS'!$AF637),"")</f>
        <v/>
      </c>
      <c r="CR104" s="359" t="str">
        <f>IF(AND('MAPA DE RIESGOS'!$AP638="Media",'MAPA DE RIESGOS'!$AR638="Catastrófico"),CONCATENATE("R",'MAPA DE RIESGOS'!$H638,"C",'MAPA DE RIESGOS'!$AF638),"")</f>
        <v/>
      </c>
      <c r="CS104" s="359" t="str">
        <f>IF(AND('MAPA DE RIESGOS'!$AP639="Media",'MAPA DE RIESGOS'!$AR639="Catastrófico"),CONCATENATE("R",'MAPA DE RIESGOS'!$H639,"C",'MAPA DE RIESGOS'!$AF639),"")</f>
        <v/>
      </c>
      <c r="CT104" s="359" t="str">
        <f>IF(AND('MAPA DE RIESGOS'!$AP640="Media",'MAPA DE RIESGOS'!$AR640="Catastrófico"),CONCATENATE("R",'MAPA DE RIESGOS'!$H640,"C",'MAPA DE RIESGOS'!$AF640),"")</f>
        <v/>
      </c>
      <c r="CU104" s="360" t="str">
        <f>IF(AND('MAPA DE RIESGOS'!$AP641="Media",'MAPA DE RIESGOS'!$AR641="Catastrófico"),CONCATENATE("R",'MAPA DE RIESGOS'!$H641,"C",'MAPA DE RIESGOS'!$AF641),"")</f>
        <v/>
      </c>
      <c r="CV104" s="67"/>
      <c r="CW104" s="741"/>
      <c r="CX104" s="742"/>
      <c r="CY104" s="742"/>
      <c r="CZ104" s="742"/>
      <c r="DA104" s="742"/>
      <c r="DB104" s="743"/>
    </row>
    <row r="105" spans="2:106" ht="32.5" customHeight="1">
      <c r="B105" s="755"/>
      <c r="C105" s="755"/>
      <c r="D105" s="756"/>
      <c r="E105" s="726"/>
      <c r="F105" s="727"/>
      <c r="G105" s="727"/>
      <c r="H105" s="727"/>
      <c r="I105" s="728"/>
      <c r="J105" s="369" t="str">
        <f>IF(AND('MAPA DE RIESGOS'!$AP642="Media",'MAPA DE RIESGOS'!$AR642="Leve"),CONCATENATE("R",'MAPA DE RIESGOS'!$H642,"C",'MAPA DE RIESGOS'!$AF642),"")</f>
        <v/>
      </c>
      <c r="K105" s="370" t="str">
        <f>IF(AND('MAPA DE RIESGOS'!$AP643="Media",'MAPA DE RIESGOS'!$AR643="Leve"),CONCATENATE("R",'MAPA DE RIESGOS'!$H643,"C",'MAPA DE RIESGOS'!$AF643),"")</f>
        <v/>
      </c>
      <c r="L105" s="370" t="str">
        <f>IF(AND('MAPA DE RIESGOS'!$AP644="Media",'MAPA DE RIESGOS'!$AR644="Leve"),CONCATENATE("R",'MAPA DE RIESGOS'!$H644,"C",'MAPA DE RIESGOS'!$AF644),"")</f>
        <v/>
      </c>
      <c r="M105" s="370" t="str">
        <f>IF(AND('MAPA DE RIESGOS'!$AP645="Media",'MAPA DE RIESGOS'!$AR645="Leve"),CONCATENATE("R",'MAPA DE RIESGOS'!$H645,"C",'MAPA DE RIESGOS'!$AF645),"")</f>
        <v/>
      </c>
      <c r="N105" s="370" t="str">
        <f>IF(AND('MAPA DE RIESGOS'!$AP646="Media",'MAPA DE RIESGOS'!$AR646="Leve"),CONCATENATE("R",'MAPA DE RIESGOS'!$H646,"C",'MAPA DE RIESGOS'!$AF646),"")</f>
        <v/>
      </c>
      <c r="O105" s="370" t="str">
        <f>IF(AND('MAPA DE RIESGOS'!$AP647="Media",'MAPA DE RIESGOS'!$AR647="Leve"),CONCATENATE("R",'MAPA DE RIESGOS'!$H647,"C",'MAPA DE RIESGOS'!$AF647),"")</f>
        <v/>
      </c>
      <c r="P105" s="370" t="str">
        <f>IF(AND('MAPA DE RIESGOS'!$AP648="Media",'MAPA DE RIESGOS'!$AR648="Leve"),CONCATENATE("R",'MAPA DE RIESGOS'!$H648,"C",'MAPA DE RIESGOS'!$AF648),"")</f>
        <v/>
      </c>
      <c r="Q105" s="370" t="str">
        <f>IF(AND('MAPA DE RIESGOS'!$AP649="Media",'MAPA DE RIESGOS'!$AR649="Leve"),CONCATENATE("R",'MAPA DE RIESGOS'!$H649,"C",'MAPA DE RIESGOS'!$AF649),"")</f>
        <v/>
      </c>
      <c r="R105" s="370" t="str">
        <f>IF(AND('MAPA DE RIESGOS'!$AP650="Media",'MAPA DE RIESGOS'!$AR650="Leve"),CONCATENATE("R",'MAPA DE RIESGOS'!$H650,"C",'MAPA DE RIESGOS'!$AF650),"")</f>
        <v/>
      </c>
      <c r="S105" s="370" t="str">
        <f>IF(AND('MAPA DE RIESGOS'!$AP651="Media",'MAPA DE RIESGOS'!$AR651="Leve"),CONCATENATE("R",'MAPA DE RIESGOS'!$H651,"C",'MAPA DE RIESGOS'!$AF651),"")</f>
        <v/>
      </c>
      <c r="T105" s="370" t="str">
        <f>IF(AND('MAPA DE RIESGOS'!$AP652="Media",'MAPA DE RIESGOS'!$AR652="Leve"),CONCATENATE("R",'MAPA DE RIESGOS'!$H652,"C",'MAPA DE RIESGOS'!$AF652),"")</f>
        <v/>
      </c>
      <c r="U105" s="370" t="str">
        <f>IF(AND('MAPA DE RIESGOS'!$AP653="Media",'MAPA DE RIESGOS'!$AR653="Leve"),CONCATENATE("R",'MAPA DE RIESGOS'!$H653,"C",'MAPA DE RIESGOS'!$AF653),"")</f>
        <v/>
      </c>
      <c r="V105" s="370" t="str">
        <f>IF(AND('MAPA DE RIESGOS'!$AP654="Media",'MAPA DE RIESGOS'!$AR654="Leve"),CONCATENATE("R",'MAPA DE RIESGOS'!$H654,"C",'MAPA DE RIESGOS'!$AF654),"")</f>
        <v/>
      </c>
      <c r="W105" s="370" t="str">
        <f>IF(AND('MAPA DE RIESGOS'!$AP655="Media",'MAPA DE RIESGOS'!$AR655="Leve"),CONCATENATE("R",'MAPA DE RIESGOS'!$H655,"C",'MAPA DE RIESGOS'!$AF655),"")</f>
        <v/>
      </c>
      <c r="X105" s="370" t="str">
        <f>IF(AND('MAPA DE RIESGOS'!$AP656="Media",'MAPA DE RIESGOS'!$AR656="Leve"),CONCATENATE("R",'MAPA DE RIESGOS'!$H656,"C",'MAPA DE RIESGOS'!$AF656),"")</f>
        <v/>
      </c>
      <c r="Y105" s="370" t="str">
        <f>IF(AND('MAPA DE RIESGOS'!$AP657="Media",'MAPA DE RIESGOS'!$AR657="Leve"),CONCATENATE("R",'MAPA DE RIESGOS'!$H657,"C",'MAPA DE RIESGOS'!$AF657),"")</f>
        <v/>
      </c>
      <c r="Z105" s="370" t="str">
        <f>IF(AND('MAPA DE RIESGOS'!$AP658="Media",'MAPA DE RIESGOS'!$AR658="Leve"),CONCATENATE("R",'MAPA DE RIESGOS'!$H658,"C",'MAPA DE RIESGOS'!$AF658),"")</f>
        <v/>
      </c>
      <c r="AA105" s="370" t="str">
        <f>IF(AND('MAPA DE RIESGOS'!$AP659="Media",'MAPA DE RIESGOS'!$AR659="Leve"),CONCATENATE("R",'MAPA DE RIESGOS'!$H659,"C",'MAPA DE RIESGOS'!$AF659),"")</f>
        <v/>
      </c>
      <c r="AB105" s="369" t="str">
        <f>IF(AND('MAPA DE RIESGOS'!$AP642="Media",'MAPA DE RIESGOS'!$AR642="Menor"),CONCATENATE("R",'MAPA DE RIESGOS'!$H642,"C",'MAPA DE RIESGOS'!$AF642),"")</f>
        <v/>
      </c>
      <c r="AC105" s="370" t="str">
        <f>IF(AND('MAPA DE RIESGOS'!$AP643="Media",'MAPA DE RIESGOS'!$AR643="Menor"),CONCATENATE("R",'MAPA DE RIESGOS'!$H643,"C",'MAPA DE RIESGOS'!$AF643),"")</f>
        <v/>
      </c>
      <c r="AD105" s="370" t="str">
        <f>IF(AND('MAPA DE RIESGOS'!$AP644="Media",'MAPA DE RIESGOS'!$AR644="Menor"),CONCATENATE("R",'MAPA DE RIESGOS'!$H644,"C",'MAPA DE RIESGOS'!$AF644),"")</f>
        <v/>
      </c>
      <c r="AE105" s="370" t="str">
        <f>IF(AND('MAPA DE RIESGOS'!$AP645="Media",'MAPA DE RIESGOS'!$AR645="Menor"),CONCATENATE("R",'MAPA DE RIESGOS'!$H645,"C",'MAPA DE RIESGOS'!$AF645),"")</f>
        <v/>
      </c>
      <c r="AF105" s="370" t="str">
        <f>IF(AND('MAPA DE RIESGOS'!$AP646="Media",'MAPA DE RIESGOS'!$AR646="Menor"),CONCATENATE("R",'MAPA DE RIESGOS'!$H646,"C",'MAPA DE RIESGOS'!$AF646),"")</f>
        <v/>
      </c>
      <c r="AG105" s="370" t="str">
        <f>IF(AND('MAPA DE RIESGOS'!$AP647="Media",'MAPA DE RIESGOS'!$AR647="Menor"),CONCATENATE("R",'MAPA DE RIESGOS'!$H647,"C",'MAPA DE RIESGOS'!$AF647),"")</f>
        <v/>
      </c>
      <c r="AH105" s="370" t="str">
        <f>IF(AND('MAPA DE RIESGOS'!$AP648="Media",'MAPA DE RIESGOS'!$AR648="Menor"),CONCATENATE("R",'MAPA DE RIESGOS'!$H648,"C",'MAPA DE RIESGOS'!$AF648),"")</f>
        <v/>
      </c>
      <c r="AI105" s="370" t="str">
        <f>IF(AND('MAPA DE RIESGOS'!$AP649="Media",'MAPA DE RIESGOS'!$AR649="Menor"),CONCATENATE("R",'MAPA DE RIESGOS'!$H649,"C",'MAPA DE RIESGOS'!$AF649),"")</f>
        <v/>
      </c>
      <c r="AJ105" s="370" t="str">
        <f>IF(AND('MAPA DE RIESGOS'!$AP650="Media",'MAPA DE RIESGOS'!$AR650="Menor"),CONCATENATE("R",'MAPA DE RIESGOS'!$H650,"C",'MAPA DE RIESGOS'!$AF650),"")</f>
        <v/>
      </c>
      <c r="AK105" s="370" t="str">
        <f>IF(AND('MAPA DE RIESGOS'!$AP651="Media",'MAPA DE RIESGOS'!$AR651="Menor"),CONCATENATE("R",'MAPA DE RIESGOS'!$H651,"C",'MAPA DE RIESGOS'!$AF651),"")</f>
        <v/>
      </c>
      <c r="AL105" s="370" t="str">
        <f>IF(AND('MAPA DE RIESGOS'!$AP652="Media",'MAPA DE RIESGOS'!$AR652="Menor"),CONCATENATE("R",'MAPA DE RIESGOS'!$H652,"C",'MAPA DE RIESGOS'!$AF652),"")</f>
        <v/>
      </c>
      <c r="AM105" s="370" t="str">
        <f>IF(AND('MAPA DE RIESGOS'!$AP653="Media",'MAPA DE RIESGOS'!$AR653="Menor"),CONCATENATE("R",'MAPA DE RIESGOS'!$H653,"C",'MAPA DE RIESGOS'!$AF653),"")</f>
        <v/>
      </c>
      <c r="AN105" s="370" t="str">
        <f>IF(AND('MAPA DE RIESGOS'!$AP654="Media",'MAPA DE RIESGOS'!$AR654="Menor"),CONCATENATE("R",'MAPA DE RIESGOS'!$H654,"C",'MAPA DE RIESGOS'!$AF654),"")</f>
        <v/>
      </c>
      <c r="AO105" s="370" t="str">
        <f>IF(AND('MAPA DE RIESGOS'!$AP655="Media",'MAPA DE RIESGOS'!$AR655="Menor"),CONCATENATE("R",'MAPA DE RIESGOS'!$H655,"C",'MAPA DE RIESGOS'!$AF655),"")</f>
        <v/>
      </c>
      <c r="AP105" s="370" t="str">
        <f>IF(AND('MAPA DE RIESGOS'!$AP656="Media",'MAPA DE RIESGOS'!$AR656="Menor"),CONCATENATE("R",'MAPA DE RIESGOS'!$H656,"C",'MAPA DE RIESGOS'!$AF656),"")</f>
        <v/>
      </c>
      <c r="AQ105" s="370" t="str">
        <f>IF(AND('MAPA DE RIESGOS'!$AP657="Media",'MAPA DE RIESGOS'!$AR657="Menor"),CONCATENATE("R",'MAPA DE RIESGOS'!$H657,"C",'MAPA DE RIESGOS'!$AF657),"")</f>
        <v/>
      </c>
      <c r="AR105" s="370" t="str">
        <f>IF(AND('MAPA DE RIESGOS'!$AP658="Media",'MAPA DE RIESGOS'!$AR658="Menor"),CONCATENATE("R",'MAPA DE RIESGOS'!$H658,"C",'MAPA DE RIESGOS'!$AF658),"")</f>
        <v/>
      </c>
      <c r="AS105" s="370" t="str">
        <f>IF(AND('MAPA DE RIESGOS'!$AP659="Media",'MAPA DE RIESGOS'!$AR659="Menor"),CONCATENATE("R",'MAPA DE RIESGOS'!$H659,"C",'MAPA DE RIESGOS'!$AF659),"")</f>
        <v/>
      </c>
      <c r="AT105" s="369" t="str">
        <f>IF(AND('MAPA DE RIESGOS'!$AP642="Media",'MAPA DE RIESGOS'!$AR642="Moderado"),CONCATENATE("R",'MAPA DE RIESGOS'!$H642,"C",'MAPA DE RIESGOS'!$AF642),"")</f>
        <v/>
      </c>
      <c r="AU105" s="370" t="str">
        <f>IF(AND('MAPA DE RIESGOS'!$AP643="Media",'MAPA DE RIESGOS'!$AR643="Moderado"),CONCATENATE("R",'MAPA DE RIESGOS'!$H643,"C",'MAPA DE RIESGOS'!$AF643),"")</f>
        <v/>
      </c>
      <c r="AV105" s="370" t="str">
        <f>IF(AND('MAPA DE RIESGOS'!$AP644="Media",'MAPA DE RIESGOS'!$AR644="Moderado"),CONCATENATE("R",'MAPA DE RIESGOS'!$H644,"C",'MAPA DE RIESGOS'!$AF644),"")</f>
        <v/>
      </c>
      <c r="AW105" s="370" t="str">
        <f>IF(AND('MAPA DE RIESGOS'!$AP645="Media",'MAPA DE RIESGOS'!$AR645="Moderado"),CONCATENATE("R",'MAPA DE RIESGOS'!$H645,"C",'MAPA DE RIESGOS'!$AF645),"")</f>
        <v/>
      </c>
      <c r="AX105" s="370" t="str">
        <f>IF(AND('MAPA DE RIESGOS'!$AP646="Media",'MAPA DE RIESGOS'!$AR646="Moderado"),CONCATENATE("R",'MAPA DE RIESGOS'!$H646,"C",'MAPA DE RIESGOS'!$AF646),"")</f>
        <v/>
      </c>
      <c r="AY105" s="370" t="str">
        <f>IF(AND('MAPA DE RIESGOS'!$AP647="Media",'MAPA DE RIESGOS'!$AR647="Moderado"),CONCATENATE("R",'MAPA DE RIESGOS'!$H647,"C",'MAPA DE RIESGOS'!$AF647),"")</f>
        <v/>
      </c>
      <c r="AZ105" s="370" t="str">
        <f>IF(AND('MAPA DE RIESGOS'!$AP648="Media",'MAPA DE RIESGOS'!$AR648="Moderado"),CONCATENATE("R",'MAPA DE RIESGOS'!$H648,"C",'MAPA DE RIESGOS'!$AF648),"")</f>
        <v/>
      </c>
      <c r="BA105" s="370" t="str">
        <f>IF(AND('MAPA DE RIESGOS'!$AP649="Media",'MAPA DE RIESGOS'!$AR649="Moderado"),CONCATENATE("R",'MAPA DE RIESGOS'!$H649,"C",'MAPA DE RIESGOS'!$AF649),"")</f>
        <v/>
      </c>
      <c r="BB105" s="370" t="str">
        <f>IF(AND('MAPA DE RIESGOS'!$AP650="Media",'MAPA DE RIESGOS'!$AR650="Moderado"),CONCATENATE("R",'MAPA DE RIESGOS'!$H650,"C",'MAPA DE RIESGOS'!$AF650),"")</f>
        <v/>
      </c>
      <c r="BC105" s="370" t="str">
        <f>IF(AND('MAPA DE RIESGOS'!$AP651="Media",'MAPA DE RIESGOS'!$AR651="Moderado"),CONCATENATE("R",'MAPA DE RIESGOS'!$H651,"C",'MAPA DE RIESGOS'!$AF651),"")</f>
        <v/>
      </c>
      <c r="BD105" s="370" t="str">
        <f>IF(AND('MAPA DE RIESGOS'!$AP652="Media",'MAPA DE RIESGOS'!$AR652="Moderado"),CONCATENATE("R",'MAPA DE RIESGOS'!$H652,"C",'MAPA DE RIESGOS'!$AF652),"")</f>
        <v/>
      </c>
      <c r="BE105" s="370" t="str">
        <f>IF(AND('MAPA DE RIESGOS'!$AP653="Media",'MAPA DE RIESGOS'!$AR653="Moderado"),CONCATENATE("R",'MAPA DE RIESGOS'!$H653,"C",'MAPA DE RIESGOS'!$AF653),"")</f>
        <v/>
      </c>
      <c r="BF105" s="370" t="str">
        <f>IF(AND('MAPA DE RIESGOS'!$AP654="Media",'MAPA DE RIESGOS'!$AR654="Moderado"),CONCATENATE("R",'MAPA DE RIESGOS'!$H654,"C",'MAPA DE RIESGOS'!$AF654),"")</f>
        <v/>
      </c>
      <c r="BG105" s="370" t="str">
        <f>IF(AND('MAPA DE RIESGOS'!$AP655="Media",'MAPA DE RIESGOS'!$AR655="Moderado"),CONCATENATE("R",'MAPA DE RIESGOS'!$H655,"C",'MAPA DE RIESGOS'!$AF655),"")</f>
        <v/>
      </c>
      <c r="BH105" s="370" t="str">
        <f>IF(AND('MAPA DE RIESGOS'!$AP656="Media",'MAPA DE RIESGOS'!$AR656="Moderado"),CONCATENATE("R",'MAPA DE RIESGOS'!$H656,"C",'MAPA DE RIESGOS'!$AF656),"")</f>
        <v/>
      </c>
      <c r="BI105" s="370" t="str">
        <f>IF(AND('MAPA DE RIESGOS'!$AP657="Media",'MAPA DE RIESGOS'!$AR657="Moderado"),CONCATENATE("R",'MAPA DE RIESGOS'!$H657,"C",'MAPA DE RIESGOS'!$AF657),"")</f>
        <v/>
      </c>
      <c r="BJ105" s="370" t="str">
        <f>IF(AND('MAPA DE RIESGOS'!$AP658="Media",'MAPA DE RIESGOS'!$AR658="Moderado"),CONCATENATE("R",'MAPA DE RIESGOS'!$H658,"C",'MAPA DE RIESGOS'!$AF658),"")</f>
        <v/>
      </c>
      <c r="BK105" s="371" t="str">
        <f>IF(AND('MAPA DE RIESGOS'!$AP659="Media",'MAPA DE RIESGOS'!$AR659="Moderado"),CONCATENATE("R",'MAPA DE RIESGOS'!$H659,"C",'MAPA DE RIESGOS'!$AF659),"")</f>
        <v/>
      </c>
      <c r="BL105" s="357" t="str">
        <f>IF(AND('MAPA DE RIESGOS'!$AP642="Media",'MAPA DE RIESGOS'!$AR642="Mayor"),CONCATENATE("R",'MAPA DE RIESGOS'!$H642,"C",'MAPA DE RIESGOS'!$AF642),"")</f>
        <v/>
      </c>
      <c r="BM105" s="357" t="str">
        <f>IF(AND('MAPA DE RIESGOS'!$AP643="Media",'MAPA DE RIESGOS'!$AR643="Mayor"),CONCATENATE("R",'MAPA DE RIESGOS'!$H643,"C",'MAPA DE RIESGOS'!$AF643),"")</f>
        <v/>
      </c>
      <c r="BN105" s="357" t="str">
        <f>IF(AND('MAPA DE RIESGOS'!$AP644="Media",'MAPA DE RIESGOS'!$AR644="Mayor"),CONCATENATE("R",'MAPA DE RIESGOS'!$H644,"C",'MAPA DE RIESGOS'!$AF644),"")</f>
        <v/>
      </c>
      <c r="BO105" s="357" t="str">
        <f>IF(AND('MAPA DE RIESGOS'!$AP645="Media",'MAPA DE RIESGOS'!$AR645="Mayor"),CONCATENATE("R",'MAPA DE RIESGOS'!$H645,"C",'MAPA DE RIESGOS'!$AF645),"")</f>
        <v/>
      </c>
      <c r="BP105" s="357" t="str">
        <f>IF(AND('MAPA DE RIESGOS'!$AP646="Media",'MAPA DE RIESGOS'!$AR646="Mayor"),CONCATENATE("R",'MAPA DE RIESGOS'!$H646,"C",'MAPA DE RIESGOS'!$AF646),"")</f>
        <v/>
      </c>
      <c r="BQ105" s="357" t="str">
        <f>IF(AND('MAPA DE RIESGOS'!$AP647="Media",'MAPA DE RIESGOS'!$AR647="Mayor"),CONCATENATE("R",'MAPA DE RIESGOS'!$H647,"C",'MAPA DE RIESGOS'!$AF647),"")</f>
        <v/>
      </c>
      <c r="BR105" s="357" t="str">
        <f>IF(AND('MAPA DE RIESGOS'!$AP648="Media",'MAPA DE RIESGOS'!$AR648="Mayor"),CONCATENATE("R",'MAPA DE RIESGOS'!$H648,"C",'MAPA DE RIESGOS'!$AF648),"")</f>
        <v/>
      </c>
      <c r="BS105" s="357" t="str">
        <f>IF(AND('MAPA DE RIESGOS'!$AP649="Media",'MAPA DE RIESGOS'!$AR649="Mayor"),CONCATENATE("R",'MAPA DE RIESGOS'!$H649,"C",'MAPA DE RIESGOS'!$AF649),"")</f>
        <v/>
      </c>
      <c r="BT105" s="357" t="str">
        <f>IF(AND('MAPA DE RIESGOS'!$AP650="Media",'MAPA DE RIESGOS'!$AR650="Mayor"),CONCATENATE("R",'MAPA DE RIESGOS'!$H650,"C",'MAPA DE RIESGOS'!$AF650),"")</f>
        <v/>
      </c>
      <c r="BU105" s="357" t="str">
        <f>IF(AND('MAPA DE RIESGOS'!$AP651="Media",'MAPA DE RIESGOS'!$AR651="Mayor"),CONCATENATE("R",'MAPA DE RIESGOS'!$H651,"C",'MAPA DE RIESGOS'!$AF651),"")</f>
        <v/>
      </c>
      <c r="BV105" s="357" t="str">
        <f>IF(AND('MAPA DE RIESGOS'!$AP652="Media",'MAPA DE RIESGOS'!$AR652="Mayor"),CONCATENATE("R",'MAPA DE RIESGOS'!$H652,"C",'MAPA DE RIESGOS'!$AF652),"")</f>
        <v/>
      </c>
      <c r="BW105" s="357" t="str">
        <f>IF(AND('MAPA DE RIESGOS'!$AP653="Media",'MAPA DE RIESGOS'!$AR653="Mayor"),CONCATENATE("R",'MAPA DE RIESGOS'!$H653,"C",'MAPA DE RIESGOS'!$AF653),"")</f>
        <v/>
      </c>
      <c r="BX105" s="357" t="str">
        <f>IF(AND('MAPA DE RIESGOS'!$AP654="Media",'MAPA DE RIESGOS'!$AR654="Mayor"),CONCATENATE("R",'MAPA DE RIESGOS'!$H654,"C",'MAPA DE RIESGOS'!$AF654),"")</f>
        <v/>
      </c>
      <c r="BY105" s="357" t="str">
        <f>IF(AND('MAPA DE RIESGOS'!$AP655="Media",'MAPA DE RIESGOS'!$AR655="Mayor"),CONCATENATE("R",'MAPA DE RIESGOS'!$H655,"C",'MAPA DE RIESGOS'!$AF655),"")</f>
        <v/>
      </c>
      <c r="BZ105" s="357" t="str">
        <f>IF(AND('MAPA DE RIESGOS'!$AP656="Media",'MAPA DE RIESGOS'!$AR656="Mayor"),CONCATENATE("R",'MAPA DE RIESGOS'!$H656,"C",'MAPA DE RIESGOS'!$AF656),"")</f>
        <v/>
      </c>
      <c r="CA105" s="357" t="str">
        <f>IF(AND('MAPA DE RIESGOS'!$AP657="Media",'MAPA DE RIESGOS'!$AR657="Mayor"),CONCATENATE("R",'MAPA DE RIESGOS'!$H657,"C",'MAPA DE RIESGOS'!$AF657),"")</f>
        <v/>
      </c>
      <c r="CB105" s="357" t="str">
        <f>IF(AND('MAPA DE RIESGOS'!$AP658="Media",'MAPA DE RIESGOS'!$AR658="Mayor"),CONCATENATE("R",'MAPA DE RIESGOS'!$H658,"C",'MAPA DE RIESGOS'!$AF658),"")</f>
        <v/>
      </c>
      <c r="CC105" s="358" t="str">
        <f>IF(AND('MAPA DE RIESGOS'!$AP659="Media",'MAPA DE RIESGOS'!$AR659="Mayor"),CONCATENATE("R",'MAPA DE RIESGOS'!$H659,"C",'MAPA DE RIESGOS'!$AF659),"")</f>
        <v/>
      </c>
      <c r="CD105" s="359" t="str">
        <f>IF(AND('MAPA DE RIESGOS'!$AP642="Media",'MAPA DE RIESGOS'!$AR642="Catastrófico"),CONCATENATE("R",'MAPA DE RIESGOS'!$H642,"C",'MAPA DE RIESGOS'!$AF642),"")</f>
        <v/>
      </c>
      <c r="CE105" s="359" t="str">
        <f>IF(AND('MAPA DE RIESGOS'!$AP643="Media",'MAPA DE RIESGOS'!$AR643="Catastrófico"),CONCATENATE("R",'MAPA DE RIESGOS'!$H643,"C",'MAPA DE RIESGOS'!$AF643),"")</f>
        <v/>
      </c>
      <c r="CF105" s="359" t="str">
        <f>IF(AND('MAPA DE RIESGOS'!$AP644="Media",'MAPA DE RIESGOS'!$AR644="Catastrófico"),CONCATENATE("R",'MAPA DE RIESGOS'!$H644,"C",'MAPA DE RIESGOS'!$AF644),"")</f>
        <v/>
      </c>
      <c r="CG105" s="359" t="str">
        <f>IF(AND('MAPA DE RIESGOS'!$AP645="Media",'MAPA DE RIESGOS'!$AR645="Catastrófico"),CONCATENATE("R",'MAPA DE RIESGOS'!$H645,"C",'MAPA DE RIESGOS'!$AF645),"")</f>
        <v/>
      </c>
      <c r="CH105" s="359" t="str">
        <f>IF(AND('MAPA DE RIESGOS'!$AP646="Media",'MAPA DE RIESGOS'!$AR646="Catastrófico"),CONCATENATE("R",'MAPA DE RIESGOS'!$H646,"C",'MAPA DE RIESGOS'!$AF646),"")</f>
        <v/>
      </c>
      <c r="CI105" s="359" t="str">
        <f>IF(AND('MAPA DE RIESGOS'!$AP647="Media",'MAPA DE RIESGOS'!$AR647="Catastrófico"),CONCATENATE("R",'MAPA DE RIESGOS'!$H647,"C",'MAPA DE RIESGOS'!$AF647),"")</f>
        <v/>
      </c>
      <c r="CJ105" s="359" t="str">
        <f>IF(AND('MAPA DE RIESGOS'!$AP648="Media",'MAPA DE RIESGOS'!$AR648="Catastrófico"),CONCATENATE("R",'MAPA DE RIESGOS'!$H648,"C",'MAPA DE RIESGOS'!$AF648),"")</f>
        <v/>
      </c>
      <c r="CK105" s="359" t="str">
        <f>IF(AND('MAPA DE RIESGOS'!$AP649="Media",'MAPA DE RIESGOS'!$AR649="Catastrófico"),CONCATENATE("R",'MAPA DE RIESGOS'!$H649,"C",'MAPA DE RIESGOS'!$AF649),"")</f>
        <v/>
      </c>
      <c r="CL105" s="359" t="str">
        <f>IF(AND('MAPA DE RIESGOS'!$AP650="Media",'MAPA DE RIESGOS'!$AR650="Catastrófico"),CONCATENATE("R",'MAPA DE RIESGOS'!$H650,"C",'MAPA DE RIESGOS'!$AF650),"")</f>
        <v/>
      </c>
      <c r="CM105" s="359" t="str">
        <f>IF(AND('MAPA DE RIESGOS'!$AP651="Media",'MAPA DE RIESGOS'!$AR651="Catastrófico"),CONCATENATE("R",'MAPA DE RIESGOS'!$H651,"C",'MAPA DE RIESGOS'!$AF651),"")</f>
        <v/>
      </c>
      <c r="CN105" s="359" t="str">
        <f>IF(AND('MAPA DE RIESGOS'!$AP652="Media",'MAPA DE RIESGOS'!$AR652="Catastrófico"),CONCATENATE("R",'MAPA DE RIESGOS'!$H652,"C",'MAPA DE RIESGOS'!$AF652),"")</f>
        <v/>
      </c>
      <c r="CO105" s="359" t="str">
        <f>IF(AND('MAPA DE RIESGOS'!$AP653="Media",'MAPA DE RIESGOS'!$AR653="Catastrófico"),CONCATENATE("R",'MAPA DE RIESGOS'!$H653,"C",'MAPA DE RIESGOS'!$AF653),"")</f>
        <v/>
      </c>
      <c r="CP105" s="359" t="str">
        <f>IF(AND('MAPA DE RIESGOS'!$AP654="Media",'MAPA DE RIESGOS'!$AR654="Catastrófico"),CONCATENATE("R",'MAPA DE RIESGOS'!$H654,"C",'MAPA DE RIESGOS'!$AF654),"")</f>
        <v/>
      </c>
      <c r="CQ105" s="359" t="str">
        <f>IF(AND('MAPA DE RIESGOS'!$AP655="Media",'MAPA DE RIESGOS'!$AR655="Catastrófico"),CONCATENATE("R",'MAPA DE RIESGOS'!$H655,"C",'MAPA DE RIESGOS'!$AF655),"")</f>
        <v/>
      </c>
      <c r="CR105" s="359" t="str">
        <f>IF(AND('MAPA DE RIESGOS'!$AP656="Media",'MAPA DE RIESGOS'!$AR656="Catastrófico"),CONCATENATE("R",'MAPA DE RIESGOS'!$H656,"C",'MAPA DE RIESGOS'!$AF656),"")</f>
        <v/>
      </c>
      <c r="CS105" s="359" t="str">
        <f>IF(AND('MAPA DE RIESGOS'!$AP657="Media",'MAPA DE RIESGOS'!$AR657="Catastrófico"),CONCATENATE("R",'MAPA DE RIESGOS'!$H657,"C",'MAPA DE RIESGOS'!$AF657),"")</f>
        <v/>
      </c>
      <c r="CT105" s="359" t="str">
        <f>IF(AND('MAPA DE RIESGOS'!$AP658="Media",'MAPA DE RIESGOS'!$AR658="Catastrófico"),CONCATENATE("R",'MAPA DE RIESGOS'!$H658,"C",'MAPA DE RIESGOS'!$AF658),"")</f>
        <v/>
      </c>
      <c r="CU105" s="360" t="str">
        <f>IF(AND('MAPA DE RIESGOS'!$AP659="Media",'MAPA DE RIESGOS'!$AR659="Catastrófico"),CONCATENATE("R",'MAPA DE RIESGOS'!$H659,"C",'MAPA DE RIESGOS'!$AF659),"")</f>
        <v/>
      </c>
      <c r="CV105" s="67"/>
      <c r="CW105" s="741"/>
      <c r="CX105" s="742"/>
      <c r="CY105" s="742"/>
      <c r="CZ105" s="742"/>
      <c r="DA105" s="742"/>
      <c r="DB105" s="743"/>
    </row>
    <row r="106" spans="2:106" ht="32.5" customHeight="1">
      <c r="B106" s="755"/>
      <c r="C106" s="755"/>
      <c r="D106" s="756"/>
      <c r="E106" s="726"/>
      <c r="F106" s="727"/>
      <c r="G106" s="727"/>
      <c r="H106" s="727"/>
      <c r="I106" s="728"/>
      <c r="J106" s="369" t="str">
        <f>IF(AND('MAPA DE RIESGOS'!$AP660="Media",'MAPA DE RIESGOS'!$AR660="Leve"),CONCATENATE("R",'MAPA DE RIESGOS'!$H660,"C",'MAPA DE RIESGOS'!$AF660),"")</f>
        <v/>
      </c>
      <c r="K106" s="370" t="str">
        <f>IF(AND('MAPA DE RIESGOS'!$AP661="Media",'MAPA DE RIESGOS'!$AR661="Leve"),CONCATENATE("R",'MAPA DE RIESGOS'!$H661,"C",'MAPA DE RIESGOS'!$AF661),"")</f>
        <v/>
      </c>
      <c r="L106" s="370" t="str">
        <f>IF(AND('MAPA DE RIESGOS'!$AP662="Media",'MAPA DE RIESGOS'!$AR662="Leve"),CONCATENATE("R",'MAPA DE RIESGOS'!$H662,"C",'MAPA DE RIESGOS'!$AF662),"")</f>
        <v/>
      </c>
      <c r="M106" s="370" t="str">
        <f>IF(AND('MAPA DE RIESGOS'!$AP663="Media",'MAPA DE RIESGOS'!$AR663="Leve"),CONCATENATE("R",'MAPA DE RIESGOS'!$H663,"C",'MAPA DE RIESGOS'!$AF663),"")</f>
        <v/>
      </c>
      <c r="N106" s="370" t="str">
        <f>IF(AND('MAPA DE RIESGOS'!$AP664="Media",'MAPA DE RIESGOS'!$AR664="Leve"),CONCATENATE("R",'MAPA DE RIESGOS'!$H664,"C",'MAPA DE RIESGOS'!$AF664),"")</f>
        <v/>
      </c>
      <c r="O106" s="370" t="str">
        <f>IF(AND('MAPA DE RIESGOS'!$AP665="Media",'MAPA DE RIESGOS'!$AR665="Leve"),CONCATENATE("R",'MAPA DE RIESGOS'!$H665,"C",'MAPA DE RIESGOS'!$AF665),"")</f>
        <v/>
      </c>
      <c r="P106" s="370" t="str">
        <f>IF(AND('MAPA DE RIESGOS'!$AP666="Media",'MAPA DE RIESGOS'!$AR666="Leve"),CONCATENATE("R",'MAPA DE RIESGOS'!$H666,"C",'MAPA DE RIESGOS'!$AF666),"")</f>
        <v/>
      </c>
      <c r="Q106" s="370" t="str">
        <f>IF(AND('MAPA DE RIESGOS'!$AP667="Media",'MAPA DE RIESGOS'!$AR667="Leve"),CONCATENATE("R",'MAPA DE RIESGOS'!$H667,"C",'MAPA DE RIESGOS'!$AF667),"")</f>
        <v/>
      </c>
      <c r="R106" s="370" t="str">
        <f>IF(AND('MAPA DE RIESGOS'!$AP668="Media",'MAPA DE RIESGOS'!$AR668="Leve"),CONCATENATE("R",'MAPA DE RIESGOS'!$H668,"C",'MAPA DE RIESGOS'!$AF668),"")</f>
        <v/>
      </c>
      <c r="S106" s="370" t="str">
        <f>IF(AND('MAPA DE RIESGOS'!$AP669="Media",'MAPA DE RIESGOS'!$AR669="Leve"),CONCATENATE("R",'MAPA DE RIESGOS'!$H669,"C",'MAPA DE RIESGOS'!$AF669),"")</f>
        <v/>
      </c>
      <c r="T106" s="370" t="str">
        <f>IF(AND('MAPA DE RIESGOS'!$AP670="Media",'MAPA DE RIESGOS'!$AR670="Leve"),CONCATENATE("R",'MAPA DE RIESGOS'!$H670,"C",'MAPA DE RIESGOS'!$AF670),"")</f>
        <v/>
      </c>
      <c r="U106" s="370" t="str">
        <f>IF(AND('MAPA DE RIESGOS'!$AP671="Media",'MAPA DE RIESGOS'!$AR671="Leve"),CONCATENATE("R",'MAPA DE RIESGOS'!$H671,"C",'MAPA DE RIESGOS'!$AF671),"")</f>
        <v/>
      </c>
      <c r="V106" s="370" t="str">
        <f>IF(AND('MAPA DE RIESGOS'!$AP672="Media",'MAPA DE RIESGOS'!$AR672="Leve"),CONCATENATE("R",'MAPA DE RIESGOS'!$H672,"C",'MAPA DE RIESGOS'!$AF672),"")</f>
        <v/>
      </c>
      <c r="W106" s="370" t="str">
        <f>IF(AND('MAPA DE RIESGOS'!$AP673="Media",'MAPA DE RIESGOS'!$AR673="Leve"),CONCATENATE("R",'MAPA DE RIESGOS'!$H673,"C",'MAPA DE RIESGOS'!$AF673),"")</f>
        <v/>
      </c>
      <c r="X106" s="370" t="str">
        <f>IF(AND('MAPA DE RIESGOS'!$AP674="Media",'MAPA DE RIESGOS'!$AR674="Leve"),CONCATENATE("R",'MAPA DE RIESGOS'!$H674,"C",'MAPA DE RIESGOS'!$AF674),"")</f>
        <v/>
      </c>
      <c r="Y106" s="370" t="str">
        <f>IF(AND('MAPA DE RIESGOS'!$AP675="Media",'MAPA DE RIESGOS'!$AR675="Leve"),CONCATENATE("R",'MAPA DE RIESGOS'!$H675,"C",'MAPA DE RIESGOS'!$AF675),"")</f>
        <v/>
      </c>
      <c r="Z106" s="370" t="str">
        <f>IF(AND('MAPA DE RIESGOS'!$AP676="Media",'MAPA DE RIESGOS'!$AR676="Leve"),CONCATENATE("R",'MAPA DE RIESGOS'!$H676,"C",'MAPA DE RIESGOS'!$AF676),"")</f>
        <v/>
      </c>
      <c r="AA106" s="370" t="str">
        <f>IF(AND('MAPA DE RIESGOS'!$AP677="Media",'MAPA DE RIESGOS'!$AR677="Leve"),CONCATENATE("R",'MAPA DE RIESGOS'!$H677,"C",'MAPA DE RIESGOS'!$AF677),"")</f>
        <v/>
      </c>
      <c r="AB106" s="369" t="str">
        <f>IF(AND('MAPA DE RIESGOS'!$AP660="Media",'MAPA DE RIESGOS'!$AR660="Menor"),CONCATENATE("R",'MAPA DE RIESGOS'!$H660,"C",'MAPA DE RIESGOS'!$AF660),"")</f>
        <v/>
      </c>
      <c r="AC106" s="370" t="str">
        <f>IF(AND('MAPA DE RIESGOS'!$AP661="Media",'MAPA DE RIESGOS'!$AR661="Menor"),CONCATENATE("R",'MAPA DE RIESGOS'!$H661,"C",'MAPA DE RIESGOS'!$AF661),"")</f>
        <v/>
      </c>
      <c r="AD106" s="370" t="str">
        <f>IF(AND('MAPA DE RIESGOS'!$AP662="Media",'MAPA DE RIESGOS'!$AR662="Menor"),CONCATENATE("R",'MAPA DE RIESGOS'!$H662,"C",'MAPA DE RIESGOS'!$AF662),"")</f>
        <v/>
      </c>
      <c r="AE106" s="370" t="str">
        <f>IF(AND('MAPA DE RIESGOS'!$AP663="Media",'MAPA DE RIESGOS'!$AR663="Menor"),CONCATENATE("R",'MAPA DE RIESGOS'!$H663,"C",'MAPA DE RIESGOS'!$AF663),"")</f>
        <v/>
      </c>
      <c r="AF106" s="370" t="str">
        <f>IF(AND('MAPA DE RIESGOS'!$AP664="Media",'MAPA DE RIESGOS'!$AR664="Menor"),CONCATENATE("R",'MAPA DE RIESGOS'!$H664,"C",'MAPA DE RIESGOS'!$AF664),"")</f>
        <v/>
      </c>
      <c r="AG106" s="370" t="str">
        <f>IF(AND('MAPA DE RIESGOS'!$AP665="Media",'MAPA DE RIESGOS'!$AR665="Menor"),CONCATENATE("R",'MAPA DE RIESGOS'!$H665,"C",'MAPA DE RIESGOS'!$AF665),"")</f>
        <v/>
      </c>
      <c r="AH106" s="370" t="str">
        <f>IF(AND('MAPA DE RIESGOS'!$AP666="Media",'MAPA DE RIESGOS'!$AR666="Menor"),CONCATENATE("R",'MAPA DE RIESGOS'!$H666,"C",'MAPA DE RIESGOS'!$AF666),"")</f>
        <v/>
      </c>
      <c r="AI106" s="370" t="str">
        <f>IF(AND('MAPA DE RIESGOS'!$AP667="Media",'MAPA DE RIESGOS'!$AR667="Menor"),CONCATENATE("R",'MAPA DE RIESGOS'!$H667,"C",'MAPA DE RIESGOS'!$AF667),"")</f>
        <v/>
      </c>
      <c r="AJ106" s="370" t="str">
        <f>IF(AND('MAPA DE RIESGOS'!$AP668="Media",'MAPA DE RIESGOS'!$AR668="Menor"),CONCATENATE("R",'MAPA DE RIESGOS'!$H668,"C",'MAPA DE RIESGOS'!$AF668),"")</f>
        <v/>
      </c>
      <c r="AK106" s="370" t="str">
        <f>IF(AND('MAPA DE RIESGOS'!$AP669="Media",'MAPA DE RIESGOS'!$AR669="Menor"),CONCATENATE("R",'MAPA DE RIESGOS'!$H669,"C",'MAPA DE RIESGOS'!$AF669),"")</f>
        <v/>
      </c>
      <c r="AL106" s="370" t="str">
        <f>IF(AND('MAPA DE RIESGOS'!$AP670="Media",'MAPA DE RIESGOS'!$AR670="Menor"),CONCATENATE("R",'MAPA DE RIESGOS'!$H670,"C",'MAPA DE RIESGOS'!$AF670),"")</f>
        <v/>
      </c>
      <c r="AM106" s="370" t="str">
        <f>IF(AND('MAPA DE RIESGOS'!$AP671="Media",'MAPA DE RIESGOS'!$AR671="Menor"),CONCATENATE("R",'MAPA DE RIESGOS'!$H671,"C",'MAPA DE RIESGOS'!$AF671),"")</f>
        <v/>
      </c>
      <c r="AN106" s="370" t="str">
        <f>IF(AND('MAPA DE RIESGOS'!$AP672="Media",'MAPA DE RIESGOS'!$AR672="Menor"),CONCATENATE("R",'MAPA DE RIESGOS'!$H672,"C",'MAPA DE RIESGOS'!$AF672),"")</f>
        <v/>
      </c>
      <c r="AO106" s="370" t="str">
        <f>IF(AND('MAPA DE RIESGOS'!$AP673="Media",'MAPA DE RIESGOS'!$AR673="Menor"),CONCATENATE("R",'MAPA DE RIESGOS'!$H673,"C",'MAPA DE RIESGOS'!$AF673),"")</f>
        <v/>
      </c>
      <c r="AP106" s="370" t="str">
        <f>IF(AND('MAPA DE RIESGOS'!$AP674="Media",'MAPA DE RIESGOS'!$AR674="Menor"),CONCATENATE("R",'MAPA DE RIESGOS'!$H674,"C",'MAPA DE RIESGOS'!$AF674),"")</f>
        <v/>
      </c>
      <c r="AQ106" s="370" t="str">
        <f>IF(AND('MAPA DE RIESGOS'!$AP675="Media",'MAPA DE RIESGOS'!$AR675="Menor"),CONCATENATE("R",'MAPA DE RIESGOS'!$H675,"C",'MAPA DE RIESGOS'!$AF675),"")</f>
        <v/>
      </c>
      <c r="AR106" s="370" t="str">
        <f>IF(AND('MAPA DE RIESGOS'!$AP676="Media",'MAPA DE RIESGOS'!$AR676="Menor"),CONCATENATE("R",'MAPA DE RIESGOS'!$H676,"C",'MAPA DE RIESGOS'!$AF676),"")</f>
        <v/>
      </c>
      <c r="AS106" s="370" t="str">
        <f>IF(AND('MAPA DE RIESGOS'!$AP677="Media",'MAPA DE RIESGOS'!$AR677="Menor"),CONCATENATE("R",'MAPA DE RIESGOS'!$H677,"C",'MAPA DE RIESGOS'!$AF677),"")</f>
        <v/>
      </c>
      <c r="AT106" s="369" t="str">
        <f>IF(AND('MAPA DE RIESGOS'!$AP660="Media",'MAPA DE RIESGOS'!$AR660="Moderado"),CONCATENATE("R",'MAPA DE RIESGOS'!$H660,"C",'MAPA DE RIESGOS'!$AF660),"")</f>
        <v/>
      </c>
      <c r="AU106" s="370" t="str">
        <f>IF(AND('MAPA DE RIESGOS'!$AP661="Media",'MAPA DE RIESGOS'!$AR661="Moderado"),CONCATENATE("R",'MAPA DE RIESGOS'!$H661,"C",'MAPA DE RIESGOS'!$AF661),"")</f>
        <v/>
      </c>
      <c r="AV106" s="370" t="str">
        <f>IF(AND('MAPA DE RIESGOS'!$AP662="Media",'MAPA DE RIESGOS'!$AR662="Moderado"),CONCATENATE("R",'MAPA DE RIESGOS'!$H662,"C",'MAPA DE RIESGOS'!$AF662),"")</f>
        <v/>
      </c>
      <c r="AW106" s="370" t="str">
        <f>IF(AND('MAPA DE RIESGOS'!$AP663="Media",'MAPA DE RIESGOS'!$AR663="Moderado"),CONCATENATE("R",'MAPA DE RIESGOS'!$H663,"C",'MAPA DE RIESGOS'!$AF663),"")</f>
        <v/>
      </c>
      <c r="AX106" s="370" t="str">
        <f>IF(AND('MAPA DE RIESGOS'!$AP664="Media",'MAPA DE RIESGOS'!$AR664="Moderado"),CONCATENATE("R",'MAPA DE RIESGOS'!$H664,"C",'MAPA DE RIESGOS'!$AF664),"")</f>
        <v/>
      </c>
      <c r="AY106" s="370" t="str">
        <f>IF(AND('MAPA DE RIESGOS'!$AP665="Media",'MAPA DE RIESGOS'!$AR665="Moderado"),CONCATENATE("R",'MAPA DE RIESGOS'!$H665,"C",'MAPA DE RIESGOS'!$AF665),"")</f>
        <v/>
      </c>
      <c r="AZ106" s="370" t="str">
        <f>IF(AND('MAPA DE RIESGOS'!$AP666="Media",'MAPA DE RIESGOS'!$AR666="Moderado"),CONCATENATE("R",'MAPA DE RIESGOS'!$H666,"C",'MAPA DE RIESGOS'!$AF666),"")</f>
        <v/>
      </c>
      <c r="BA106" s="370" t="str">
        <f>IF(AND('MAPA DE RIESGOS'!$AP667="Media",'MAPA DE RIESGOS'!$AR667="Moderado"),CONCATENATE("R",'MAPA DE RIESGOS'!$H667,"C",'MAPA DE RIESGOS'!$AF667),"")</f>
        <v/>
      </c>
      <c r="BB106" s="370" t="str">
        <f>IF(AND('MAPA DE RIESGOS'!$AP668="Media",'MAPA DE RIESGOS'!$AR668="Moderado"),CONCATENATE("R",'MAPA DE RIESGOS'!$H668,"C",'MAPA DE RIESGOS'!$AF668),"")</f>
        <v/>
      </c>
      <c r="BC106" s="370" t="str">
        <f>IF(AND('MAPA DE RIESGOS'!$AP669="Media",'MAPA DE RIESGOS'!$AR669="Moderado"),CONCATENATE("R",'MAPA DE RIESGOS'!$H669,"C",'MAPA DE RIESGOS'!$AF669),"")</f>
        <v/>
      </c>
      <c r="BD106" s="370" t="str">
        <f>IF(AND('MAPA DE RIESGOS'!$AP670="Media",'MAPA DE RIESGOS'!$AR670="Moderado"),CONCATENATE("R",'MAPA DE RIESGOS'!$H670,"C",'MAPA DE RIESGOS'!$AF670),"")</f>
        <v/>
      </c>
      <c r="BE106" s="370" t="str">
        <f>IF(AND('MAPA DE RIESGOS'!$AP671="Media",'MAPA DE RIESGOS'!$AR671="Moderado"),CONCATENATE("R",'MAPA DE RIESGOS'!$H671,"C",'MAPA DE RIESGOS'!$AF671),"")</f>
        <v/>
      </c>
      <c r="BF106" s="370" t="str">
        <f>IF(AND('MAPA DE RIESGOS'!$AP672="Media",'MAPA DE RIESGOS'!$AR672="Moderado"),CONCATENATE("R",'MAPA DE RIESGOS'!$H672,"C",'MAPA DE RIESGOS'!$AF672),"")</f>
        <v/>
      </c>
      <c r="BG106" s="370" t="str">
        <f>IF(AND('MAPA DE RIESGOS'!$AP673="Media",'MAPA DE RIESGOS'!$AR673="Moderado"),CONCATENATE("R",'MAPA DE RIESGOS'!$H673,"C",'MAPA DE RIESGOS'!$AF673),"")</f>
        <v/>
      </c>
      <c r="BH106" s="370" t="str">
        <f>IF(AND('MAPA DE RIESGOS'!$AP674="Media",'MAPA DE RIESGOS'!$AR674="Moderado"),CONCATENATE("R",'MAPA DE RIESGOS'!$H674,"C",'MAPA DE RIESGOS'!$AF674),"")</f>
        <v/>
      </c>
      <c r="BI106" s="370" t="str">
        <f>IF(AND('MAPA DE RIESGOS'!$AP675="Media",'MAPA DE RIESGOS'!$AR675="Moderado"),CONCATENATE("R",'MAPA DE RIESGOS'!$H675,"C",'MAPA DE RIESGOS'!$AF675),"")</f>
        <v/>
      </c>
      <c r="BJ106" s="370" t="str">
        <f>IF(AND('MAPA DE RIESGOS'!$AP676="Media",'MAPA DE RIESGOS'!$AR676="Moderado"),CONCATENATE("R",'MAPA DE RIESGOS'!$H676,"C",'MAPA DE RIESGOS'!$AF676),"")</f>
        <v/>
      </c>
      <c r="BK106" s="371" t="str">
        <f>IF(AND('MAPA DE RIESGOS'!$AP677="Media",'MAPA DE RIESGOS'!$AR677="Moderado"),CONCATENATE("R",'MAPA DE RIESGOS'!$H677,"C",'MAPA DE RIESGOS'!$AF677),"")</f>
        <v/>
      </c>
      <c r="BL106" s="357" t="str">
        <f>IF(AND('MAPA DE RIESGOS'!$AP660="Media",'MAPA DE RIESGOS'!$AR660="Mayor"),CONCATENATE("R",'MAPA DE RIESGOS'!$H660,"C",'MAPA DE RIESGOS'!$AF660),"")</f>
        <v/>
      </c>
      <c r="BM106" s="357" t="str">
        <f>IF(AND('MAPA DE RIESGOS'!$AP661="Media",'MAPA DE RIESGOS'!$AR661="Mayor"),CONCATENATE("R",'MAPA DE RIESGOS'!$H661,"C",'MAPA DE RIESGOS'!$AF661),"")</f>
        <v/>
      </c>
      <c r="BN106" s="357" t="str">
        <f>IF(AND('MAPA DE RIESGOS'!$AP662="Media",'MAPA DE RIESGOS'!$AR662="Mayor"),CONCATENATE("R",'MAPA DE RIESGOS'!$H662,"C",'MAPA DE RIESGOS'!$AF662),"")</f>
        <v/>
      </c>
      <c r="BO106" s="357" t="str">
        <f>IF(AND('MAPA DE RIESGOS'!$AP663="Media",'MAPA DE RIESGOS'!$AR663="Mayor"),CONCATENATE("R",'MAPA DE RIESGOS'!$H663,"C",'MAPA DE RIESGOS'!$AF663),"")</f>
        <v/>
      </c>
      <c r="BP106" s="357" t="str">
        <f>IF(AND('MAPA DE RIESGOS'!$AP664="Media",'MAPA DE RIESGOS'!$AR664="Mayor"),CONCATENATE("R",'MAPA DE RIESGOS'!$H664,"C",'MAPA DE RIESGOS'!$AF664),"")</f>
        <v/>
      </c>
      <c r="BQ106" s="357" t="str">
        <f>IF(AND('MAPA DE RIESGOS'!$AP665="Media",'MAPA DE RIESGOS'!$AR665="Mayor"),CONCATENATE("R",'MAPA DE RIESGOS'!$H665,"C",'MAPA DE RIESGOS'!$AF665),"")</f>
        <v/>
      </c>
      <c r="BR106" s="357" t="str">
        <f>IF(AND('MAPA DE RIESGOS'!$AP666="Media",'MAPA DE RIESGOS'!$AR666="Mayor"),CONCATENATE("R",'MAPA DE RIESGOS'!$H666,"C",'MAPA DE RIESGOS'!$AF666),"")</f>
        <v/>
      </c>
      <c r="BS106" s="357" t="str">
        <f>IF(AND('MAPA DE RIESGOS'!$AP667="Media",'MAPA DE RIESGOS'!$AR667="Mayor"),CONCATENATE("R",'MAPA DE RIESGOS'!$H667,"C",'MAPA DE RIESGOS'!$AF667),"")</f>
        <v/>
      </c>
      <c r="BT106" s="357" t="str">
        <f>IF(AND('MAPA DE RIESGOS'!$AP668="Media",'MAPA DE RIESGOS'!$AR668="Mayor"),CONCATENATE("R",'MAPA DE RIESGOS'!$H668,"C",'MAPA DE RIESGOS'!$AF668),"")</f>
        <v/>
      </c>
      <c r="BU106" s="357" t="str">
        <f>IF(AND('MAPA DE RIESGOS'!$AP669="Media",'MAPA DE RIESGOS'!$AR669="Mayor"),CONCATENATE("R",'MAPA DE RIESGOS'!$H669,"C",'MAPA DE RIESGOS'!$AF669),"")</f>
        <v/>
      </c>
      <c r="BV106" s="357" t="str">
        <f>IF(AND('MAPA DE RIESGOS'!$AP670="Media",'MAPA DE RIESGOS'!$AR670="Mayor"),CONCATENATE("R",'MAPA DE RIESGOS'!$H670,"C",'MAPA DE RIESGOS'!$AF670),"")</f>
        <v/>
      </c>
      <c r="BW106" s="357" t="str">
        <f>IF(AND('MAPA DE RIESGOS'!$AP671="Media",'MAPA DE RIESGOS'!$AR671="Mayor"),CONCATENATE("R",'MAPA DE RIESGOS'!$H671,"C",'MAPA DE RIESGOS'!$AF671),"")</f>
        <v/>
      </c>
      <c r="BX106" s="357" t="str">
        <f>IF(AND('MAPA DE RIESGOS'!$AP672="Media",'MAPA DE RIESGOS'!$AR672="Mayor"),CONCATENATE("R",'MAPA DE RIESGOS'!$H672,"C",'MAPA DE RIESGOS'!$AF672),"")</f>
        <v/>
      </c>
      <c r="BY106" s="357" t="str">
        <f>IF(AND('MAPA DE RIESGOS'!$AP673="Media",'MAPA DE RIESGOS'!$AR673="Mayor"),CONCATENATE("R",'MAPA DE RIESGOS'!$H673,"C",'MAPA DE RIESGOS'!$AF673),"")</f>
        <v/>
      </c>
      <c r="BZ106" s="357" t="str">
        <f>IF(AND('MAPA DE RIESGOS'!$AP674="Media",'MAPA DE RIESGOS'!$AR674="Mayor"),CONCATENATE("R",'MAPA DE RIESGOS'!$H674,"C",'MAPA DE RIESGOS'!$AF674),"")</f>
        <v/>
      </c>
      <c r="CA106" s="357" t="str">
        <f>IF(AND('MAPA DE RIESGOS'!$AP675="Media",'MAPA DE RIESGOS'!$AR675="Mayor"),CONCATENATE("R",'MAPA DE RIESGOS'!$H675,"C",'MAPA DE RIESGOS'!$AF675),"")</f>
        <v/>
      </c>
      <c r="CB106" s="357" t="str">
        <f>IF(AND('MAPA DE RIESGOS'!$AP676="Media",'MAPA DE RIESGOS'!$AR676="Mayor"),CONCATENATE("R",'MAPA DE RIESGOS'!$H676,"C",'MAPA DE RIESGOS'!$AF676),"")</f>
        <v/>
      </c>
      <c r="CC106" s="358" t="str">
        <f>IF(AND('MAPA DE RIESGOS'!$AP677="Media",'MAPA DE RIESGOS'!$AR677="Mayor"),CONCATENATE("R",'MAPA DE RIESGOS'!$H677,"C",'MAPA DE RIESGOS'!$AF677),"")</f>
        <v/>
      </c>
      <c r="CD106" s="359" t="str">
        <f>IF(AND('MAPA DE RIESGOS'!$AP660="Media",'MAPA DE RIESGOS'!$AR660="Catastrófico"),CONCATENATE("R",'MAPA DE RIESGOS'!$H660,"C",'MAPA DE RIESGOS'!$AF660),"")</f>
        <v/>
      </c>
      <c r="CE106" s="359" t="str">
        <f>IF(AND('MAPA DE RIESGOS'!$AP661="Media",'MAPA DE RIESGOS'!$AR661="Catastrófico"),CONCATENATE("R",'MAPA DE RIESGOS'!$H661,"C",'MAPA DE RIESGOS'!$AF661),"")</f>
        <v/>
      </c>
      <c r="CF106" s="359" t="str">
        <f>IF(AND('MAPA DE RIESGOS'!$AP662="Media",'MAPA DE RIESGOS'!$AR662="Catastrófico"),CONCATENATE("R",'MAPA DE RIESGOS'!$H662,"C",'MAPA DE RIESGOS'!$AF662),"")</f>
        <v/>
      </c>
      <c r="CG106" s="359" t="str">
        <f>IF(AND('MAPA DE RIESGOS'!$AP663="Media",'MAPA DE RIESGOS'!$AR663="Catastrófico"),CONCATENATE("R",'MAPA DE RIESGOS'!$H663,"C",'MAPA DE RIESGOS'!$AF663),"")</f>
        <v/>
      </c>
      <c r="CH106" s="359" t="str">
        <f>IF(AND('MAPA DE RIESGOS'!$AP664="Media",'MAPA DE RIESGOS'!$AR664="Catastrófico"),CONCATENATE("R",'MAPA DE RIESGOS'!$H664,"C",'MAPA DE RIESGOS'!$AF664),"")</f>
        <v/>
      </c>
      <c r="CI106" s="359" t="str">
        <f>IF(AND('MAPA DE RIESGOS'!$AP665="Media",'MAPA DE RIESGOS'!$AR665="Catastrófico"),CONCATENATE("R",'MAPA DE RIESGOS'!$H665,"C",'MAPA DE RIESGOS'!$AF665),"")</f>
        <v/>
      </c>
      <c r="CJ106" s="359" t="str">
        <f>IF(AND('MAPA DE RIESGOS'!$AP666="Media",'MAPA DE RIESGOS'!$AR666="Catastrófico"),CONCATENATE("R",'MAPA DE RIESGOS'!$H666,"C",'MAPA DE RIESGOS'!$AF666),"")</f>
        <v/>
      </c>
      <c r="CK106" s="359" t="str">
        <f>IF(AND('MAPA DE RIESGOS'!$AP667="Media",'MAPA DE RIESGOS'!$AR667="Catastrófico"),CONCATENATE("R",'MAPA DE RIESGOS'!$H667,"C",'MAPA DE RIESGOS'!$AF667),"")</f>
        <v/>
      </c>
      <c r="CL106" s="359" t="str">
        <f>IF(AND('MAPA DE RIESGOS'!$AP668="Media",'MAPA DE RIESGOS'!$AR668="Catastrófico"),CONCATENATE("R",'MAPA DE RIESGOS'!$H668,"C",'MAPA DE RIESGOS'!$AF668),"")</f>
        <v/>
      </c>
      <c r="CM106" s="359" t="str">
        <f>IF(AND('MAPA DE RIESGOS'!$AP669="Media",'MAPA DE RIESGOS'!$AR669="Catastrófico"),CONCATENATE("R",'MAPA DE RIESGOS'!$H669,"C",'MAPA DE RIESGOS'!$AF669),"")</f>
        <v/>
      </c>
      <c r="CN106" s="359" t="str">
        <f>IF(AND('MAPA DE RIESGOS'!$AP670="Media",'MAPA DE RIESGOS'!$AR670="Catastrófico"),CONCATENATE("R",'MAPA DE RIESGOS'!$H670,"C",'MAPA DE RIESGOS'!$AF670),"")</f>
        <v/>
      </c>
      <c r="CO106" s="359" t="str">
        <f>IF(AND('MAPA DE RIESGOS'!$AP671="Media",'MAPA DE RIESGOS'!$AR671="Catastrófico"),CONCATENATE("R",'MAPA DE RIESGOS'!$H671,"C",'MAPA DE RIESGOS'!$AF671),"")</f>
        <v/>
      </c>
      <c r="CP106" s="359" t="str">
        <f>IF(AND('MAPA DE RIESGOS'!$AP672="Media",'MAPA DE RIESGOS'!$AR672="Catastrófico"),CONCATENATE("R",'MAPA DE RIESGOS'!$H672,"C",'MAPA DE RIESGOS'!$AF672),"")</f>
        <v/>
      </c>
      <c r="CQ106" s="359" t="str">
        <f>IF(AND('MAPA DE RIESGOS'!$AP673="Media",'MAPA DE RIESGOS'!$AR673="Catastrófico"),CONCATENATE("R",'MAPA DE RIESGOS'!$H673,"C",'MAPA DE RIESGOS'!$AF673),"")</f>
        <v/>
      </c>
      <c r="CR106" s="359" t="str">
        <f>IF(AND('MAPA DE RIESGOS'!$AP674="Media",'MAPA DE RIESGOS'!$AR674="Catastrófico"),CONCATENATE("R",'MAPA DE RIESGOS'!$H674,"C",'MAPA DE RIESGOS'!$AF674),"")</f>
        <v/>
      </c>
      <c r="CS106" s="359" t="str">
        <f>IF(AND('MAPA DE RIESGOS'!$AP675="Media",'MAPA DE RIESGOS'!$AR675="Catastrófico"),CONCATENATE("R",'MAPA DE RIESGOS'!$H675,"C",'MAPA DE RIESGOS'!$AF675),"")</f>
        <v/>
      </c>
      <c r="CT106" s="359" t="str">
        <f>IF(AND('MAPA DE RIESGOS'!$AP676="Media",'MAPA DE RIESGOS'!$AR676="Catastrófico"),CONCATENATE("R",'MAPA DE RIESGOS'!$H676,"C",'MAPA DE RIESGOS'!$AF676),"")</f>
        <v/>
      </c>
      <c r="CU106" s="360" t="str">
        <f>IF(AND('MAPA DE RIESGOS'!$AP677="Media",'MAPA DE RIESGOS'!$AR677="Catastrófico"),CONCATENATE("R",'MAPA DE RIESGOS'!$H677,"C",'MAPA DE RIESGOS'!$AF677),"")</f>
        <v/>
      </c>
      <c r="CV106" s="67"/>
      <c r="CW106" s="741"/>
      <c r="CX106" s="742"/>
      <c r="CY106" s="742"/>
      <c r="CZ106" s="742"/>
      <c r="DA106" s="742"/>
      <c r="DB106" s="743"/>
    </row>
    <row r="107" spans="2:106" ht="32.5" customHeight="1" thickBot="1">
      <c r="B107" s="755"/>
      <c r="C107" s="755"/>
      <c r="D107" s="756"/>
      <c r="E107" s="729"/>
      <c r="F107" s="730"/>
      <c r="G107" s="730"/>
      <c r="H107" s="730"/>
      <c r="I107" s="731"/>
      <c r="J107" s="372" t="str">
        <f>IF(AND('MAPA DE RIESGOS'!$AP678="Media",'MAPA DE RIESGOS'!$AR678="Leve"),CONCATENATE("R",'MAPA DE RIESGOS'!$H678,"C",'MAPA DE RIESGOS'!$AF678),"")</f>
        <v/>
      </c>
      <c r="K107" s="373" t="str">
        <f>IF(AND('MAPA DE RIESGOS'!$AP679="Media",'MAPA DE RIESGOS'!$AR679="Leve"),CONCATENATE("R",'MAPA DE RIESGOS'!$H679,"C",'MAPA DE RIESGOS'!$AF679),"")</f>
        <v/>
      </c>
      <c r="L107" s="373" t="str">
        <f>IF(AND('MAPA DE RIESGOS'!$AP680="Media",'MAPA DE RIESGOS'!$AR680="Leve"),CONCATENATE("R",'MAPA DE RIESGOS'!$H680,"C",'MAPA DE RIESGOS'!$AF680),"")</f>
        <v/>
      </c>
      <c r="M107" s="373" t="str">
        <f>IF(AND('MAPA DE RIESGOS'!$AP681="Media",'MAPA DE RIESGOS'!$AR681="Leve"),CONCATENATE("R",'MAPA DE RIESGOS'!$H681,"C",'MAPA DE RIESGOS'!$AF681),"")</f>
        <v/>
      </c>
      <c r="N107" s="373" t="str">
        <f>IF(AND('MAPA DE RIESGOS'!$AP682="Media",'MAPA DE RIESGOS'!$AR682="Leve"),CONCATENATE("R",'MAPA DE RIESGOS'!$H682,"C",'MAPA DE RIESGOS'!$AF682),"")</f>
        <v/>
      </c>
      <c r="O107" s="373" t="str">
        <f>IF(AND('MAPA DE RIESGOS'!$AP683="Media",'MAPA DE RIESGOS'!$AR683="Leve"),CONCATENATE("R",'MAPA DE RIESGOS'!$H683,"C",'MAPA DE RIESGOS'!$AF683),"")</f>
        <v/>
      </c>
      <c r="P107" s="373"/>
      <c r="Q107" s="373"/>
      <c r="R107" s="373"/>
      <c r="S107" s="373"/>
      <c r="T107" s="373"/>
      <c r="U107" s="373"/>
      <c r="V107" s="373"/>
      <c r="W107" s="373"/>
      <c r="X107" s="373"/>
      <c r="Y107" s="373"/>
      <c r="Z107" s="373"/>
      <c r="AA107" s="373"/>
      <c r="AB107" s="372" t="str">
        <f>IF(AND('MAPA DE RIESGOS'!$AP678="Media",'MAPA DE RIESGOS'!$AR678="Menor"),CONCATENATE("R",'MAPA DE RIESGOS'!$H678,"C",'MAPA DE RIESGOS'!$AF678),"")</f>
        <v/>
      </c>
      <c r="AC107" s="373" t="str">
        <f>IF(AND('MAPA DE RIESGOS'!$AP679="Media",'MAPA DE RIESGOS'!$AR679="Menor"),CONCATENATE("R",'MAPA DE RIESGOS'!$H679,"C",'MAPA DE RIESGOS'!$AF679),"")</f>
        <v/>
      </c>
      <c r="AD107" s="373" t="str">
        <f>IF(AND('MAPA DE RIESGOS'!$AP680="Media",'MAPA DE RIESGOS'!$AR680="Menor"),CONCATENATE("R",'MAPA DE RIESGOS'!$H680,"C",'MAPA DE RIESGOS'!$AF680),"")</f>
        <v/>
      </c>
      <c r="AE107" s="373" t="str">
        <f>IF(AND('MAPA DE RIESGOS'!$AP681="Media",'MAPA DE RIESGOS'!$AR681="Menor"),CONCATENATE("R",'MAPA DE RIESGOS'!$H681,"C",'MAPA DE RIESGOS'!$AF681),"")</f>
        <v/>
      </c>
      <c r="AF107" s="373" t="str">
        <f>IF(AND('MAPA DE RIESGOS'!$AP682="Media",'MAPA DE RIESGOS'!$AR682="Menor"),CONCATENATE("R",'MAPA DE RIESGOS'!$H682,"C",'MAPA DE RIESGOS'!$AF682),"")</f>
        <v/>
      </c>
      <c r="AG107" s="373" t="str">
        <f>IF(AND('MAPA DE RIESGOS'!$AP683="Media",'MAPA DE RIESGOS'!$AR683="Menor"),CONCATENATE("R",'MAPA DE RIESGOS'!$H683,"C",'MAPA DE RIESGOS'!$AF683),"")</f>
        <v/>
      </c>
      <c r="AH107" s="373"/>
      <c r="AI107" s="373"/>
      <c r="AJ107" s="373"/>
      <c r="AK107" s="373"/>
      <c r="AL107" s="373"/>
      <c r="AM107" s="373"/>
      <c r="AN107" s="373"/>
      <c r="AO107" s="373"/>
      <c r="AP107" s="373"/>
      <c r="AQ107" s="373"/>
      <c r="AR107" s="373"/>
      <c r="AS107" s="373"/>
      <c r="AT107" s="372" t="str">
        <f>IF(AND('MAPA DE RIESGOS'!$AP678="Media",'MAPA DE RIESGOS'!$AR678="Moderado"),CONCATENATE("R",'MAPA DE RIESGOS'!$H678,"C",'MAPA DE RIESGOS'!$AF678),"")</f>
        <v/>
      </c>
      <c r="AU107" s="373" t="str">
        <f>IF(AND('MAPA DE RIESGOS'!$AP679="Media",'MAPA DE RIESGOS'!$AR679="Moderado"),CONCATENATE("R",'MAPA DE RIESGOS'!$H679,"C",'MAPA DE RIESGOS'!$AF679),"")</f>
        <v/>
      </c>
      <c r="AV107" s="373" t="str">
        <f>IF(AND('MAPA DE RIESGOS'!$AP680="Media",'MAPA DE RIESGOS'!$AR680="Moderado"),CONCATENATE("R",'MAPA DE RIESGOS'!$H680,"C",'MAPA DE RIESGOS'!$AF680),"")</f>
        <v/>
      </c>
      <c r="AW107" s="373" t="str">
        <f>IF(AND('MAPA DE RIESGOS'!$AP681="Media",'MAPA DE RIESGOS'!$AR681="Moderado"),CONCATENATE("R",'MAPA DE RIESGOS'!$H681,"C",'MAPA DE RIESGOS'!$AF681),"")</f>
        <v/>
      </c>
      <c r="AX107" s="373" t="str">
        <f>IF(AND('MAPA DE RIESGOS'!$AP682="Media",'MAPA DE RIESGOS'!$AR682="Moderado"),CONCATENATE("R",'MAPA DE RIESGOS'!$H682,"C",'MAPA DE RIESGOS'!$AF682),"")</f>
        <v/>
      </c>
      <c r="AY107" s="373" t="str">
        <f>IF(AND('MAPA DE RIESGOS'!$AP683="Media",'MAPA DE RIESGOS'!$AR683="Moderado"),CONCATENATE("R",'MAPA DE RIESGOS'!$H683,"C",'MAPA DE RIESGOS'!$AF683),"")</f>
        <v/>
      </c>
      <c r="AZ107" s="373"/>
      <c r="BA107" s="373"/>
      <c r="BB107" s="373"/>
      <c r="BC107" s="373"/>
      <c r="BD107" s="373"/>
      <c r="BE107" s="373"/>
      <c r="BF107" s="373"/>
      <c r="BG107" s="373"/>
      <c r="BH107" s="373"/>
      <c r="BI107" s="373"/>
      <c r="BJ107" s="373"/>
      <c r="BK107" s="374"/>
      <c r="BL107" s="362" t="str">
        <f>IF(AND('MAPA DE RIESGOS'!$AP678="Media",'MAPA DE RIESGOS'!$AR678="Mayor"),CONCATENATE("R",'MAPA DE RIESGOS'!$H678,"C",'MAPA DE RIESGOS'!$AF678),"")</f>
        <v/>
      </c>
      <c r="BM107" s="362" t="str">
        <f>IF(AND('MAPA DE RIESGOS'!$AP679="Media",'MAPA DE RIESGOS'!$AR679="Mayor"),CONCATENATE("R",'MAPA DE RIESGOS'!$H679,"C",'MAPA DE RIESGOS'!$AF679),"")</f>
        <v/>
      </c>
      <c r="BN107" s="362" t="str">
        <f>IF(AND('MAPA DE RIESGOS'!$AP680="Media",'MAPA DE RIESGOS'!$AR680="Mayor"),CONCATENATE("R",'MAPA DE RIESGOS'!$H680,"C",'MAPA DE RIESGOS'!$AF680),"")</f>
        <v/>
      </c>
      <c r="BO107" s="362" t="str">
        <f>IF(AND('MAPA DE RIESGOS'!$AP681="Media",'MAPA DE RIESGOS'!$AR681="Mayor"),CONCATENATE("R",'MAPA DE RIESGOS'!$H681,"C",'MAPA DE RIESGOS'!$AF681),"")</f>
        <v/>
      </c>
      <c r="BP107" s="362" t="str">
        <f>IF(AND('MAPA DE RIESGOS'!$AP682="Media",'MAPA DE RIESGOS'!$AR682="Mayor"),CONCATENATE("R",'MAPA DE RIESGOS'!$H682,"C",'MAPA DE RIESGOS'!$AF682),"")</f>
        <v/>
      </c>
      <c r="BQ107" s="362" t="str">
        <f>IF(AND('MAPA DE RIESGOS'!$AP683="Media",'MAPA DE RIESGOS'!$AR683="Mayor"),CONCATENATE("R",'MAPA DE RIESGOS'!$H683,"C",'MAPA DE RIESGOS'!$AF683),"")</f>
        <v/>
      </c>
      <c r="BR107" s="362"/>
      <c r="BS107" s="362"/>
      <c r="BT107" s="362"/>
      <c r="BU107" s="362"/>
      <c r="BV107" s="362"/>
      <c r="BW107" s="362"/>
      <c r="BX107" s="362"/>
      <c r="BY107" s="362"/>
      <c r="BZ107" s="362"/>
      <c r="CA107" s="362"/>
      <c r="CB107" s="362"/>
      <c r="CC107" s="363"/>
      <c r="CD107" s="364" t="str">
        <f>IF(AND('MAPA DE RIESGOS'!$AP678="Media",'MAPA DE RIESGOS'!$AR678="Catastrófico"),CONCATENATE("R",'MAPA DE RIESGOS'!$H678,"C",'MAPA DE RIESGOS'!$AF678),"")</f>
        <v/>
      </c>
      <c r="CE107" s="364" t="str">
        <f>IF(AND('MAPA DE RIESGOS'!$AP679="Media",'MAPA DE RIESGOS'!$AR679="Catastrófico"),CONCATENATE("R",'MAPA DE RIESGOS'!$H679,"C",'MAPA DE RIESGOS'!$AF679),"")</f>
        <v/>
      </c>
      <c r="CF107" s="364" t="str">
        <f>IF(AND('MAPA DE RIESGOS'!$AP680="Media",'MAPA DE RIESGOS'!$AR680="Catastrófico"),CONCATENATE("R",'MAPA DE RIESGOS'!$H680,"C",'MAPA DE RIESGOS'!$AF680),"")</f>
        <v/>
      </c>
      <c r="CG107" s="364" t="str">
        <f>IF(AND('MAPA DE RIESGOS'!$AP681="Media",'MAPA DE RIESGOS'!$AR681="Catastrófico"),CONCATENATE("R",'MAPA DE RIESGOS'!$H681,"C",'MAPA DE RIESGOS'!$AF681),"")</f>
        <v/>
      </c>
      <c r="CH107" s="364" t="str">
        <f>IF(AND('MAPA DE RIESGOS'!$AP682="Media",'MAPA DE RIESGOS'!$AR682="Catastrófico"),CONCATENATE("R",'MAPA DE RIESGOS'!$H682,"C",'MAPA DE RIESGOS'!$AF682),"")</f>
        <v/>
      </c>
      <c r="CI107" s="364" t="str">
        <f>IF(AND('MAPA DE RIESGOS'!$AP683="Media",'MAPA DE RIESGOS'!$AR683="Catastrófico"),CONCATENATE("R",'MAPA DE RIESGOS'!$H683,"C",'MAPA DE RIESGOS'!$AF683),"")</f>
        <v/>
      </c>
      <c r="CJ107" s="364"/>
      <c r="CK107" s="364"/>
      <c r="CL107" s="364"/>
      <c r="CM107" s="364"/>
      <c r="CN107" s="364"/>
      <c r="CO107" s="364"/>
      <c r="CP107" s="364"/>
      <c r="CQ107" s="364"/>
      <c r="CR107" s="364"/>
      <c r="CS107" s="364"/>
      <c r="CT107" s="364"/>
      <c r="CU107" s="365"/>
      <c r="CV107" s="67"/>
      <c r="CW107" s="744"/>
      <c r="CX107" s="745"/>
      <c r="CY107" s="745"/>
      <c r="CZ107" s="745"/>
      <c r="DA107" s="745"/>
      <c r="DB107" s="746"/>
    </row>
    <row r="108" spans="2:106" ht="32.5" customHeight="1">
      <c r="B108" s="755"/>
      <c r="C108" s="755"/>
      <c r="D108" s="756"/>
      <c r="E108" s="723" t="s">
        <v>283</v>
      </c>
      <c r="F108" s="724"/>
      <c r="G108" s="724"/>
      <c r="H108" s="724"/>
      <c r="I108" s="725"/>
      <c r="J108" s="375" t="str">
        <f>IF(AND('MAPA DE RIESGOS'!$AP112="Baja",'MAPA DE RIESGOS'!$AR112="Leve"),CONCATENATE("R",'MAPA DE RIESGOS'!$H112,"C",'MAPA DE RIESGOS'!$AF112),"")</f>
        <v>R18C1</v>
      </c>
      <c r="K108" s="376" t="str">
        <f>IF(AND('MAPA DE RIESGOS'!$AP113="Baja",'MAPA DE RIESGOS'!$AR113="Leve"),CONCATENATE("R",'MAPA DE RIESGOS'!$H113,"C",'MAPA DE RIESGOS'!$AF113),"")</f>
        <v/>
      </c>
      <c r="L108" s="376" t="str">
        <f>IF(AND('MAPA DE RIESGOS'!$AP114="Baja",'MAPA DE RIESGOS'!$AR114="Leve"),CONCATENATE("R",'MAPA DE RIESGOS'!$H114,"C",'MAPA DE RIESGOS'!$AF114),"")</f>
        <v/>
      </c>
      <c r="M108" s="376" t="str">
        <f>IF(AND('MAPA DE RIESGOS'!$AP115="Baja",'MAPA DE RIESGOS'!$AR115="Leve"),CONCATENATE("R",'MAPA DE RIESGOS'!$H115,"C",'MAPA DE RIESGOS'!$AF115),"")</f>
        <v/>
      </c>
      <c r="N108" s="376" t="str">
        <f>IF(AND('MAPA DE RIESGOS'!$AP116="Baja",'MAPA DE RIESGOS'!$AR116="Leve"),CONCATENATE("R",'MAPA DE RIESGOS'!$H116,"C",'MAPA DE RIESGOS'!$AF116),"")</f>
        <v/>
      </c>
      <c r="O108" s="376" t="str">
        <f>IF(AND('MAPA DE RIESGOS'!$AP117="Baja",'MAPA DE RIESGOS'!$AR117="Leve"),CONCATENATE("R",'MAPA DE RIESGOS'!$H117,"C",'MAPA DE RIESGOS'!$AF117),"")</f>
        <v/>
      </c>
      <c r="P108" s="376" t="str">
        <f>IF(AND('MAPA DE RIESGOS'!$AP118="Baja",'MAPA DE RIESGOS'!$AR118="Leve"),CONCATENATE("R",'MAPA DE RIESGOS'!$H118,"C",'MAPA DE RIESGOS'!$AF118),"")</f>
        <v>R19C1</v>
      </c>
      <c r="Q108" s="376" t="str">
        <f>IF(AND('MAPA DE RIESGOS'!$AP119="Baja",'MAPA DE RIESGOS'!$AR119="Leve"),CONCATENATE("R",'MAPA DE RIESGOS'!$H119,"C",'MAPA DE RIESGOS'!$AF119),"")</f>
        <v/>
      </c>
      <c r="R108" s="376" t="str">
        <f>IF(AND('MAPA DE RIESGOS'!$AP120="Baja",'MAPA DE RIESGOS'!$AR120="Leve"),CONCATENATE("R",'MAPA DE RIESGOS'!$H120,"C",'MAPA DE RIESGOS'!$AF120),"")</f>
        <v/>
      </c>
      <c r="S108" s="376" t="str">
        <f>IF(AND('MAPA DE RIESGOS'!$AP121="Baja",'MAPA DE RIESGOS'!$AR121="Leve"),CONCATENATE("R",'MAPA DE RIESGOS'!$H121,"C",'MAPA DE RIESGOS'!$AF121),"")</f>
        <v/>
      </c>
      <c r="T108" s="376" t="str">
        <f>IF(AND('MAPA DE RIESGOS'!$AP122="Baja",'MAPA DE RIESGOS'!$AR122="Leve"),CONCATENATE("R",'MAPA DE RIESGOS'!$H122,"C",'MAPA DE RIESGOS'!$AF122),"")</f>
        <v/>
      </c>
      <c r="U108" s="376" t="str">
        <f>IF(AND('MAPA DE RIESGOS'!$AP123="Baja",'MAPA DE RIESGOS'!$AR123="Leve"),CONCATENATE("R",'MAPA DE RIESGOS'!$H123,"C",'MAPA DE RIESGOS'!$AF123),"")</f>
        <v/>
      </c>
      <c r="V108" s="376" t="str">
        <f>IF(AND('MAPA DE RIESGOS'!$AP124="Baja",'MAPA DE RIESGOS'!$AR124="Leve"),CONCATENATE("R",'MAPA DE RIESGOS'!$H124,"C",'MAPA DE RIESGOS'!$AF124),"")</f>
        <v/>
      </c>
      <c r="W108" s="376" t="str">
        <f>IF(AND('MAPA DE RIESGOS'!$AP125="Baja",'MAPA DE RIESGOS'!$AR125="Leve"),CONCATENATE("R",'MAPA DE RIESGOS'!$H125,"C",'MAPA DE RIESGOS'!$AF125),"")</f>
        <v/>
      </c>
      <c r="X108" s="376" t="str">
        <f>IF(AND('MAPA DE RIESGOS'!$AP126="Baja",'MAPA DE RIESGOS'!$AR126="Leve"),CONCATENATE("R",'MAPA DE RIESGOS'!$H126,"C",'MAPA DE RIESGOS'!$AF126),"")</f>
        <v/>
      </c>
      <c r="Y108" s="376" t="str">
        <f>IF(AND('MAPA DE RIESGOS'!$AP127="Baja",'MAPA DE RIESGOS'!$AR127="Leve"),CONCATENATE("R",'MAPA DE RIESGOS'!$H127,"C",'MAPA DE RIESGOS'!$AF127),"")</f>
        <v/>
      </c>
      <c r="Z108" s="376" t="str">
        <f>IF(AND('MAPA DE RIESGOS'!$AP128="Baja",'MAPA DE RIESGOS'!$AR128="Leve"),CONCATENATE("R",'MAPA DE RIESGOS'!$H128,"C",'MAPA DE RIESGOS'!$AF128),"")</f>
        <v/>
      </c>
      <c r="AA108" s="377" t="str">
        <f>IF(AND('MAPA DE RIESGOS'!$AP129="Baja",'MAPA DE RIESGOS'!$AR129="Leve"),CONCATENATE("R",'MAPA DE RIESGOS'!$H129,"C",'MAPA DE RIESGOS'!$AF129),"")</f>
        <v/>
      </c>
      <c r="AB108" s="369" t="str">
        <f>IF(AND('MAPA DE RIESGOS'!$AP112="Baja",'MAPA DE RIESGOS'!$AR112="Menor"),CONCATENATE("R",'MAPA DE RIESGOS'!$H112,"C",'MAPA DE RIESGOS'!$AF112),"")</f>
        <v/>
      </c>
      <c r="AC108" s="370" t="str">
        <f>IF(AND('MAPA DE RIESGOS'!$AP113="Baja",'MAPA DE RIESGOS'!$AR113="Menor"),CONCATENATE("R",'MAPA DE RIESGOS'!$H113,"C",'MAPA DE RIESGOS'!$AF113),"")</f>
        <v/>
      </c>
      <c r="AD108" s="370" t="str">
        <f>IF(AND('MAPA DE RIESGOS'!$AP114="Baja",'MAPA DE RIESGOS'!$AR114="Menor"),CONCATENATE("R",'MAPA DE RIESGOS'!$H114,"C",'MAPA DE RIESGOS'!$AF114),"")</f>
        <v/>
      </c>
      <c r="AE108" s="370" t="str">
        <f>IF(AND('MAPA DE RIESGOS'!$AP115="Baja",'MAPA DE RIESGOS'!$AR115="Menor"),CONCATENATE("R",'MAPA DE RIESGOS'!$H115,"C",'MAPA DE RIESGOS'!$AF115),"")</f>
        <v/>
      </c>
      <c r="AF108" s="370" t="str">
        <f>IF(AND('MAPA DE RIESGOS'!$AP116="Baja",'MAPA DE RIESGOS'!$AR116="Menor"),CONCATENATE("R",'MAPA DE RIESGOS'!$H116,"C",'MAPA DE RIESGOS'!$AF116),"")</f>
        <v/>
      </c>
      <c r="AG108" s="370" t="str">
        <f>IF(AND('MAPA DE RIESGOS'!$AP117="Baja",'MAPA DE RIESGOS'!$AR117="Menor"),CONCATENATE("R",'MAPA DE RIESGOS'!$H117,"C",'MAPA DE RIESGOS'!$AF117),"")</f>
        <v/>
      </c>
      <c r="AH108" s="370" t="str">
        <f>IF(AND('MAPA DE RIESGOS'!$AP118="Baja",'MAPA DE RIESGOS'!$AR118="Menor"),CONCATENATE("R",'MAPA DE RIESGOS'!$H118,"C",'MAPA DE RIESGOS'!$AF118),"")</f>
        <v/>
      </c>
      <c r="AI108" s="370" t="str">
        <f>IF(AND('MAPA DE RIESGOS'!$AP119="Baja",'MAPA DE RIESGOS'!$AR119="Menor"),CONCATENATE("R",'MAPA DE RIESGOS'!$H119,"C",'MAPA DE RIESGOS'!$AF119),"")</f>
        <v/>
      </c>
      <c r="AJ108" s="370" t="str">
        <f>IF(AND('MAPA DE RIESGOS'!$AP120="Baja",'MAPA DE RIESGOS'!$AR120="Menor"),CONCATENATE("R",'MAPA DE RIESGOS'!$H120,"C",'MAPA DE RIESGOS'!$AF120),"")</f>
        <v/>
      </c>
      <c r="AK108" s="370" t="str">
        <f>IF(AND('MAPA DE RIESGOS'!$AP121="Baja",'MAPA DE RIESGOS'!$AR121="Menor"),CONCATENATE("R",'MAPA DE RIESGOS'!$H121,"C",'MAPA DE RIESGOS'!$AF121),"")</f>
        <v/>
      </c>
      <c r="AL108" s="370" t="str">
        <f>IF(AND('MAPA DE RIESGOS'!$AP122="Baja",'MAPA DE RIESGOS'!$AR122="Menor"),CONCATENATE("R",'MAPA DE RIESGOS'!$H122,"C",'MAPA DE RIESGOS'!$AF122),"")</f>
        <v/>
      </c>
      <c r="AM108" s="370" t="str">
        <f>IF(AND('MAPA DE RIESGOS'!$AP123="Baja",'MAPA DE RIESGOS'!$AR123="Menor"),CONCATENATE("R",'MAPA DE RIESGOS'!$H123,"C",'MAPA DE RIESGOS'!$AF123),"")</f>
        <v/>
      </c>
      <c r="AN108" s="370" t="str">
        <f>IF(AND('MAPA DE RIESGOS'!$AP124="Baja",'MAPA DE RIESGOS'!$AR124="Menor"),CONCATENATE("R",'MAPA DE RIESGOS'!$H124,"C",'MAPA DE RIESGOS'!$AF124),"")</f>
        <v/>
      </c>
      <c r="AO108" s="370" t="str">
        <f>IF(AND('MAPA DE RIESGOS'!$AP125="Baja",'MAPA DE RIESGOS'!$AR125="Menor"),CONCATENATE("R",'MAPA DE RIESGOS'!$H125,"C",'MAPA DE RIESGOS'!$AF125),"")</f>
        <v/>
      </c>
      <c r="AP108" s="370" t="str">
        <f>IF(AND('MAPA DE RIESGOS'!$AP126="Baja",'MAPA DE RIESGOS'!$AR126="Menor"),CONCATENATE("R",'MAPA DE RIESGOS'!$H126,"C",'MAPA DE RIESGOS'!$AF126),"")</f>
        <v/>
      </c>
      <c r="AQ108" s="370" t="str">
        <f>IF(AND('MAPA DE RIESGOS'!$AP127="Baja",'MAPA DE RIESGOS'!$AR127="Menor"),CONCATENATE("R",'MAPA DE RIESGOS'!$H127,"C",'MAPA DE RIESGOS'!$AF127),"")</f>
        <v/>
      </c>
      <c r="AR108" s="370" t="str">
        <f>IF(AND('MAPA DE RIESGOS'!$AP128="Baja",'MAPA DE RIESGOS'!$AR128="Menor"),CONCATENATE("R",'MAPA DE RIESGOS'!$H128,"C",'MAPA DE RIESGOS'!$AF128),"")</f>
        <v/>
      </c>
      <c r="AS108" s="370" t="str">
        <f>IF(AND('MAPA DE RIESGOS'!$AP129="Baja",'MAPA DE RIESGOS'!$AR129="Menor"),CONCATENATE("R",'MAPA DE RIESGOS'!$H129,"C",'MAPA DE RIESGOS'!$AF129),"")</f>
        <v/>
      </c>
      <c r="AT108" s="366" t="str">
        <f>IF(AND('MAPA DE RIESGOS'!$AP112="Baja",'MAPA DE RIESGOS'!$AR112="Moderado"),CONCATENATE("R",'MAPA DE RIESGOS'!$H112,"C",'MAPA DE RIESGOS'!$AF112),"")</f>
        <v/>
      </c>
      <c r="AU108" s="367" t="str">
        <f>IF(AND('MAPA DE RIESGOS'!$AP113="Baja",'MAPA DE RIESGOS'!$AR113="Moderado"),CONCATENATE("R",'MAPA DE RIESGOS'!$H113,"C",'MAPA DE RIESGOS'!$AF113),"")</f>
        <v/>
      </c>
      <c r="AV108" s="367" t="str">
        <f>IF(AND('MAPA DE RIESGOS'!$AP114="Baja",'MAPA DE RIESGOS'!$AR114="Moderado"),CONCATENATE("R",'MAPA DE RIESGOS'!$H114,"C",'MAPA DE RIESGOS'!$AF114),"")</f>
        <v/>
      </c>
      <c r="AW108" s="367" t="str">
        <f>IF(AND('MAPA DE RIESGOS'!$AP115="Baja",'MAPA DE RIESGOS'!$AR115="Moderado"),CONCATENATE("R",'MAPA DE RIESGOS'!$H115,"C",'MAPA DE RIESGOS'!$AF115),"")</f>
        <v/>
      </c>
      <c r="AX108" s="367" t="str">
        <f>IF(AND('MAPA DE RIESGOS'!$AP116="Baja",'MAPA DE RIESGOS'!$AR116="Moderado"),CONCATENATE("R",'MAPA DE RIESGOS'!$H116,"C",'MAPA DE RIESGOS'!$AF116),"")</f>
        <v/>
      </c>
      <c r="AY108" s="367" t="str">
        <f>IF(AND('MAPA DE RIESGOS'!$AP117="Baja",'MAPA DE RIESGOS'!$AR117="Moderado"),CONCATENATE("R",'MAPA DE RIESGOS'!$H117,"C",'MAPA DE RIESGOS'!$AF117),"")</f>
        <v/>
      </c>
      <c r="AZ108" s="367" t="str">
        <f>IF(AND('MAPA DE RIESGOS'!$AP118="Baja",'MAPA DE RIESGOS'!$AR118="Moderado"),CONCATENATE("R",'MAPA DE RIESGOS'!$H118,"C",'MAPA DE RIESGOS'!$AF118),"")</f>
        <v/>
      </c>
      <c r="BA108" s="367" t="str">
        <f>IF(AND('MAPA DE RIESGOS'!$AP119="Baja",'MAPA DE RIESGOS'!$AR119="Moderado"),CONCATENATE("R",'MAPA DE RIESGOS'!$H119,"C",'MAPA DE RIESGOS'!$AF119),"")</f>
        <v/>
      </c>
      <c r="BB108" s="367" t="str">
        <f>IF(AND('MAPA DE RIESGOS'!$AP120="Baja",'MAPA DE RIESGOS'!$AR120="Moderado"),CONCATENATE("R",'MAPA DE RIESGOS'!$H120,"C",'MAPA DE RIESGOS'!$AF120),"")</f>
        <v/>
      </c>
      <c r="BC108" s="367" t="str">
        <f>IF(AND('MAPA DE RIESGOS'!$AP121="Baja",'MAPA DE RIESGOS'!$AR121="Moderado"),CONCATENATE("R",'MAPA DE RIESGOS'!$H121,"C",'MAPA DE RIESGOS'!$AF121),"")</f>
        <v/>
      </c>
      <c r="BD108" s="367" t="str">
        <f>IF(AND('MAPA DE RIESGOS'!$AP122="Baja",'MAPA DE RIESGOS'!$AR122="Moderado"),CONCATENATE("R",'MAPA DE RIESGOS'!$H122,"C",'MAPA DE RIESGOS'!$AF122),"")</f>
        <v/>
      </c>
      <c r="BE108" s="367" t="str">
        <f>IF(AND('MAPA DE RIESGOS'!$AP123="Baja",'MAPA DE RIESGOS'!$AR123="Moderado"),CONCATENATE("R",'MAPA DE RIESGOS'!$H123,"C",'MAPA DE RIESGOS'!$AF123),"")</f>
        <v/>
      </c>
      <c r="BF108" s="367" t="str">
        <f>IF(AND('MAPA DE RIESGOS'!$AP124="Baja",'MAPA DE RIESGOS'!$AR124="Moderado"),CONCATENATE("R",'MAPA DE RIESGOS'!$H124,"C",'MAPA DE RIESGOS'!$AF124),"")</f>
        <v/>
      </c>
      <c r="BG108" s="367" t="str">
        <f>IF(AND('MAPA DE RIESGOS'!$AP125="Baja",'MAPA DE RIESGOS'!$AR125="Moderado"),CONCATENATE("R",'MAPA DE RIESGOS'!$H125,"C",'MAPA DE RIESGOS'!$AF125),"")</f>
        <v/>
      </c>
      <c r="BH108" s="367" t="str">
        <f>IF(AND('MAPA DE RIESGOS'!$AP126="Baja",'MAPA DE RIESGOS'!$AR126="Moderado"),CONCATENATE("R",'MAPA DE RIESGOS'!$H126,"C",'MAPA DE RIESGOS'!$AF126),"")</f>
        <v/>
      </c>
      <c r="BI108" s="367" t="str">
        <f>IF(AND('MAPA DE RIESGOS'!$AP127="Baja",'MAPA DE RIESGOS'!$AR127="Moderado"),CONCATENATE("R",'MAPA DE RIESGOS'!$H127,"C",'MAPA DE RIESGOS'!$AF127),"")</f>
        <v/>
      </c>
      <c r="BJ108" s="367" t="str">
        <f>IF(AND('MAPA DE RIESGOS'!$AP128="Baja",'MAPA DE RIESGOS'!$AR128="Moderado"),CONCATENATE("R",'MAPA DE RIESGOS'!$H128,"C",'MAPA DE RIESGOS'!$AF128),"")</f>
        <v/>
      </c>
      <c r="BK108" s="368" t="str">
        <f>IF(AND('MAPA DE RIESGOS'!$AP129="Baja",'MAPA DE RIESGOS'!$AR129="Moderado"),CONCATENATE("R",'MAPA DE RIESGOS'!$H129,"C",'MAPA DE RIESGOS'!$AF129),"")</f>
        <v/>
      </c>
      <c r="BL108" s="352" t="str">
        <f>IF(AND('MAPA DE RIESGOS'!$AP112="Baja",'MAPA DE RIESGOS'!$AR112="Mayor"),CONCATENATE("R",'MAPA DE RIESGOS'!$H112,"C",'MAPA DE RIESGOS'!$AF112),"")</f>
        <v/>
      </c>
      <c r="BM108" s="352" t="str">
        <f>IF(AND('MAPA DE RIESGOS'!$AP113="Baja",'MAPA DE RIESGOS'!$AR113="Mayor"),CONCATENATE("R",'MAPA DE RIESGOS'!$H113,"C",'MAPA DE RIESGOS'!$AF113),"")</f>
        <v/>
      </c>
      <c r="BN108" s="352" t="str">
        <f>IF(AND('MAPA DE RIESGOS'!$AP114="Baja",'MAPA DE RIESGOS'!$AR114="Mayor"),CONCATENATE("R",'MAPA DE RIESGOS'!$H114,"C",'MAPA DE RIESGOS'!$AF114),"")</f>
        <v/>
      </c>
      <c r="BO108" s="352" t="str">
        <f>IF(AND('MAPA DE RIESGOS'!$AP115="Baja",'MAPA DE RIESGOS'!$AR115="Mayor"),CONCATENATE("R",'MAPA DE RIESGOS'!$H115,"C",'MAPA DE RIESGOS'!$AF115),"")</f>
        <v/>
      </c>
      <c r="BP108" s="352" t="str">
        <f>IF(AND('MAPA DE RIESGOS'!$AP116="Baja",'MAPA DE RIESGOS'!$AR116="Mayor"),CONCATENATE("R",'MAPA DE RIESGOS'!$H116,"C",'MAPA DE RIESGOS'!$AF116),"")</f>
        <v/>
      </c>
      <c r="BQ108" s="352" t="str">
        <f>IF(AND('MAPA DE RIESGOS'!$AP117="Baja",'MAPA DE RIESGOS'!$AR117="Mayor"),CONCATENATE("R",'MAPA DE RIESGOS'!$H117,"C",'MAPA DE RIESGOS'!$AF117),"")</f>
        <v/>
      </c>
      <c r="BR108" s="352" t="str">
        <f>IF(AND('MAPA DE RIESGOS'!$AP118="Baja",'MAPA DE RIESGOS'!$AR118="Mayor"),CONCATENATE("R",'MAPA DE RIESGOS'!$H118,"C",'MAPA DE RIESGOS'!$AF118),"")</f>
        <v/>
      </c>
      <c r="BS108" s="352" t="str">
        <f>IF(AND('MAPA DE RIESGOS'!$AP119="Baja",'MAPA DE RIESGOS'!$AR119="Mayor"),CONCATENATE("R",'MAPA DE RIESGOS'!$H119,"C",'MAPA DE RIESGOS'!$AF119),"")</f>
        <v/>
      </c>
      <c r="BT108" s="352" t="str">
        <f>IF(AND('MAPA DE RIESGOS'!$AP120="Baja",'MAPA DE RIESGOS'!$AR120="Mayor"),CONCATENATE("R",'MAPA DE RIESGOS'!$H120,"C",'MAPA DE RIESGOS'!$AF120),"")</f>
        <v/>
      </c>
      <c r="BU108" s="352" t="str">
        <f>IF(AND('MAPA DE RIESGOS'!$AP121="Baja",'MAPA DE RIESGOS'!$AR121="Mayor"),CONCATENATE("R",'MAPA DE RIESGOS'!$H121,"C",'MAPA DE RIESGOS'!$AF121),"")</f>
        <v/>
      </c>
      <c r="BV108" s="352" t="str">
        <f>IF(AND('MAPA DE RIESGOS'!$AP122="Baja",'MAPA DE RIESGOS'!$AR122="Mayor"),CONCATENATE("R",'MAPA DE RIESGOS'!$H122,"C",'MAPA DE RIESGOS'!$AF122),"")</f>
        <v/>
      </c>
      <c r="BW108" s="352" t="str">
        <f>IF(AND('MAPA DE RIESGOS'!$AP123="Baja",'MAPA DE RIESGOS'!$AR123="Mayor"),CONCATENATE("R",'MAPA DE RIESGOS'!$H123,"C",'MAPA DE RIESGOS'!$AF123),"")</f>
        <v/>
      </c>
      <c r="BX108" s="352" t="str">
        <f>IF(AND('MAPA DE RIESGOS'!$AP124="Baja",'MAPA DE RIESGOS'!$AR124="Mayor"),CONCATENATE("R",'MAPA DE RIESGOS'!$H124,"C",'MAPA DE RIESGOS'!$AF124),"")</f>
        <v/>
      </c>
      <c r="BY108" s="352" t="str">
        <f>IF(AND('MAPA DE RIESGOS'!$AP125="Baja",'MAPA DE RIESGOS'!$AR125="Mayor"),CONCATENATE("R",'MAPA DE RIESGOS'!$H125,"C",'MAPA DE RIESGOS'!$AF125),"")</f>
        <v/>
      </c>
      <c r="BZ108" s="352" t="str">
        <f>IF(AND('MAPA DE RIESGOS'!$AP126="Baja",'MAPA DE RIESGOS'!$AR126="Mayor"),CONCATENATE("R",'MAPA DE RIESGOS'!$H126,"C",'MAPA DE RIESGOS'!$AF126),"")</f>
        <v/>
      </c>
      <c r="CA108" s="352" t="str">
        <f>IF(AND('MAPA DE RIESGOS'!$AP127="Baja",'MAPA DE RIESGOS'!$AR127="Mayor"),CONCATENATE("R",'MAPA DE RIESGOS'!$H127,"C",'MAPA DE RIESGOS'!$AF127),"")</f>
        <v/>
      </c>
      <c r="CB108" s="352" t="str">
        <f>IF(AND('MAPA DE RIESGOS'!$AP128="Baja",'MAPA DE RIESGOS'!$AR128="Mayor"),CONCATENATE("R",'MAPA DE RIESGOS'!$H128,"C",'MAPA DE RIESGOS'!$AF128),"")</f>
        <v/>
      </c>
      <c r="CC108" s="353" t="str">
        <f>IF(AND('MAPA DE RIESGOS'!$AP129="Baja",'MAPA DE RIESGOS'!$AR129="Mayor"),CONCATENATE("R",'MAPA DE RIESGOS'!$H129,"C",'MAPA DE RIESGOS'!$AF129),"")</f>
        <v/>
      </c>
      <c r="CD108" s="354" t="str">
        <f>IF(AND('MAPA DE RIESGOS'!$AP112="Baja",'MAPA DE RIESGOS'!$AR112="Catastrófico"),CONCATENATE("R",'MAPA DE RIESGOS'!$H112,"C",'MAPA DE RIESGOS'!$AF112),"")</f>
        <v/>
      </c>
      <c r="CE108" s="354" t="str">
        <f>IF(AND('MAPA DE RIESGOS'!$AP113="Baja",'MAPA DE RIESGOS'!$AR113="Catastrófico"),CONCATENATE("R",'MAPA DE RIESGOS'!$H113,"C",'MAPA DE RIESGOS'!$AF113),"")</f>
        <v/>
      </c>
      <c r="CF108" s="354" t="str">
        <f>IF(AND('MAPA DE RIESGOS'!$AP114="Baja",'MAPA DE RIESGOS'!$AR114="Catastrófico"),CONCATENATE("R",'MAPA DE RIESGOS'!$H114,"C",'MAPA DE RIESGOS'!$AF114),"")</f>
        <v/>
      </c>
      <c r="CG108" s="354" t="str">
        <f>IF(AND('MAPA DE RIESGOS'!$AP115="Baja",'MAPA DE RIESGOS'!$AR115="Catastrófico"),CONCATENATE("R",'MAPA DE RIESGOS'!$H115,"C",'MAPA DE RIESGOS'!$AF115),"")</f>
        <v/>
      </c>
      <c r="CH108" s="354" t="str">
        <f>IF(AND('MAPA DE RIESGOS'!$AP116="Baja",'MAPA DE RIESGOS'!$AR116="Catastrófico"),CONCATENATE("R",'MAPA DE RIESGOS'!$H116,"C",'MAPA DE RIESGOS'!$AF116),"")</f>
        <v/>
      </c>
      <c r="CI108" s="354" t="str">
        <f>IF(AND('MAPA DE RIESGOS'!$AP117="Baja",'MAPA DE RIESGOS'!$AR117="Catastrófico"),CONCATENATE("R",'MAPA DE RIESGOS'!$H117,"C",'MAPA DE RIESGOS'!$AF117),"")</f>
        <v/>
      </c>
      <c r="CJ108" s="354" t="str">
        <f>IF(AND('MAPA DE RIESGOS'!$AP118="Baja",'MAPA DE RIESGOS'!$AR118="Catastrófico"),CONCATENATE("R",'MAPA DE RIESGOS'!$H118,"C",'MAPA DE RIESGOS'!$AF118),"")</f>
        <v/>
      </c>
      <c r="CK108" s="354" t="str">
        <f>IF(AND('MAPA DE RIESGOS'!$AP119="Baja",'MAPA DE RIESGOS'!$AR119="Catastrófico"),CONCATENATE("R",'MAPA DE RIESGOS'!$H119,"C",'MAPA DE RIESGOS'!$AF119),"")</f>
        <v/>
      </c>
      <c r="CL108" s="354" t="str">
        <f>IF(AND('MAPA DE RIESGOS'!$AP120="Baja",'MAPA DE RIESGOS'!$AR120="Catastrófico"),CONCATENATE("R",'MAPA DE RIESGOS'!$H120,"C",'MAPA DE RIESGOS'!$AF120),"")</f>
        <v/>
      </c>
      <c r="CM108" s="354" t="str">
        <f>IF(AND('MAPA DE RIESGOS'!$AP121="Baja",'MAPA DE RIESGOS'!$AR121="Catastrófico"),CONCATENATE("R",'MAPA DE RIESGOS'!$H121,"C",'MAPA DE RIESGOS'!$AF121),"")</f>
        <v/>
      </c>
      <c r="CN108" s="354" t="str">
        <f>IF(AND('MAPA DE RIESGOS'!$AP122="Baja",'MAPA DE RIESGOS'!$AR122="Catastrófico"),CONCATENATE("R",'MAPA DE RIESGOS'!$H122,"C",'MAPA DE RIESGOS'!$AF122),"")</f>
        <v/>
      </c>
      <c r="CO108" s="354" t="str">
        <f>IF(AND('MAPA DE RIESGOS'!$AP123="Baja",'MAPA DE RIESGOS'!$AR123="Catastrófico"),CONCATENATE("R",'MAPA DE RIESGOS'!$H123,"C",'MAPA DE RIESGOS'!$AF123),"")</f>
        <v/>
      </c>
      <c r="CP108" s="354" t="str">
        <f>IF(AND('MAPA DE RIESGOS'!$AP124="Baja",'MAPA DE RIESGOS'!$AR124="Catastrófico"),CONCATENATE("R",'MAPA DE RIESGOS'!$H124,"C",'MAPA DE RIESGOS'!$AF124),"")</f>
        <v/>
      </c>
      <c r="CQ108" s="354" t="str">
        <f>IF(AND('MAPA DE RIESGOS'!$AP125="Baja",'MAPA DE RIESGOS'!$AR125="Catastrófico"),CONCATENATE("R",'MAPA DE RIESGOS'!$H125,"C",'MAPA DE RIESGOS'!$AF125),"")</f>
        <v/>
      </c>
      <c r="CR108" s="354" t="str">
        <f>IF(AND('MAPA DE RIESGOS'!$AP126="Baja",'MAPA DE RIESGOS'!$AR126="Catastrófico"),CONCATENATE("R",'MAPA DE RIESGOS'!$H126,"C",'MAPA DE RIESGOS'!$AF126),"")</f>
        <v/>
      </c>
      <c r="CS108" s="354" t="str">
        <f>IF(AND('MAPA DE RIESGOS'!$AP127="Baja",'MAPA DE RIESGOS'!$AR127="Catastrófico"),CONCATENATE("R",'MAPA DE RIESGOS'!$H127,"C",'MAPA DE RIESGOS'!$AF127),"")</f>
        <v/>
      </c>
      <c r="CT108" s="354" t="str">
        <f>IF(AND('MAPA DE RIESGOS'!$AP128="Baja",'MAPA DE RIESGOS'!$AR128="Catastrófico"),CONCATENATE("R",'MAPA DE RIESGOS'!$H128,"C",'MAPA DE RIESGOS'!$AF128),"")</f>
        <v/>
      </c>
      <c r="CU108" s="355" t="str">
        <f>IF(AND('MAPA DE RIESGOS'!$AP129="Baja",'MAPA DE RIESGOS'!$AR129="Catastrófico"),CONCATENATE("R",'MAPA DE RIESGOS'!$H129,"C",'MAPA DE RIESGOS'!$AF129),"")</f>
        <v/>
      </c>
      <c r="CV108" s="67"/>
      <c r="CW108" s="721" t="s">
        <v>284</v>
      </c>
      <c r="CX108" s="721"/>
      <c r="CY108" s="721"/>
      <c r="CZ108" s="721"/>
      <c r="DA108" s="721"/>
      <c r="DB108" s="721"/>
    </row>
    <row r="109" spans="2:106" ht="32.5" customHeight="1">
      <c r="B109" s="755"/>
      <c r="C109" s="755"/>
      <c r="D109" s="756"/>
      <c r="E109" s="726"/>
      <c r="F109" s="727"/>
      <c r="G109" s="727"/>
      <c r="H109" s="727"/>
      <c r="I109" s="728"/>
      <c r="J109" s="378" t="str">
        <f>IF(AND('MAPA DE RIESGOS'!$AP136="Baja",'MAPA DE RIESGOS'!$AR136="Leve"),CONCATENATE("R",'MAPA DE RIESGOS'!$H136,"C",'MAPA DE RIESGOS'!$AF136),"")</f>
        <v/>
      </c>
      <c r="K109" s="379" t="str">
        <f>IF(AND('MAPA DE RIESGOS'!$AP137="Baja",'MAPA DE RIESGOS'!$AR137="Leve"),CONCATENATE("R",'MAPA DE RIESGOS'!$H137,"C",'MAPA DE RIESGOS'!$AF137),"")</f>
        <v/>
      </c>
      <c r="L109" s="379" t="str">
        <f>IF(AND('MAPA DE RIESGOS'!$AP138="Baja",'MAPA DE RIESGOS'!$AR138="Leve"),CONCATENATE("R",'MAPA DE RIESGOS'!$H138,"C",'MAPA DE RIESGOS'!$AF138),"")</f>
        <v/>
      </c>
      <c r="M109" s="379" t="str">
        <f>IF(AND('MAPA DE RIESGOS'!$AP139="Baja",'MAPA DE RIESGOS'!$AR139="Leve"),CONCATENATE("R",'MAPA DE RIESGOS'!$H139,"C",'MAPA DE RIESGOS'!$AF139),"")</f>
        <v/>
      </c>
      <c r="N109" s="379" t="str">
        <f>IF(AND('MAPA DE RIESGOS'!$AP140="Baja",'MAPA DE RIESGOS'!$AR140="Leve"),CONCATENATE("R",'MAPA DE RIESGOS'!$H140,"C",'MAPA DE RIESGOS'!$AF140),"")</f>
        <v/>
      </c>
      <c r="O109" s="379" t="str">
        <f>IF(AND('MAPA DE RIESGOS'!$AP141="Baja",'MAPA DE RIESGOS'!$AR141="Leve"),CONCATENATE("R",'MAPA DE RIESGOS'!$H141,"C",'MAPA DE RIESGOS'!$AF141),"")</f>
        <v/>
      </c>
      <c r="P109" s="379" t="str">
        <f>IF(AND('MAPA DE RIESGOS'!$AP142="Baja",'MAPA DE RIESGOS'!$AR142="Leve"),CONCATENATE("R",'MAPA DE RIESGOS'!$H142,"C",'MAPA DE RIESGOS'!$AF142),"")</f>
        <v/>
      </c>
      <c r="Q109" s="379" t="str">
        <f>IF(AND('MAPA DE RIESGOS'!$AP143="Baja",'MAPA DE RIESGOS'!$AR143="Leve"),CONCATENATE("R",'MAPA DE RIESGOS'!$H143,"C",'MAPA DE RIESGOS'!$AF143),"")</f>
        <v/>
      </c>
      <c r="R109" s="379" t="str">
        <f>IF(AND('MAPA DE RIESGOS'!$AP144="Baja",'MAPA DE RIESGOS'!$AR144="Leve"),CONCATENATE("R",'MAPA DE RIESGOS'!$H144,"C",'MAPA DE RIESGOS'!$AF144),"")</f>
        <v/>
      </c>
      <c r="S109" s="379" t="str">
        <f>IF(AND('MAPA DE RIESGOS'!$AP145="Baja",'MAPA DE RIESGOS'!$AR145="Leve"),CONCATENATE("R",'MAPA DE RIESGOS'!$H145,"C",'MAPA DE RIESGOS'!$AF145),"")</f>
        <v/>
      </c>
      <c r="T109" s="379" t="str">
        <f>IF(AND('MAPA DE RIESGOS'!$AP146="Baja",'MAPA DE RIESGOS'!$AR146="Leve"),CONCATENATE("R",'MAPA DE RIESGOS'!$H146,"C",'MAPA DE RIESGOS'!$AF146),"")</f>
        <v/>
      </c>
      <c r="U109" s="379" t="str">
        <f>IF(AND('MAPA DE RIESGOS'!$AP147="Baja",'MAPA DE RIESGOS'!$AR147="Leve"),CONCATENATE("R",'MAPA DE RIESGOS'!$H147,"C",'MAPA DE RIESGOS'!$AF147),"")</f>
        <v/>
      </c>
      <c r="V109" s="379" t="str">
        <f>IF(AND('MAPA DE RIESGOS'!$AP148="Baja",'MAPA DE RIESGOS'!$AR148="Leve"),CONCATENATE("R",'MAPA DE RIESGOS'!$H148,"C",'MAPA DE RIESGOS'!$AF148),"")</f>
        <v>R23C1</v>
      </c>
      <c r="W109" s="379" t="str">
        <f>IF(AND('MAPA DE RIESGOS'!$AP149="Baja",'MAPA DE RIESGOS'!$AR149="Leve"),CONCATENATE("R",'MAPA DE RIESGOS'!$H149,"C",'MAPA DE RIESGOS'!$AF149),"")</f>
        <v/>
      </c>
      <c r="X109" s="379" t="str">
        <f>IF(AND('MAPA DE RIESGOS'!$AP150="Baja",'MAPA DE RIESGOS'!$AR150="Leve"),CONCATENATE("R",'MAPA DE RIESGOS'!$H150,"C",'MAPA DE RIESGOS'!$AF150),"")</f>
        <v/>
      </c>
      <c r="Y109" s="379" t="str">
        <f>IF(AND('MAPA DE RIESGOS'!$AP151="Baja",'MAPA DE RIESGOS'!$AR151="Leve"),CONCATENATE("R",'MAPA DE RIESGOS'!$H151,"C",'MAPA DE RIESGOS'!$AF151),"")</f>
        <v/>
      </c>
      <c r="Z109" s="379" t="str">
        <f>IF(AND('MAPA DE RIESGOS'!$AP152="Baja",'MAPA DE RIESGOS'!$AR152="Leve"),CONCATENATE("R",'MAPA DE RIESGOS'!$H152,"C",'MAPA DE RIESGOS'!$AF152),"")</f>
        <v/>
      </c>
      <c r="AA109" s="380" t="str">
        <f>IF(AND('MAPA DE RIESGOS'!$AP153="Baja",'MAPA DE RIESGOS'!$AR153="Leve"),CONCATENATE("R",'MAPA DE RIESGOS'!$H153,"C",'MAPA DE RIESGOS'!$AF153),"")</f>
        <v/>
      </c>
      <c r="AB109" s="369" t="str">
        <f>IF(AND('MAPA DE RIESGOS'!$AP136="Baja",'MAPA DE RIESGOS'!$AR136="Menor"),CONCATENATE("R",'MAPA DE RIESGOS'!$H136,"C",'MAPA DE RIESGOS'!$AF136),"")</f>
        <v/>
      </c>
      <c r="AC109" s="370" t="str">
        <f>IF(AND('MAPA DE RIESGOS'!$AP137="Baja",'MAPA DE RIESGOS'!$AR137="Menor"),CONCATENATE("R",'MAPA DE RIESGOS'!$H137,"C",'MAPA DE RIESGOS'!$AF137),"")</f>
        <v/>
      </c>
      <c r="AD109" s="370" t="str">
        <f>IF(AND('MAPA DE RIESGOS'!$AP138="Baja",'MAPA DE RIESGOS'!$AR138="Menor"),CONCATENATE("R",'MAPA DE RIESGOS'!$H138,"C",'MAPA DE RIESGOS'!$AF138),"")</f>
        <v/>
      </c>
      <c r="AE109" s="370" t="str">
        <f>IF(AND('MAPA DE RIESGOS'!$AP139="Baja",'MAPA DE RIESGOS'!$AR139="Menor"),CONCATENATE("R",'MAPA DE RIESGOS'!$H139,"C",'MAPA DE RIESGOS'!$AF139),"")</f>
        <v/>
      </c>
      <c r="AF109" s="370" t="str">
        <f>IF(AND('MAPA DE RIESGOS'!$AP140="Baja",'MAPA DE RIESGOS'!$AR140="Menor"),CONCATENATE("R",'MAPA DE RIESGOS'!$H140,"C",'MAPA DE RIESGOS'!$AF140),"")</f>
        <v/>
      </c>
      <c r="AG109" s="370" t="str">
        <f>IF(AND('MAPA DE RIESGOS'!$AP141="Baja",'MAPA DE RIESGOS'!$AR141="Menor"),CONCATENATE("R",'MAPA DE RIESGOS'!$H141,"C",'MAPA DE RIESGOS'!$AF141),"")</f>
        <v/>
      </c>
      <c r="AH109" s="370" t="str">
        <f>IF(AND('MAPA DE RIESGOS'!$AP142="Baja",'MAPA DE RIESGOS'!$AR142="Menor"),CONCATENATE("R",'MAPA DE RIESGOS'!$H142,"C",'MAPA DE RIESGOS'!$AF142),"")</f>
        <v/>
      </c>
      <c r="AI109" s="370" t="str">
        <f>IF(AND('MAPA DE RIESGOS'!$AP143="Baja",'MAPA DE RIESGOS'!$AR143="Menor"),CONCATENATE("R",'MAPA DE RIESGOS'!$H143,"C",'MAPA DE RIESGOS'!$AF143),"")</f>
        <v/>
      </c>
      <c r="AJ109" s="370" t="str">
        <f>IF(AND('MAPA DE RIESGOS'!$AP144="Baja",'MAPA DE RIESGOS'!$AR144="Menor"),CONCATENATE("R",'MAPA DE RIESGOS'!$H144,"C",'MAPA DE RIESGOS'!$AF144),"")</f>
        <v/>
      </c>
      <c r="AK109" s="370" t="str">
        <f>IF(AND('MAPA DE RIESGOS'!$AP145="Baja",'MAPA DE RIESGOS'!$AR145="Menor"),CONCATENATE("R",'MAPA DE RIESGOS'!$H145,"C",'MAPA DE RIESGOS'!$AF145),"")</f>
        <v/>
      </c>
      <c r="AL109" s="370" t="str">
        <f>IF(AND('MAPA DE RIESGOS'!$AP146="Baja",'MAPA DE RIESGOS'!$AR146="Menor"),CONCATENATE("R",'MAPA DE RIESGOS'!$H146,"C",'MAPA DE RIESGOS'!$AF146),"")</f>
        <v/>
      </c>
      <c r="AM109" s="370" t="str">
        <f>IF(AND('MAPA DE RIESGOS'!$AP147="Baja",'MAPA DE RIESGOS'!$AR147="Menor"),CONCATENATE("R",'MAPA DE RIESGOS'!$H147,"C",'MAPA DE RIESGOS'!$AF147),"")</f>
        <v/>
      </c>
      <c r="AN109" s="370" t="str">
        <f>IF(AND('MAPA DE RIESGOS'!$AP148="Baja",'MAPA DE RIESGOS'!$AR148="Menor"),CONCATENATE("R",'MAPA DE RIESGOS'!$H148,"C",'MAPA DE RIESGOS'!$AF148),"")</f>
        <v/>
      </c>
      <c r="AO109" s="370" t="str">
        <f>IF(AND('MAPA DE RIESGOS'!$AP149="Baja",'MAPA DE RIESGOS'!$AR149="Menor"),CONCATENATE("R",'MAPA DE RIESGOS'!$H149,"C",'MAPA DE RIESGOS'!$AF149),"")</f>
        <v/>
      </c>
      <c r="AP109" s="370" t="str">
        <f>IF(AND('MAPA DE RIESGOS'!$AP150="Baja",'MAPA DE RIESGOS'!$AR150="Menor"),CONCATENATE("R",'MAPA DE RIESGOS'!$H150,"C",'MAPA DE RIESGOS'!$AF150),"")</f>
        <v/>
      </c>
      <c r="AQ109" s="370" t="str">
        <f>IF(AND('MAPA DE RIESGOS'!$AP151="Baja",'MAPA DE RIESGOS'!$AR151="Menor"),CONCATENATE("R",'MAPA DE RIESGOS'!$H151,"C",'MAPA DE RIESGOS'!$AF151),"")</f>
        <v/>
      </c>
      <c r="AR109" s="370" t="str">
        <f>IF(AND('MAPA DE RIESGOS'!$AP152="Baja",'MAPA DE RIESGOS'!$AR152="Menor"),CONCATENATE("R",'MAPA DE RIESGOS'!$H152,"C",'MAPA DE RIESGOS'!$AF152),"")</f>
        <v/>
      </c>
      <c r="AS109" s="370" t="str">
        <f>IF(AND('MAPA DE RIESGOS'!$AP153="Baja",'MAPA DE RIESGOS'!$AR153="Menor"),CONCATENATE("R",'MAPA DE RIESGOS'!$H153,"C",'MAPA DE RIESGOS'!$AF153),"")</f>
        <v/>
      </c>
      <c r="AT109" s="369" t="str">
        <f>IF(AND('MAPA DE RIESGOS'!$AP136="Baja",'MAPA DE RIESGOS'!$AR136="Moderado"),CONCATENATE("R",'MAPA DE RIESGOS'!$H136,"C",'MAPA DE RIESGOS'!$AF136),"")</f>
        <v>R21C1</v>
      </c>
      <c r="AU109" s="370" t="str">
        <f>IF(AND('MAPA DE RIESGOS'!$AP137="Baja",'MAPA DE RIESGOS'!$AR137="Moderado"),CONCATENATE("R",'MAPA DE RIESGOS'!$H137,"C",'MAPA DE RIESGOS'!$AF137),"")</f>
        <v>R21C2</v>
      </c>
      <c r="AV109" s="370" t="str">
        <f>IF(AND('MAPA DE RIESGOS'!$AP138="Baja",'MAPA DE RIESGOS'!$AR138="Moderado"),CONCATENATE("R",'MAPA DE RIESGOS'!$H138,"C",'MAPA DE RIESGOS'!$AF138),"")</f>
        <v/>
      </c>
      <c r="AW109" s="370" t="str">
        <f>IF(AND('MAPA DE RIESGOS'!$AP139="Baja",'MAPA DE RIESGOS'!$AR139="Moderado"),CONCATENATE("R",'MAPA DE RIESGOS'!$H139,"C",'MAPA DE RIESGOS'!$AF139),"")</f>
        <v/>
      </c>
      <c r="AX109" s="370" t="str">
        <f>IF(AND('MAPA DE RIESGOS'!$AP140="Baja",'MAPA DE RIESGOS'!$AR140="Moderado"),CONCATENATE("R",'MAPA DE RIESGOS'!$H140,"C",'MAPA DE RIESGOS'!$AF140),"")</f>
        <v/>
      </c>
      <c r="AY109" s="370" t="str">
        <f>IF(AND('MAPA DE RIESGOS'!$AP141="Baja",'MAPA DE RIESGOS'!$AR141="Moderado"),CONCATENATE("R",'MAPA DE RIESGOS'!$H141,"C",'MAPA DE RIESGOS'!$AF141),"")</f>
        <v/>
      </c>
      <c r="AZ109" s="370" t="str">
        <f>IF(AND('MAPA DE RIESGOS'!$AP142="Baja",'MAPA DE RIESGOS'!$AR142="Moderado"),CONCATENATE("R",'MAPA DE RIESGOS'!$H142,"C",'MAPA DE RIESGOS'!$AF142),"")</f>
        <v/>
      </c>
      <c r="BA109" s="370" t="str">
        <f>IF(AND('MAPA DE RIESGOS'!$AP143="Baja",'MAPA DE RIESGOS'!$AR143="Moderado"),CONCATENATE("R",'MAPA DE RIESGOS'!$H143,"C",'MAPA DE RIESGOS'!$AF143),"")</f>
        <v/>
      </c>
      <c r="BB109" s="370" t="str">
        <f>IF(AND('MAPA DE RIESGOS'!$AP144="Baja",'MAPA DE RIESGOS'!$AR144="Moderado"),CONCATENATE("R",'MAPA DE RIESGOS'!$H144,"C",'MAPA DE RIESGOS'!$AF144),"")</f>
        <v/>
      </c>
      <c r="BC109" s="370" t="str">
        <f>IF(AND('MAPA DE RIESGOS'!$AP145="Baja",'MAPA DE RIESGOS'!$AR145="Moderado"),CONCATENATE("R",'MAPA DE RIESGOS'!$H145,"C",'MAPA DE RIESGOS'!$AF145),"")</f>
        <v/>
      </c>
      <c r="BD109" s="370" t="str">
        <f>IF(AND('MAPA DE RIESGOS'!$AP146="Baja",'MAPA DE RIESGOS'!$AR146="Moderado"),CONCATENATE("R",'MAPA DE RIESGOS'!$H146,"C",'MAPA DE RIESGOS'!$AF146),"")</f>
        <v/>
      </c>
      <c r="BE109" s="370" t="str">
        <f>IF(AND('MAPA DE RIESGOS'!$AP147="Baja",'MAPA DE RIESGOS'!$AR147="Moderado"),CONCATENATE("R",'MAPA DE RIESGOS'!$H147,"C",'MAPA DE RIESGOS'!$AF147),"")</f>
        <v/>
      </c>
      <c r="BF109" s="370" t="str">
        <f>IF(AND('MAPA DE RIESGOS'!$AP148="Baja",'MAPA DE RIESGOS'!$AR148="Moderado"),CONCATENATE("R",'MAPA DE RIESGOS'!$H148,"C",'MAPA DE RIESGOS'!$AF148),"")</f>
        <v/>
      </c>
      <c r="BG109" s="370" t="str">
        <f>IF(AND('MAPA DE RIESGOS'!$AP149="Baja",'MAPA DE RIESGOS'!$AR149="Moderado"),CONCATENATE("R",'MAPA DE RIESGOS'!$H149,"C",'MAPA DE RIESGOS'!$AF149),"")</f>
        <v/>
      </c>
      <c r="BH109" s="370" t="str">
        <f>IF(AND('MAPA DE RIESGOS'!$AP150="Baja",'MAPA DE RIESGOS'!$AR150="Moderado"),CONCATENATE("R",'MAPA DE RIESGOS'!$H150,"C",'MAPA DE RIESGOS'!$AF150),"")</f>
        <v/>
      </c>
      <c r="BI109" s="370" t="str">
        <f>IF(AND('MAPA DE RIESGOS'!$AP151="Baja",'MAPA DE RIESGOS'!$AR151="Moderado"),CONCATENATE("R",'MAPA DE RIESGOS'!$H151,"C",'MAPA DE RIESGOS'!$AF151),"")</f>
        <v/>
      </c>
      <c r="BJ109" s="370" t="str">
        <f>IF(AND('MAPA DE RIESGOS'!$AP152="Baja",'MAPA DE RIESGOS'!$AR152="Moderado"),CONCATENATE("R",'MAPA DE RIESGOS'!$H152,"C",'MAPA DE RIESGOS'!$AF152),"")</f>
        <v/>
      </c>
      <c r="BK109" s="371" t="str">
        <f>IF(AND('MAPA DE RIESGOS'!$AP153="Baja",'MAPA DE RIESGOS'!$AR153="Moderado"),CONCATENATE("R",'MAPA DE RIESGOS'!$H153,"C",'MAPA DE RIESGOS'!$AF153),"")</f>
        <v/>
      </c>
      <c r="BL109" s="357" t="str">
        <f>IF(AND('MAPA DE RIESGOS'!$AP136="Baja",'MAPA DE RIESGOS'!$AR136="Mayor"),CONCATENATE("R",'MAPA DE RIESGOS'!$H136,"C",'MAPA DE RIESGOS'!$AF136),"")</f>
        <v/>
      </c>
      <c r="BM109" s="357" t="str">
        <f>IF(AND('MAPA DE RIESGOS'!$AP137="Baja",'MAPA DE RIESGOS'!$AR137="Mayor"),CONCATENATE("R",'MAPA DE RIESGOS'!$H137,"C",'MAPA DE RIESGOS'!$AF137),"")</f>
        <v/>
      </c>
      <c r="BN109" s="357" t="str">
        <f>IF(AND('MAPA DE RIESGOS'!$AP138="Baja",'MAPA DE RIESGOS'!$AR138="Mayor"),CONCATENATE("R",'MAPA DE RIESGOS'!$H138,"C",'MAPA DE RIESGOS'!$AF138),"")</f>
        <v/>
      </c>
      <c r="BO109" s="357" t="str">
        <f>IF(AND('MAPA DE RIESGOS'!$AP139="Baja",'MAPA DE RIESGOS'!$AR139="Mayor"),CONCATENATE("R",'MAPA DE RIESGOS'!$H139,"C",'MAPA DE RIESGOS'!$AF139),"")</f>
        <v/>
      </c>
      <c r="BP109" s="357" t="str">
        <f>IF(AND('MAPA DE RIESGOS'!$AP140="Baja",'MAPA DE RIESGOS'!$AR140="Mayor"),CONCATENATE("R",'MAPA DE RIESGOS'!$H140,"C",'MAPA DE RIESGOS'!$AF140),"")</f>
        <v/>
      </c>
      <c r="BQ109" s="357" t="str">
        <f>IF(AND('MAPA DE RIESGOS'!$AP141="Baja",'MAPA DE RIESGOS'!$AR141="Mayor"),CONCATENATE("R",'MAPA DE RIESGOS'!$H141,"C",'MAPA DE RIESGOS'!$AF141),"")</f>
        <v/>
      </c>
      <c r="BR109" s="357" t="str">
        <f>IF(AND('MAPA DE RIESGOS'!$AP142="Baja",'MAPA DE RIESGOS'!$AR142="Mayor"),CONCATENATE("R",'MAPA DE RIESGOS'!$H142,"C",'MAPA DE RIESGOS'!$AF142),"")</f>
        <v/>
      </c>
      <c r="BS109" s="357" t="str">
        <f>IF(AND('MAPA DE RIESGOS'!$AP143="Baja",'MAPA DE RIESGOS'!$AR143="Mayor"),CONCATENATE("R",'MAPA DE RIESGOS'!$H143,"C",'MAPA DE RIESGOS'!$AF143),"")</f>
        <v>R22C2</v>
      </c>
      <c r="BT109" s="357" t="str">
        <f>IF(AND('MAPA DE RIESGOS'!$AP144="Baja",'MAPA DE RIESGOS'!$AR144="Mayor"),CONCATENATE("R",'MAPA DE RIESGOS'!$H144,"C",'MAPA DE RIESGOS'!$AF144),"")</f>
        <v/>
      </c>
      <c r="BU109" s="357" t="str">
        <f>IF(AND('MAPA DE RIESGOS'!$AP145="Baja",'MAPA DE RIESGOS'!$AR145="Mayor"),CONCATENATE("R",'MAPA DE RIESGOS'!$H145,"C",'MAPA DE RIESGOS'!$AF145),"")</f>
        <v/>
      </c>
      <c r="BV109" s="357" t="str">
        <f>IF(AND('MAPA DE RIESGOS'!$AP146="Baja",'MAPA DE RIESGOS'!$AR146="Mayor"),CONCATENATE("R",'MAPA DE RIESGOS'!$H146,"C",'MAPA DE RIESGOS'!$AF146),"")</f>
        <v/>
      </c>
      <c r="BW109" s="357" t="str">
        <f>IF(AND('MAPA DE RIESGOS'!$AP147="Baja",'MAPA DE RIESGOS'!$AR147="Mayor"),CONCATENATE("R",'MAPA DE RIESGOS'!$H147,"C",'MAPA DE RIESGOS'!$AF147),"")</f>
        <v/>
      </c>
      <c r="BX109" s="357" t="str">
        <f>IF(AND('MAPA DE RIESGOS'!$AP148="Baja",'MAPA DE RIESGOS'!$AR148="Mayor"),CONCATENATE("R",'MAPA DE RIESGOS'!$H148,"C",'MAPA DE RIESGOS'!$AF148),"")</f>
        <v/>
      </c>
      <c r="BY109" s="357" t="str">
        <f>IF(AND('MAPA DE RIESGOS'!$AP149="Baja",'MAPA DE RIESGOS'!$AR149="Mayor"),CONCATENATE("R",'MAPA DE RIESGOS'!$H149,"C",'MAPA DE RIESGOS'!$AF149),"")</f>
        <v/>
      </c>
      <c r="BZ109" s="357" t="str">
        <f>IF(AND('MAPA DE RIESGOS'!$AP150="Baja",'MAPA DE RIESGOS'!$AR150="Mayor"),CONCATENATE("R",'MAPA DE RIESGOS'!$H150,"C",'MAPA DE RIESGOS'!$AF150),"")</f>
        <v/>
      </c>
      <c r="CA109" s="357" t="str">
        <f>IF(AND('MAPA DE RIESGOS'!$AP151="Baja",'MAPA DE RIESGOS'!$AR151="Mayor"),CONCATENATE("R",'MAPA DE RIESGOS'!$H151,"C",'MAPA DE RIESGOS'!$AF151),"")</f>
        <v/>
      </c>
      <c r="CB109" s="357" t="str">
        <f>IF(AND('MAPA DE RIESGOS'!$AP152="Baja",'MAPA DE RIESGOS'!$AR152="Mayor"),CONCATENATE("R",'MAPA DE RIESGOS'!$H152,"C",'MAPA DE RIESGOS'!$AF152),"")</f>
        <v/>
      </c>
      <c r="CC109" s="358" t="str">
        <f>IF(AND('MAPA DE RIESGOS'!$AP153="Baja",'MAPA DE RIESGOS'!$AR153="Mayor"),CONCATENATE("R",'MAPA DE RIESGOS'!$H153,"C",'MAPA DE RIESGOS'!$AF153),"")</f>
        <v/>
      </c>
      <c r="CD109" s="359" t="str">
        <f>IF(AND('MAPA DE RIESGOS'!$AP136="Baja",'MAPA DE RIESGOS'!$AR136="Catastrófico"),CONCATENATE("R",'MAPA DE RIESGOS'!$H136,"C",'MAPA DE RIESGOS'!$AF136),"")</f>
        <v/>
      </c>
      <c r="CE109" s="359" t="str">
        <f>IF(AND('MAPA DE RIESGOS'!$AP137="Baja",'MAPA DE RIESGOS'!$AR137="Catastrófico"),CONCATENATE("R",'MAPA DE RIESGOS'!$H137,"C",'MAPA DE RIESGOS'!$AF137),"")</f>
        <v/>
      </c>
      <c r="CF109" s="359" t="str">
        <f>IF(AND('MAPA DE RIESGOS'!$AP138="Baja",'MAPA DE RIESGOS'!$AR138="Catastrófico"),CONCATENATE("R",'MAPA DE RIESGOS'!$H138,"C",'MAPA DE RIESGOS'!$AF138),"")</f>
        <v/>
      </c>
      <c r="CG109" s="359" t="str">
        <f>IF(AND('MAPA DE RIESGOS'!$AP139="Baja",'MAPA DE RIESGOS'!$AR139="Catastrófico"),CONCATENATE("R",'MAPA DE RIESGOS'!$H139,"C",'MAPA DE RIESGOS'!$AF139),"")</f>
        <v/>
      </c>
      <c r="CH109" s="359" t="str">
        <f>IF(AND('MAPA DE RIESGOS'!$AP140="Baja",'MAPA DE RIESGOS'!$AR140="Catastrófico"),CONCATENATE("R",'MAPA DE RIESGOS'!$H140,"C",'MAPA DE RIESGOS'!$AF140),"")</f>
        <v/>
      </c>
      <c r="CI109" s="359" t="str">
        <f>IF(AND('MAPA DE RIESGOS'!$AP141="Baja",'MAPA DE RIESGOS'!$AR141="Catastrófico"),CONCATENATE("R",'MAPA DE RIESGOS'!$H141,"C",'MAPA DE RIESGOS'!$AF141),"")</f>
        <v/>
      </c>
      <c r="CJ109" s="359" t="str">
        <f>IF(AND('MAPA DE RIESGOS'!$AP142="Baja",'MAPA DE RIESGOS'!$AR142="Catastrófico"),CONCATENATE("R",'MAPA DE RIESGOS'!$H142,"C",'MAPA DE RIESGOS'!$AF142),"")</f>
        <v>R22C1</v>
      </c>
      <c r="CK109" s="359" t="str">
        <f>IF(AND('MAPA DE RIESGOS'!$AP143="Baja",'MAPA DE RIESGOS'!$AR143="Catastrófico"),CONCATENATE("R",'MAPA DE RIESGOS'!$H143,"C",'MAPA DE RIESGOS'!$AF143),"")</f>
        <v/>
      </c>
      <c r="CL109" s="359" t="str">
        <f>IF(AND('MAPA DE RIESGOS'!$AP144="Baja",'MAPA DE RIESGOS'!$AR144="Catastrófico"),CONCATENATE("R",'MAPA DE RIESGOS'!$H144,"C",'MAPA DE RIESGOS'!$AF144),"")</f>
        <v/>
      </c>
      <c r="CM109" s="359" t="str">
        <f>IF(AND('MAPA DE RIESGOS'!$AP145="Baja",'MAPA DE RIESGOS'!$AR145="Catastrófico"),CONCATENATE("R",'MAPA DE RIESGOS'!$H145,"C",'MAPA DE RIESGOS'!$AF145),"")</f>
        <v/>
      </c>
      <c r="CN109" s="359" t="str">
        <f>IF(AND('MAPA DE RIESGOS'!$AP146="Baja",'MAPA DE RIESGOS'!$AR146="Catastrófico"),CONCATENATE("R",'MAPA DE RIESGOS'!$H146,"C",'MAPA DE RIESGOS'!$AF146),"")</f>
        <v/>
      </c>
      <c r="CO109" s="359" t="str">
        <f>IF(AND('MAPA DE RIESGOS'!$AP147="Baja",'MAPA DE RIESGOS'!$AR147="Catastrófico"),CONCATENATE("R",'MAPA DE RIESGOS'!$H147,"C",'MAPA DE RIESGOS'!$AF147),"")</f>
        <v/>
      </c>
      <c r="CP109" s="359" t="str">
        <f>IF(AND('MAPA DE RIESGOS'!$AP148="Baja",'MAPA DE RIESGOS'!$AR148="Catastrófico"),CONCATENATE("R",'MAPA DE RIESGOS'!$H148,"C",'MAPA DE RIESGOS'!$AF148),"")</f>
        <v/>
      </c>
      <c r="CQ109" s="359" t="str">
        <f>IF(AND('MAPA DE RIESGOS'!$AP149="Baja",'MAPA DE RIESGOS'!$AR149="Catastrófico"),CONCATENATE("R",'MAPA DE RIESGOS'!$H149,"C",'MAPA DE RIESGOS'!$AF149),"")</f>
        <v/>
      </c>
      <c r="CR109" s="359" t="str">
        <f>IF(AND('MAPA DE RIESGOS'!$AP150="Baja",'MAPA DE RIESGOS'!$AR150="Catastrófico"),CONCATENATE("R",'MAPA DE RIESGOS'!$H150,"C",'MAPA DE RIESGOS'!$AF150),"")</f>
        <v/>
      </c>
      <c r="CS109" s="359" t="str">
        <f>IF(AND('MAPA DE RIESGOS'!$AP151="Baja",'MAPA DE RIESGOS'!$AR151="Catastrófico"),CONCATENATE("R",'MAPA DE RIESGOS'!$H151,"C",'MAPA DE RIESGOS'!$AF151),"")</f>
        <v/>
      </c>
      <c r="CT109" s="359" t="str">
        <f>IF(AND('MAPA DE RIESGOS'!$AP152="Baja",'MAPA DE RIESGOS'!$AR152="Catastrófico"),CONCATENATE("R",'MAPA DE RIESGOS'!$H152,"C",'MAPA DE RIESGOS'!$AF152),"")</f>
        <v/>
      </c>
      <c r="CU109" s="360" t="str">
        <f>IF(AND('MAPA DE RIESGOS'!$AP153="Baja",'MAPA DE RIESGOS'!$AR153="Catastrófico"),CONCATENATE("R",'MAPA DE RIESGOS'!$H153,"C",'MAPA DE RIESGOS'!$AF153),"")</f>
        <v/>
      </c>
      <c r="CV109" s="67"/>
      <c r="CW109" s="722"/>
      <c r="CX109" s="722"/>
      <c r="CY109" s="722"/>
      <c r="CZ109" s="722"/>
      <c r="DA109" s="722"/>
      <c r="DB109" s="722"/>
    </row>
    <row r="110" spans="2:106" ht="32.5" customHeight="1">
      <c r="B110" s="755"/>
      <c r="C110" s="755"/>
      <c r="D110" s="756"/>
      <c r="E110" s="726"/>
      <c r="F110" s="727"/>
      <c r="G110" s="727"/>
      <c r="H110" s="727"/>
      <c r="I110" s="728"/>
      <c r="J110" s="378" t="str">
        <f>IF(AND('MAPA DE RIESGOS'!$AP154="Baja",'MAPA DE RIESGOS'!$AR154="Leve"),CONCATENATE("R",'MAPA DE RIESGOS'!$H154,"C",'MAPA DE RIESGOS'!$AF154),"")</f>
        <v/>
      </c>
      <c r="K110" s="379" t="str">
        <f>IF(AND('MAPA DE RIESGOS'!$AP155="Baja",'MAPA DE RIESGOS'!$AR155="Leve"),CONCATENATE("R",'MAPA DE RIESGOS'!$H155,"C",'MAPA DE RIESGOS'!$AF155),"")</f>
        <v/>
      </c>
      <c r="L110" s="379" t="str">
        <f>IF(AND('MAPA DE RIESGOS'!$AP156="Baja",'MAPA DE RIESGOS'!$AR156="Leve"),CONCATENATE("R",'MAPA DE RIESGOS'!$H156,"C",'MAPA DE RIESGOS'!$AF156),"")</f>
        <v/>
      </c>
      <c r="M110" s="379" t="str">
        <f>IF(AND('MAPA DE RIESGOS'!$AP157="Baja",'MAPA DE RIESGOS'!$AR157="Leve"),CONCATENATE("R",'MAPA DE RIESGOS'!$H157,"C",'MAPA DE RIESGOS'!$AF157),"")</f>
        <v/>
      </c>
      <c r="N110" s="379" t="str">
        <f>IF(AND('MAPA DE RIESGOS'!$AP158="Baja",'MAPA DE RIESGOS'!$AR158="Leve"),CONCATENATE("R",'MAPA DE RIESGOS'!$H158,"C",'MAPA DE RIESGOS'!$AF158),"")</f>
        <v/>
      </c>
      <c r="O110" s="379" t="str">
        <f>IF(AND('MAPA DE RIESGOS'!$AP159="Baja",'MAPA DE RIESGOS'!$AR159="Leve"),CONCATENATE("R",'MAPA DE RIESGOS'!$H159,"C",'MAPA DE RIESGOS'!$AF159),"")</f>
        <v/>
      </c>
      <c r="P110" s="379" t="str">
        <f>IF(AND('MAPA DE RIESGOS'!$AP160="Baja",'MAPA DE RIESGOS'!$AR160="Leve"),CONCATENATE("R",'MAPA DE RIESGOS'!$H160,"C",'MAPA DE RIESGOS'!$AF160),"")</f>
        <v/>
      </c>
      <c r="Q110" s="379" t="str">
        <f>IF(AND('MAPA DE RIESGOS'!$AP161="Baja",'MAPA DE RIESGOS'!$AR161="Leve"),CONCATENATE("R",'MAPA DE RIESGOS'!$H161,"C",'MAPA DE RIESGOS'!$AF161),"")</f>
        <v/>
      </c>
      <c r="R110" s="379" t="str">
        <f>IF(AND('MAPA DE RIESGOS'!$AP162="Baja",'MAPA DE RIESGOS'!$AR162="Leve"),CONCATENATE("R",'MAPA DE RIESGOS'!$H162,"C",'MAPA DE RIESGOS'!$AF162),"")</f>
        <v/>
      </c>
      <c r="S110" s="379" t="str">
        <f>IF(AND('MAPA DE RIESGOS'!$AP163="Baja",'MAPA DE RIESGOS'!$AR163="Leve"),CONCATENATE("R",'MAPA DE RIESGOS'!$H163,"C",'MAPA DE RIESGOS'!$AF163),"")</f>
        <v/>
      </c>
      <c r="T110" s="379" t="str">
        <f>IF(AND('MAPA DE RIESGOS'!$AP164="Baja",'MAPA DE RIESGOS'!$AR164="Leve"),CONCATENATE("R",'MAPA DE RIESGOS'!$H164,"C",'MAPA DE RIESGOS'!$AF164),"")</f>
        <v/>
      </c>
      <c r="U110" s="379" t="str">
        <f>IF(AND('MAPA DE RIESGOS'!$AP165="Baja",'MAPA DE RIESGOS'!$AR165="Leve"),CONCATENATE("R",'MAPA DE RIESGOS'!$H165,"C",'MAPA DE RIESGOS'!$AF165),"")</f>
        <v/>
      </c>
      <c r="V110" s="379" t="str">
        <f>IF(AND('MAPA DE RIESGOS'!$AP166="Baja",'MAPA DE RIESGOS'!$AR166="Leve"),CONCATENATE("R",'MAPA DE RIESGOS'!$H166,"C",'MAPA DE RIESGOS'!$AF166),"")</f>
        <v/>
      </c>
      <c r="W110" s="379" t="str">
        <f>IF(AND('MAPA DE RIESGOS'!$AP167="Baja",'MAPA DE RIESGOS'!$AR167="Leve"),CONCATENATE("R",'MAPA DE RIESGOS'!$H167,"C",'MAPA DE RIESGOS'!$AF167),"")</f>
        <v/>
      </c>
      <c r="X110" s="379" t="str">
        <f>IF(AND('MAPA DE RIESGOS'!$AP168="Baja",'MAPA DE RIESGOS'!$AR168="Leve"),CONCATENATE("R",'MAPA DE RIESGOS'!$H168,"C",'MAPA DE RIESGOS'!$AF168),"")</f>
        <v/>
      </c>
      <c r="Y110" s="379" t="str">
        <f>IF(AND('MAPA DE RIESGOS'!$AP169="Baja",'MAPA DE RIESGOS'!$AR169="Leve"),CONCATENATE("R",'MAPA DE RIESGOS'!$H169,"C",'MAPA DE RIESGOS'!$AF169),"")</f>
        <v/>
      </c>
      <c r="Z110" s="379" t="str">
        <f>IF(AND('MAPA DE RIESGOS'!$AP170="Baja",'MAPA DE RIESGOS'!$AR170="Leve"),CONCATENATE("R",'MAPA DE RIESGOS'!$H170,"C",'MAPA DE RIESGOS'!$AF170),"")</f>
        <v/>
      </c>
      <c r="AA110" s="380" t="str">
        <f>IF(AND('MAPA DE RIESGOS'!$AP171="Baja",'MAPA DE RIESGOS'!$AR171="Leve"),CONCATENATE("R",'MAPA DE RIESGOS'!$H171,"C",'MAPA DE RIESGOS'!$AF171),"")</f>
        <v/>
      </c>
      <c r="AB110" s="369" t="str">
        <f>IF(AND('MAPA DE RIESGOS'!$AP154="Baja",'MAPA DE RIESGOS'!$AR154="Menor"),CONCATENATE("R",'MAPA DE RIESGOS'!$H154,"C",'MAPA DE RIESGOS'!$AF154),"")</f>
        <v/>
      </c>
      <c r="AC110" s="370" t="str">
        <f>IF(AND('MAPA DE RIESGOS'!$AP155="Baja",'MAPA DE RIESGOS'!$AR155="Menor"),CONCATENATE("R",'MAPA DE RIESGOS'!$H155,"C",'MAPA DE RIESGOS'!$AF155),"")</f>
        <v/>
      </c>
      <c r="AD110" s="370" t="str">
        <f>IF(AND('MAPA DE RIESGOS'!$AP156="Baja",'MAPA DE RIESGOS'!$AR156="Menor"),CONCATENATE("R",'MAPA DE RIESGOS'!$H156,"C",'MAPA DE RIESGOS'!$AF156),"")</f>
        <v/>
      </c>
      <c r="AE110" s="370" t="str">
        <f>IF(AND('MAPA DE RIESGOS'!$AP157="Baja",'MAPA DE RIESGOS'!$AR157="Menor"),CONCATENATE("R",'MAPA DE RIESGOS'!$H157,"C",'MAPA DE RIESGOS'!$AF157),"")</f>
        <v/>
      </c>
      <c r="AF110" s="370" t="str">
        <f>IF(AND('MAPA DE RIESGOS'!$AP158="Baja",'MAPA DE RIESGOS'!$AR158="Menor"),CONCATENATE("R",'MAPA DE RIESGOS'!$H158,"C",'MAPA DE RIESGOS'!$AF158),"")</f>
        <v/>
      </c>
      <c r="AG110" s="370" t="str">
        <f>IF(AND('MAPA DE RIESGOS'!$AP159="Baja",'MAPA DE RIESGOS'!$AR159="Menor"),CONCATENATE("R",'MAPA DE RIESGOS'!$H159,"C",'MAPA DE RIESGOS'!$AF159),"")</f>
        <v/>
      </c>
      <c r="AH110" s="370" t="str">
        <f>IF(AND('MAPA DE RIESGOS'!$AP160="Baja",'MAPA DE RIESGOS'!$AR160="Menor"),CONCATENATE("R",'MAPA DE RIESGOS'!$H160,"C",'MAPA DE RIESGOS'!$AF160),"")</f>
        <v/>
      </c>
      <c r="AI110" s="370" t="str">
        <f>IF(AND('MAPA DE RIESGOS'!$AP161="Baja",'MAPA DE RIESGOS'!$AR161="Menor"),CONCATENATE("R",'MAPA DE RIESGOS'!$H161,"C",'MAPA DE RIESGOS'!$AF161),"")</f>
        <v/>
      </c>
      <c r="AJ110" s="370" t="str">
        <f>IF(AND('MAPA DE RIESGOS'!$AP162="Baja",'MAPA DE RIESGOS'!$AR162="Menor"),CONCATENATE("R",'MAPA DE RIESGOS'!$H162,"C",'MAPA DE RIESGOS'!$AF162),"")</f>
        <v/>
      </c>
      <c r="AK110" s="370" t="str">
        <f>IF(AND('MAPA DE RIESGOS'!$AP163="Baja",'MAPA DE RIESGOS'!$AR163="Menor"),CONCATENATE("R",'MAPA DE RIESGOS'!$H163,"C",'MAPA DE RIESGOS'!$AF163),"")</f>
        <v/>
      </c>
      <c r="AL110" s="370" t="str">
        <f>IF(AND('MAPA DE RIESGOS'!$AP164="Baja",'MAPA DE RIESGOS'!$AR164="Menor"),CONCATENATE("R",'MAPA DE RIESGOS'!$H164,"C",'MAPA DE RIESGOS'!$AF164),"")</f>
        <v/>
      </c>
      <c r="AM110" s="370" t="str">
        <f>IF(AND('MAPA DE RIESGOS'!$AP165="Baja",'MAPA DE RIESGOS'!$AR165="Menor"),CONCATENATE("R",'MAPA DE RIESGOS'!$H165,"C",'MAPA DE RIESGOS'!$AF165),"")</f>
        <v/>
      </c>
      <c r="AN110" s="370" t="str">
        <f>IF(AND('MAPA DE RIESGOS'!$AP166="Baja",'MAPA DE RIESGOS'!$AR166="Menor"),CONCATENATE("R",'MAPA DE RIESGOS'!$H166,"C",'MAPA DE RIESGOS'!$AF166),"")</f>
        <v>R26C1</v>
      </c>
      <c r="AO110" s="370" t="str">
        <f>IF(AND('MAPA DE RIESGOS'!$AP167="Baja",'MAPA DE RIESGOS'!$AR167="Menor"),CONCATENATE("R",'MAPA DE RIESGOS'!$H167,"C",'MAPA DE RIESGOS'!$AF167),"")</f>
        <v>R26C2</v>
      </c>
      <c r="AP110" s="370" t="str">
        <f>IF(AND('MAPA DE RIESGOS'!$AP168="Baja",'MAPA DE RIESGOS'!$AR168="Menor"),CONCATENATE("R",'MAPA DE RIESGOS'!$H168,"C",'MAPA DE RIESGOS'!$AF168),"")</f>
        <v/>
      </c>
      <c r="AQ110" s="370" t="str">
        <f>IF(AND('MAPA DE RIESGOS'!$AP169="Baja",'MAPA DE RIESGOS'!$AR169="Menor"),CONCATENATE("R",'MAPA DE RIESGOS'!$H169,"C",'MAPA DE RIESGOS'!$AF169),"")</f>
        <v/>
      </c>
      <c r="AR110" s="370" t="str">
        <f>IF(AND('MAPA DE RIESGOS'!$AP170="Baja",'MAPA DE RIESGOS'!$AR170="Menor"),CONCATENATE("R",'MAPA DE RIESGOS'!$H170,"C",'MAPA DE RIESGOS'!$AF170),"")</f>
        <v/>
      </c>
      <c r="AS110" s="370" t="str">
        <f>IF(AND('MAPA DE RIESGOS'!$AP171="Baja",'MAPA DE RIESGOS'!$AR171="Menor"),CONCATENATE("R",'MAPA DE RIESGOS'!$H171,"C",'MAPA DE RIESGOS'!$AF171),"")</f>
        <v/>
      </c>
      <c r="AT110" s="369" t="str">
        <f>IF(AND('MAPA DE RIESGOS'!$AP154="Baja",'MAPA DE RIESGOS'!$AR154="Moderado"),CONCATENATE("R",'MAPA DE RIESGOS'!$H154,"C",'MAPA DE RIESGOS'!$AF154),"")</f>
        <v>R24C1</v>
      </c>
      <c r="AU110" s="370" t="str">
        <f>IF(AND('MAPA DE RIESGOS'!$AP155="Baja",'MAPA DE RIESGOS'!$AR155="Moderado"),CONCATENATE("R",'MAPA DE RIESGOS'!$H155,"C",'MAPA DE RIESGOS'!$AF155),"")</f>
        <v/>
      </c>
      <c r="AV110" s="370" t="str">
        <f>IF(AND('MAPA DE RIESGOS'!$AP156="Baja",'MAPA DE RIESGOS'!$AR156="Moderado"),CONCATENATE("R",'MAPA DE RIESGOS'!$H156,"C",'MAPA DE RIESGOS'!$AF156),"")</f>
        <v/>
      </c>
      <c r="AW110" s="370" t="str">
        <f>IF(AND('MAPA DE RIESGOS'!$AP157="Baja",'MAPA DE RIESGOS'!$AR157="Moderado"),CONCATENATE("R",'MAPA DE RIESGOS'!$H157,"C",'MAPA DE RIESGOS'!$AF157),"")</f>
        <v/>
      </c>
      <c r="AX110" s="370" t="str">
        <f>IF(AND('MAPA DE RIESGOS'!$AP158="Baja",'MAPA DE RIESGOS'!$AR158="Moderado"),CONCATENATE("R",'MAPA DE RIESGOS'!$H158,"C",'MAPA DE RIESGOS'!$AF158),"")</f>
        <v/>
      </c>
      <c r="AY110" s="370" t="str">
        <f>IF(AND('MAPA DE RIESGOS'!$AP159="Baja",'MAPA DE RIESGOS'!$AR159="Moderado"),CONCATENATE("R",'MAPA DE RIESGOS'!$H159,"C",'MAPA DE RIESGOS'!$AF159),"")</f>
        <v/>
      </c>
      <c r="AZ110" s="370" t="str">
        <f>IF(AND('MAPA DE RIESGOS'!$AP160="Baja",'MAPA DE RIESGOS'!$AR160="Moderado"),CONCATENATE("R",'MAPA DE RIESGOS'!$H160,"C",'MAPA DE RIESGOS'!$AF160),"")</f>
        <v/>
      </c>
      <c r="BA110" s="370" t="str">
        <f>IF(AND('MAPA DE RIESGOS'!$AP161="Baja",'MAPA DE RIESGOS'!$AR161="Moderado"),CONCATENATE("R",'MAPA DE RIESGOS'!$H161,"C",'MAPA DE RIESGOS'!$AF161),"")</f>
        <v/>
      </c>
      <c r="BB110" s="370" t="str">
        <f>IF(AND('MAPA DE RIESGOS'!$AP162="Baja",'MAPA DE RIESGOS'!$AR162="Moderado"),CONCATENATE("R",'MAPA DE RIESGOS'!$H162,"C",'MAPA DE RIESGOS'!$AF162),"")</f>
        <v/>
      </c>
      <c r="BC110" s="370" t="str">
        <f>IF(AND('MAPA DE RIESGOS'!$AP163="Baja",'MAPA DE RIESGOS'!$AR163="Moderado"),CONCATENATE("R",'MAPA DE RIESGOS'!$H163,"C",'MAPA DE RIESGOS'!$AF163),"")</f>
        <v/>
      </c>
      <c r="BD110" s="370" t="str">
        <f>IF(AND('MAPA DE RIESGOS'!$AP164="Baja",'MAPA DE RIESGOS'!$AR164="Moderado"),CONCATENATE("R",'MAPA DE RIESGOS'!$H164,"C",'MAPA DE RIESGOS'!$AF164),"")</f>
        <v/>
      </c>
      <c r="BE110" s="370" t="str">
        <f>IF(AND('MAPA DE RIESGOS'!$AP165="Baja",'MAPA DE RIESGOS'!$AR165="Moderado"),CONCATENATE("R",'MAPA DE RIESGOS'!$H165,"C",'MAPA DE RIESGOS'!$AF165),"")</f>
        <v/>
      </c>
      <c r="BF110" s="370" t="str">
        <f>IF(AND('MAPA DE RIESGOS'!$AP166="Baja",'MAPA DE RIESGOS'!$AR166="Moderado"),CONCATENATE("R",'MAPA DE RIESGOS'!$H166,"C",'MAPA DE RIESGOS'!$AF166),"")</f>
        <v/>
      </c>
      <c r="BG110" s="370" t="str">
        <f>IF(AND('MAPA DE RIESGOS'!$AP167="Baja",'MAPA DE RIESGOS'!$AR167="Moderado"),CONCATENATE("R",'MAPA DE RIESGOS'!$H167,"C",'MAPA DE RIESGOS'!$AF167),"")</f>
        <v/>
      </c>
      <c r="BH110" s="370" t="str">
        <f>IF(AND('MAPA DE RIESGOS'!$AP168="Baja",'MAPA DE RIESGOS'!$AR168="Moderado"),CONCATENATE("R",'MAPA DE RIESGOS'!$H168,"C",'MAPA DE RIESGOS'!$AF168),"")</f>
        <v/>
      </c>
      <c r="BI110" s="370" t="str">
        <f>IF(AND('MAPA DE RIESGOS'!$AP169="Baja",'MAPA DE RIESGOS'!$AR169="Moderado"),CONCATENATE("R",'MAPA DE RIESGOS'!$H169,"C",'MAPA DE RIESGOS'!$AF169),"")</f>
        <v/>
      </c>
      <c r="BJ110" s="370" t="str">
        <f>IF(AND('MAPA DE RIESGOS'!$AP170="Baja",'MAPA DE RIESGOS'!$AR170="Moderado"),CONCATENATE("R",'MAPA DE RIESGOS'!$H170,"C",'MAPA DE RIESGOS'!$AF170),"")</f>
        <v/>
      </c>
      <c r="BK110" s="371" t="str">
        <f>IF(AND('MAPA DE RIESGOS'!$AP171="Baja",'MAPA DE RIESGOS'!$AR171="Moderado"),CONCATENATE("R",'MAPA DE RIESGOS'!$H171,"C",'MAPA DE RIESGOS'!$AF171),"")</f>
        <v/>
      </c>
      <c r="BL110" s="357" t="str">
        <f>IF(AND('MAPA DE RIESGOS'!$AP154="Baja",'MAPA DE RIESGOS'!$AR154="Mayor"),CONCATENATE("R",'MAPA DE RIESGOS'!$H154,"C",'MAPA DE RIESGOS'!$AF154),"")</f>
        <v/>
      </c>
      <c r="BM110" s="357" t="str">
        <f>IF(AND('MAPA DE RIESGOS'!$AP155="Baja",'MAPA DE RIESGOS'!$AR155="Mayor"),CONCATENATE("R",'MAPA DE RIESGOS'!$H155,"C",'MAPA DE RIESGOS'!$AF155),"")</f>
        <v/>
      </c>
      <c r="BN110" s="357" t="str">
        <f>IF(AND('MAPA DE RIESGOS'!$AP156="Baja",'MAPA DE RIESGOS'!$AR156="Mayor"),CONCATENATE("R",'MAPA DE RIESGOS'!$H156,"C",'MAPA DE RIESGOS'!$AF156),"")</f>
        <v/>
      </c>
      <c r="BO110" s="357" t="str">
        <f>IF(AND('MAPA DE RIESGOS'!$AP157="Baja",'MAPA DE RIESGOS'!$AR157="Mayor"),CONCATENATE("R",'MAPA DE RIESGOS'!$H157,"C",'MAPA DE RIESGOS'!$AF157),"")</f>
        <v/>
      </c>
      <c r="BP110" s="357" t="str">
        <f>IF(AND('MAPA DE RIESGOS'!$AP158="Baja",'MAPA DE RIESGOS'!$AR158="Mayor"),CONCATENATE("R",'MAPA DE RIESGOS'!$H158,"C",'MAPA DE RIESGOS'!$AF158),"")</f>
        <v/>
      </c>
      <c r="BQ110" s="357" t="str">
        <f>IF(AND('MAPA DE RIESGOS'!$AP159="Baja",'MAPA DE RIESGOS'!$AR159="Mayor"),CONCATENATE("R",'MAPA DE RIESGOS'!$H159,"C",'MAPA DE RIESGOS'!$AF159),"")</f>
        <v/>
      </c>
      <c r="BR110" s="357" t="str">
        <f>IF(AND('MAPA DE RIESGOS'!$AP160="Baja",'MAPA DE RIESGOS'!$AR160="Mayor"),CONCATENATE("R",'MAPA DE RIESGOS'!$H160,"C",'MAPA DE RIESGOS'!$AF160),"")</f>
        <v/>
      </c>
      <c r="BS110" s="357" t="str">
        <f>IF(AND('MAPA DE RIESGOS'!$AP161="Baja",'MAPA DE RIESGOS'!$AR161="Mayor"),CONCATENATE("R",'MAPA DE RIESGOS'!$H161,"C",'MAPA DE RIESGOS'!$AF161),"")</f>
        <v/>
      </c>
      <c r="BT110" s="357" t="str">
        <f>IF(AND('MAPA DE RIESGOS'!$AP162="Baja",'MAPA DE RIESGOS'!$AR162="Mayor"),CONCATENATE("R",'MAPA DE RIESGOS'!$H162,"C",'MAPA DE RIESGOS'!$AF162),"")</f>
        <v/>
      </c>
      <c r="BU110" s="357" t="str">
        <f>IF(AND('MAPA DE RIESGOS'!$AP163="Baja",'MAPA DE RIESGOS'!$AR163="Mayor"),CONCATENATE("R",'MAPA DE RIESGOS'!$H163,"C",'MAPA DE RIESGOS'!$AF163),"")</f>
        <v/>
      </c>
      <c r="BV110" s="357" t="str">
        <f>IF(AND('MAPA DE RIESGOS'!$AP164="Baja",'MAPA DE RIESGOS'!$AR164="Mayor"),CONCATENATE("R",'MAPA DE RIESGOS'!$H164,"C",'MAPA DE RIESGOS'!$AF164),"")</f>
        <v/>
      </c>
      <c r="BW110" s="357" t="str">
        <f>IF(AND('MAPA DE RIESGOS'!$AP165="Baja",'MAPA DE RIESGOS'!$AR165="Mayor"),CONCATENATE("R",'MAPA DE RIESGOS'!$H165,"C",'MAPA DE RIESGOS'!$AF165),"")</f>
        <v/>
      </c>
      <c r="BX110" s="357" t="str">
        <f>IF(AND('MAPA DE RIESGOS'!$AP166="Baja",'MAPA DE RIESGOS'!$AR166="Mayor"),CONCATENATE("R",'MAPA DE RIESGOS'!$H166,"C",'MAPA DE RIESGOS'!$AF166),"")</f>
        <v/>
      </c>
      <c r="BY110" s="357" t="str">
        <f>IF(AND('MAPA DE RIESGOS'!$AP167="Baja",'MAPA DE RIESGOS'!$AR167="Mayor"),CONCATENATE("R",'MAPA DE RIESGOS'!$H167,"C",'MAPA DE RIESGOS'!$AF167),"")</f>
        <v/>
      </c>
      <c r="BZ110" s="357" t="str">
        <f>IF(AND('MAPA DE RIESGOS'!$AP168="Baja",'MAPA DE RIESGOS'!$AR168="Mayor"),CONCATENATE("R",'MAPA DE RIESGOS'!$H168,"C",'MAPA DE RIESGOS'!$AF168),"")</f>
        <v/>
      </c>
      <c r="CA110" s="357" t="str">
        <f>IF(AND('MAPA DE RIESGOS'!$AP169="Baja",'MAPA DE RIESGOS'!$AR169="Mayor"),CONCATENATE("R",'MAPA DE RIESGOS'!$H169,"C",'MAPA DE RIESGOS'!$AF169),"")</f>
        <v/>
      </c>
      <c r="CB110" s="357" t="str">
        <f>IF(AND('MAPA DE RIESGOS'!$AP170="Baja",'MAPA DE RIESGOS'!$AR170="Mayor"),CONCATENATE("R",'MAPA DE RIESGOS'!$H170,"C",'MAPA DE RIESGOS'!$AF170),"")</f>
        <v/>
      </c>
      <c r="CC110" s="358" t="str">
        <f>IF(AND('MAPA DE RIESGOS'!$AP171="Baja",'MAPA DE RIESGOS'!$AR171="Mayor"),CONCATENATE("R",'MAPA DE RIESGOS'!$H171,"C",'MAPA DE RIESGOS'!$AF171),"")</f>
        <v/>
      </c>
      <c r="CD110" s="359" t="str">
        <f>IF(AND('MAPA DE RIESGOS'!$AP154="Baja",'MAPA DE RIESGOS'!$AR154="Catastrófico"),CONCATENATE("R",'MAPA DE RIESGOS'!$H154,"C",'MAPA DE RIESGOS'!$AF154),"")</f>
        <v/>
      </c>
      <c r="CE110" s="359" t="str">
        <f>IF(AND('MAPA DE RIESGOS'!$AP155="Baja",'MAPA DE RIESGOS'!$AR155="Catastrófico"),CONCATENATE("R",'MAPA DE RIESGOS'!$H155,"C",'MAPA DE RIESGOS'!$AF155),"")</f>
        <v/>
      </c>
      <c r="CF110" s="359" t="str">
        <f>IF(AND('MAPA DE RIESGOS'!$AP156="Baja",'MAPA DE RIESGOS'!$AR156="Catastrófico"),CONCATENATE("R",'MAPA DE RIESGOS'!$H156,"C",'MAPA DE RIESGOS'!$AF156),"")</f>
        <v/>
      </c>
      <c r="CG110" s="359" t="str">
        <f>IF(AND('MAPA DE RIESGOS'!$AP157="Baja",'MAPA DE RIESGOS'!$AR157="Catastrófico"),CONCATENATE("R",'MAPA DE RIESGOS'!$H157,"C",'MAPA DE RIESGOS'!$AF157),"")</f>
        <v/>
      </c>
      <c r="CH110" s="359" t="str">
        <f>IF(AND('MAPA DE RIESGOS'!$AP158="Baja",'MAPA DE RIESGOS'!$AR158="Catastrófico"),CONCATENATE("R",'MAPA DE RIESGOS'!$H158,"C",'MAPA DE RIESGOS'!$AF158),"")</f>
        <v/>
      </c>
      <c r="CI110" s="359" t="str">
        <f>IF(AND('MAPA DE RIESGOS'!$AP159="Baja",'MAPA DE RIESGOS'!$AR159="Catastrófico"),CONCATENATE("R",'MAPA DE RIESGOS'!$H159,"C",'MAPA DE RIESGOS'!$AF159),"")</f>
        <v/>
      </c>
      <c r="CJ110" s="359" t="str">
        <f>IF(AND('MAPA DE RIESGOS'!$AP160="Baja",'MAPA DE RIESGOS'!$AR160="Catastrófico"),CONCATENATE("R",'MAPA DE RIESGOS'!$H160,"C",'MAPA DE RIESGOS'!$AF160),"")</f>
        <v/>
      </c>
      <c r="CK110" s="359" t="str">
        <f>IF(AND('MAPA DE RIESGOS'!$AP161="Baja",'MAPA DE RIESGOS'!$AR161="Catastrófico"),CONCATENATE("R",'MAPA DE RIESGOS'!$H161,"C",'MAPA DE RIESGOS'!$AF161),"")</f>
        <v/>
      </c>
      <c r="CL110" s="359" t="str">
        <f>IF(AND('MAPA DE RIESGOS'!$AP162="Baja",'MAPA DE RIESGOS'!$AR162="Catastrófico"),CONCATENATE("R",'MAPA DE RIESGOS'!$H162,"C",'MAPA DE RIESGOS'!$AF162),"")</f>
        <v/>
      </c>
      <c r="CM110" s="359" t="str">
        <f>IF(AND('MAPA DE RIESGOS'!$AP163="Baja",'MAPA DE RIESGOS'!$AR163="Catastrófico"),CONCATENATE("R",'MAPA DE RIESGOS'!$H163,"C",'MAPA DE RIESGOS'!$AF163),"")</f>
        <v/>
      </c>
      <c r="CN110" s="359" t="str">
        <f>IF(AND('MAPA DE RIESGOS'!$AP164="Baja",'MAPA DE RIESGOS'!$AR164="Catastrófico"),CONCATENATE("R",'MAPA DE RIESGOS'!$H164,"C",'MAPA DE RIESGOS'!$AF164),"")</f>
        <v/>
      </c>
      <c r="CO110" s="359" t="str">
        <f>IF(AND('MAPA DE RIESGOS'!$AP165="Baja",'MAPA DE RIESGOS'!$AR165="Catastrófico"),CONCATENATE("R",'MAPA DE RIESGOS'!$H165,"C",'MAPA DE RIESGOS'!$AF165),"")</f>
        <v/>
      </c>
      <c r="CP110" s="359" t="str">
        <f>IF(AND('MAPA DE RIESGOS'!$AP166="Baja",'MAPA DE RIESGOS'!$AR166="Catastrófico"),CONCATENATE("R",'MAPA DE RIESGOS'!$H166,"C",'MAPA DE RIESGOS'!$AF166),"")</f>
        <v/>
      </c>
      <c r="CQ110" s="359" t="str">
        <f>IF(AND('MAPA DE RIESGOS'!$AP167="Baja",'MAPA DE RIESGOS'!$AR167="Catastrófico"),CONCATENATE("R",'MAPA DE RIESGOS'!$H167,"C",'MAPA DE RIESGOS'!$AF167),"")</f>
        <v/>
      </c>
      <c r="CR110" s="359" t="str">
        <f>IF(AND('MAPA DE RIESGOS'!$AP168="Baja",'MAPA DE RIESGOS'!$AR168="Catastrófico"),CONCATENATE("R",'MAPA DE RIESGOS'!$H168,"C",'MAPA DE RIESGOS'!$AF168),"")</f>
        <v/>
      </c>
      <c r="CS110" s="359" t="str">
        <f>IF(AND('MAPA DE RIESGOS'!$AP169="Baja",'MAPA DE RIESGOS'!$AR169="Catastrófico"),CONCATENATE("R",'MAPA DE RIESGOS'!$H169,"C",'MAPA DE RIESGOS'!$AF169),"")</f>
        <v/>
      </c>
      <c r="CT110" s="359" t="str">
        <f>IF(AND('MAPA DE RIESGOS'!$AP170="Baja",'MAPA DE RIESGOS'!$AR170="Catastrófico"),CONCATENATE("R",'MAPA DE RIESGOS'!$H170,"C",'MAPA DE RIESGOS'!$AF170),"")</f>
        <v/>
      </c>
      <c r="CU110" s="360" t="str">
        <f>IF(AND('MAPA DE RIESGOS'!$AP171="Baja",'MAPA DE RIESGOS'!$AR171="Catastrófico"),CONCATENATE("R",'MAPA DE RIESGOS'!$H171,"C",'MAPA DE RIESGOS'!$AF171),"")</f>
        <v/>
      </c>
      <c r="CV110" s="67"/>
      <c r="CW110" s="722"/>
      <c r="CX110" s="722"/>
      <c r="CY110" s="722"/>
      <c r="CZ110" s="722"/>
      <c r="DA110" s="722"/>
      <c r="DB110" s="722"/>
    </row>
    <row r="111" spans="2:106" ht="32.5" customHeight="1">
      <c r="B111" s="755"/>
      <c r="C111" s="755"/>
      <c r="D111" s="756"/>
      <c r="E111" s="726"/>
      <c r="F111" s="727"/>
      <c r="G111" s="727"/>
      <c r="H111" s="727"/>
      <c r="I111" s="728"/>
      <c r="J111" s="378" t="str">
        <f>IF(AND('MAPA DE RIESGOS'!$AP172="Baja",'MAPA DE RIESGOS'!$AR172="Leve"),CONCATENATE("R",'MAPA DE RIESGOS'!$H172,"C",'MAPA DE RIESGOS'!$AF172),"")</f>
        <v/>
      </c>
      <c r="K111" s="379" t="str">
        <f>IF(AND('MAPA DE RIESGOS'!$AP173="Baja",'MAPA DE RIESGOS'!$AR173="Leve"),CONCATENATE("R",'MAPA DE RIESGOS'!$H173,"C",'MAPA DE RIESGOS'!$AF173),"")</f>
        <v/>
      </c>
      <c r="L111" s="379" t="str">
        <f>IF(AND('MAPA DE RIESGOS'!$AP174="Baja",'MAPA DE RIESGOS'!$AR174="Leve"),CONCATENATE("R",'MAPA DE RIESGOS'!$H174,"C",'MAPA DE RIESGOS'!$AF174),"")</f>
        <v/>
      </c>
      <c r="M111" s="379" t="str">
        <f>IF(AND('MAPA DE RIESGOS'!$AP175="Baja",'MAPA DE RIESGOS'!$AR175="Leve"),CONCATENATE("R",'MAPA DE RIESGOS'!$H175,"C",'MAPA DE RIESGOS'!$AF175),"")</f>
        <v/>
      </c>
      <c r="N111" s="379" t="str">
        <f>IF(AND('MAPA DE RIESGOS'!$AP176="Baja",'MAPA DE RIESGOS'!$AR176="Leve"),CONCATENATE("R",'MAPA DE RIESGOS'!$H176,"C",'MAPA DE RIESGOS'!$AF176),"")</f>
        <v/>
      </c>
      <c r="O111" s="379" t="str">
        <f>IF(AND('MAPA DE RIESGOS'!$AP177="Baja",'MAPA DE RIESGOS'!$AR177="Leve"),CONCATENATE("R",'MAPA DE RIESGOS'!$H177,"C",'MAPA DE RIESGOS'!$AF177),"")</f>
        <v/>
      </c>
      <c r="P111" s="379" t="str">
        <f>IF(AND('MAPA DE RIESGOS'!$AP178="Baja",'MAPA DE RIESGOS'!$AR178="Leve"),CONCATENATE("R",'MAPA DE RIESGOS'!$H178,"C",'MAPA DE RIESGOS'!$AF178),"")</f>
        <v/>
      </c>
      <c r="Q111" s="379" t="str">
        <f>IF(AND('MAPA DE RIESGOS'!$AP179="Baja",'MAPA DE RIESGOS'!$AR179="Leve"),CONCATENATE("R",'MAPA DE RIESGOS'!$H179,"C",'MAPA DE RIESGOS'!$AF179),"")</f>
        <v/>
      </c>
      <c r="R111" s="379" t="str">
        <f>IF(AND('MAPA DE RIESGOS'!$AP180="Baja",'MAPA DE RIESGOS'!$AR180="Leve"),CONCATENATE("R",'MAPA DE RIESGOS'!$H180,"C",'MAPA DE RIESGOS'!$AF180),"")</f>
        <v/>
      </c>
      <c r="S111" s="379" t="str">
        <f>IF(AND('MAPA DE RIESGOS'!$AP181="Baja",'MAPA DE RIESGOS'!$AR181="Leve"),CONCATENATE("R",'MAPA DE RIESGOS'!$H181,"C",'MAPA DE RIESGOS'!$AF181),"")</f>
        <v/>
      </c>
      <c r="T111" s="379" t="str">
        <f>IF(AND('MAPA DE RIESGOS'!$AP182="Baja",'MAPA DE RIESGOS'!$AR182="Leve"),CONCATENATE("R",'MAPA DE RIESGOS'!$H182,"C",'MAPA DE RIESGOS'!$AF182),"")</f>
        <v/>
      </c>
      <c r="U111" s="379" t="str">
        <f>IF(AND('MAPA DE RIESGOS'!$AP183="Baja",'MAPA DE RIESGOS'!$AR183="Leve"),CONCATENATE("R",'MAPA DE RIESGOS'!$H183,"C",'MAPA DE RIESGOS'!$AF183),"")</f>
        <v/>
      </c>
      <c r="V111" s="379" t="str">
        <f>IF(AND('MAPA DE RIESGOS'!$AP184="Baja",'MAPA DE RIESGOS'!$AR184="Leve"),CONCATENATE("R",'MAPA DE RIESGOS'!$H184,"C",'MAPA DE RIESGOS'!$AF184),"")</f>
        <v/>
      </c>
      <c r="W111" s="379" t="str">
        <f>IF(AND('MAPA DE RIESGOS'!$AP185="Baja",'MAPA DE RIESGOS'!$AR185="Leve"),CONCATENATE("R",'MAPA DE RIESGOS'!$H185,"C",'MAPA DE RIESGOS'!$AF185),"")</f>
        <v/>
      </c>
      <c r="X111" s="379" t="str">
        <f>IF(AND('MAPA DE RIESGOS'!$AP186="Baja",'MAPA DE RIESGOS'!$AR186="Leve"),CONCATENATE("R",'MAPA DE RIESGOS'!$H186,"C",'MAPA DE RIESGOS'!$AF186),"")</f>
        <v/>
      </c>
      <c r="Y111" s="379" t="str">
        <f>IF(AND('MAPA DE RIESGOS'!$AP187="Baja",'MAPA DE RIESGOS'!$AR187="Leve"),CONCATENATE("R",'MAPA DE RIESGOS'!$H187,"C",'MAPA DE RIESGOS'!$AF187),"")</f>
        <v/>
      </c>
      <c r="Z111" s="379" t="str">
        <f>IF(AND('MAPA DE RIESGOS'!$AP188="Baja",'MAPA DE RIESGOS'!$AR188="Leve"),CONCATENATE("R",'MAPA DE RIESGOS'!$H188,"C",'MAPA DE RIESGOS'!$AF188),"")</f>
        <v/>
      </c>
      <c r="AA111" s="380" t="str">
        <f>IF(AND('MAPA DE RIESGOS'!$AP189="Baja",'MAPA DE RIESGOS'!$AR189="Leve"),CONCATENATE("R",'MAPA DE RIESGOS'!$H189,"C",'MAPA DE RIESGOS'!$AF189),"")</f>
        <v/>
      </c>
      <c r="AB111" s="369" t="str">
        <f>IF(AND('MAPA DE RIESGOS'!$AP172="Baja",'MAPA DE RIESGOS'!$AR172="Menor"),CONCATENATE("R",'MAPA DE RIESGOS'!$H172,"C",'MAPA DE RIESGOS'!$AF172),"")</f>
        <v/>
      </c>
      <c r="AC111" s="370" t="str">
        <f>IF(AND('MAPA DE RIESGOS'!$AP173="Baja",'MAPA DE RIESGOS'!$AR173="Menor"),CONCATENATE("R",'MAPA DE RIESGOS'!$H173,"C",'MAPA DE RIESGOS'!$AF173),"")</f>
        <v/>
      </c>
      <c r="AD111" s="370" t="str">
        <f>IF(AND('MAPA DE RIESGOS'!$AP174="Baja",'MAPA DE RIESGOS'!$AR174="Menor"),CONCATENATE("R",'MAPA DE RIESGOS'!$H174,"C",'MAPA DE RIESGOS'!$AF174),"")</f>
        <v/>
      </c>
      <c r="AE111" s="370" t="str">
        <f>IF(AND('MAPA DE RIESGOS'!$AP175="Baja",'MAPA DE RIESGOS'!$AR175="Menor"),CONCATENATE("R",'MAPA DE RIESGOS'!$H175,"C",'MAPA DE RIESGOS'!$AF175),"")</f>
        <v/>
      </c>
      <c r="AF111" s="370" t="str">
        <f>IF(AND('MAPA DE RIESGOS'!$AP176="Baja",'MAPA DE RIESGOS'!$AR176="Menor"),CONCATENATE("R",'MAPA DE RIESGOS'!$H176,"C",'MAPA DE RIESGOS'!$AF176),"")</f>
        <v/>
      </c>
      <c r="AG111" s="370" t="str">
        <f>IF(AND('MAPA DE RIESGOS'!$AP177="Baja",'MAPA DE RIESGOS'!$AR177="Menor"),CONCATENATE("R",'MAPA DE RIESGOS'!$H177,"C",'MAPA DE RIESGOS'!$AF177),"")</f>
        <v/>
      </c>
      <c r="AH111" s="370" t="str">
        <f>IF(AND('MAPA DE RIESGOS'!$AP178="Baja",'MAPA DE RIESGOS'!$AR178="Menor"),CONCATENATE("R",'MAPA DE RIESGOS'!$H178,"C",'MAPA DE RIESGOS'!$AF178),"")</f>
        <v/>
      </c>
      <c r="AI111" s="370" t="str">
        <f>IF(AND('MAPA DE RIESGOS'!$AP179="Baja",'MAPA DE RIESGOS'!$AR179="Menor"),CONCATENATE("R",'MAPA DE RIESGOS'!$H179,"C",'MAPA DE RIESGOS'!$AF179),"")</f>
        <v/>
      </c>
      <c r="AJ111" s="370" t="str">
        <f>IF(AND('MAPA DE RIESGOS'!$AP180="Baja",'MAPA DE RIESGOS'!$AR180="Menor"),CONCATENATE("R",'MAPA DE RIESGOS'!$H180,"C",'MAPA DE RIESGOS'!$AF180),"")</f>
        <v/>
      </c>
      <c r="AK111" s="370" t="str">
        <f>IF(AND('MAPA DE RIESGOS'!$AP181="Baja",'MAPA DE RIESGOS'!$AR181="Menor"),CONCATENATE("R",'MAPA DE RIESGOS'!$H181,"C",'MAPA DE RIESGOS'!$AF181),"")</f>
        <v/>
      </c>
      <c r="AL111" s="370" t="str">
        <f>IF(AND('MAPA DE RIESGOS'!$AP182="Baja",'MAPA DE RIESGOS'!$AR182="Menor"),CONCATENATE("R",'MAPA DE RIESGOS'!$H182,"C",'MAPA DE RIESGOS'!$AF182),"")</f>
        <v/>
      </c>
      <c r="AM111" s="370" t="str">
        <f>IF(AND('MAPA DE RIESGOS'!$AP183="Baja",'MAPA DE RIESGOS'!$AR183="Menor"),CONCATENATE("R",'MAPA DE RIESGOS'!$H183,"C",'MAPA DE RIESGOS'!$AF183),"")</f>
        <v/>
      </c>
      <c r="AN111" s="370" t="str">
        <f>IF(AND('MAPA DE RIESGOS'!$AP184="Baja",'MAPA DE RIESGOS'!$AR184="Menor"),CONCATENATE("R",'MAPA DE RIESGOS'!$H184,"C",'MAPA DE RIESGOS'!$AF184),"")</f>
        <v/>
      </c>
      <c r="AO111" s="370" t="str">
        <f>IF(AND('MAPA DE RIESGOS'!$AP185="Baja",'MAPA DE RIESGOS'!$AR185="Menor"),CONCATENATE("R",'MAPA DE RIESGOS'!$H185,"C",'MAPA DE RIESGOS'!$AF185),"")</f>
        <v/>
      </c>
      <c r="AP111" s="370" t="str">
        <f>IF(AND('MAPA DE RIESGOS'!$AP186="Baja",'MAPA DE RIESGOS'!$AR186="Menor"),CONCATENATE("R",'MAPA DE RIESGOS'!$H186,"C",'MAPA DE RIESGOS'!$AF186),"")</f>
        <v/>
      </c>
      <c r="AQ111" s="370" t="str">
        <f>IF(AND('MAPA DE RIESGOS'!$AP187="Baja",'MAPA DE RIESGOS'!$AR187="Menor"),CONCATENATE("R",'MAPA DE RIESGOS'!$H187,"C",'MAPA DE RIESGOS'!$AF187),"")</f>
        <v/>
      </c>
      <c r="AR111" s="370" t="str">
        <f>IF(AND('MAPA DE RIESGOS'!$AP188="Baja",'MAPA DE RIESGOS'!$AR188="Menor"),CONCATENATE("R",'MAPA DE RIESGOS'!$H188,"C",'MAPA DE RIESGOS'!$AF188),"")</f>
        <v/>
      </c>
      <c r="AS111" s="370" t="str">
        <f>IF(AND('MAPA DE RIESGOS'!$AP189="Baja",'MAPA DE RIESGOS'!$AR189="Menor"),CONCATENATE("R",'MAPA DE RIESGOS'!$H189,"C",'MAPA DE RIESGOS'!$AF189),"")</f>
        <v/>
      </c>
      <c r="AT111" s="369" t="str">
        <f>IF(AND('MAPA DE RIESGOS'!$AP172="Baja",'MAPA DE RIESGOS'!$AR172="Moderado"),CONCATENATE("R",'MAPA DE RIESGOS'!$H172,"C",'MAPA DE RIESGOS'!$AF172),"")</f>
        <v/>
      </c>
      <c r="AU111" s="370" t="str">
        <f>IF(AND('MAPA DE RIESGOS'!$AP173="Baja",'MAPA DE RIESGOS'!$AR173="Moderado"),CONCATENATE("R",'MAPA DE RIESGOS'!$H173,"C",'MAPA DE RIESGOS'!$AF173),"")</f>
        <v/>
      </c>
      <c r="AV111" s="370" t="str">
        <f>IF(AND('MAPA DE RIESGOS'!$AP174="Baja",'MAPA DE RIESGOS'!$AR174="Moderado"),CONCATENATE("R",'MAPA DE RIESGOS'!$H174,"C",'MAPA DE RIESGOS'!$AF174),"")</f>
        <v/>
      </c>
      <c r="AW111" s="370" t="str">
        <f>IF(AND('MAPA DE RIESGOS'!$AP175="Baja",'MAPA DE RIESGOS'!$AR175="Moderado"),CONCATENATE("R",'MAPA DE RIESGOS'!$H175,"C",'MAPA DE RIESGOS'!$AF175),"")</f>
        <v/>
      </c>
      <c r="AX111" s="370" t="str">
        <f>IF(AND('MAPA DE RIESGOS'!$AP176="Baja",'MAPA DE RIESGOS'!$AR176="Moderado"),CONCATENATE("R",'MAPA DE RIESGOS'!$H176,"C",'MAPA DE RIESGOS'!$AF176),"")</f>
        <v/>
      </c>
      <c r="AY111" s="370" t="str">
        <f>IF(AND('MAPA DE RIESGOS'!$AP177="Baja",'MAPA DE RIESGOS'!$AR177="Moderado"),CONCATENATE("R",'MAPA DE RIESGOS'!$H177,"C",'MAPA DE RIESGOS'!$AF177),"")</f>
        <v/>
      </c>
      <c r="AZ111" s="370" t="str">
        <f>IF(AND('MAPA DE RIESGOS'!$AP178="Baja",'MAPA DE RIESGOS'!$AR178="Moderado"),CONCATENATE("R",'MAPA DE RIESGOS'!$H178,"C",'MAPA DE RIESGOS'!$AF178),"")</f>
        <v/>
      </c>
      <c r="BA111" s="370" t="str">
        <f>IF(AND('MAPA DE RIESGOS'!$AP179="Baja",'MAPA DE RIESGOS'!$AR179="Moderado"),CONCATENATE("R",'MAPA DE RIESGOS'!$H179,"C",'MAPA DE RIESGOS'!$AF179),"")</f>
        <v/>
      </c>
      <c r="BB111" s="370" t="str">
        <f>IF(AND('MAPA DE RIESGOS'!$AP180="Baja",'MAPA DE RIESGOS'!$AR180="Moderado"),CONCATENATE("R",'MAPA DE RIESGOS'!$H180,"C",'MAPA DE RIESGOS'!$AF180),"")</f>
        <v/>
      </c>
      <c r="BC111" s="370" t="str">
        <f>IF(AND('MAPA DE RIESGOS'!$AP181="Baja",'MAPA DE RIESGOS'!$AR181="Moderado"),CONCATENATE("R",'MAPA DE RIESGOS'!$H181,"C",'MAPA DE RIESGOS'!$AF181),"")</f>
        <v/>
      </c>
      <c r="BD111" s="370" t="str">
        <f>IF(AND('MAPA DE RIESGOS'!$AP182="Baja",'MAPA DE RIESGOS'!$AR182="Moderado"),CONCATENATE("R",'MAPA DE RIESGOS'!$H182,"C",'MAPA DE RIESGOS'!$AF182),"")</f>
        <v/>
      </c>
      <c r="BE111" s="370" t="str">
        <f>IF(AND('MAPA DE RIESGOS'!$AP183="Baja",'MAPA DE RIESGOS'!$AR183="Moderado"),CONCATENATE("R",'MAPA DE RIESGOS'!$H183,"C",'MAPA DE RIESGOS'!$AF183),"")</f>
        <v/>
      </c>
      <c r="BF111" s="370" t="str">
        <f>IF(AND('MAPA DE RIESGOS'!$AP184="Baja",'MAPA DE RIESGOS'!$AR184="Moderado"),CONCATENATE("R",'MAPA DE RIESGOS'!$H184,"C",'MAPA DE RIESGOS'!$AF184),"")</f>
        <v/>
      </c>
      <c r="BG111" s="370" t="str">
        <f>IF(AND('MAPA DE RIESGOS'!$AP185="Baja",'MAPA DE RIESGOS'!$AR185="Moderado"),CONCATENATE("R",'MAPA DE RIESGOS'!$H185,"C",'MAPA DE RIESGOS'!$AF185),"")</f>
        <v/>
      </c>
      <c r="BH111" s="370" t="str">
        <f>IF(AND('MAPA DE RIESGOS'!$AP186="Baja",'MAPA DE RIESGOS'!$AR186="Moderado"),CONCATENATE("R",'MAPA DE RIESGOS'!$H186,"C",'MAPA DE RIESGOS'!$AF186),"")</f>
        <v/>
      </c>
      <c r="BI111" s="370" t="str">
        <f>IF(AND('MAPA DE RIESGOS'!$AP187="Baja",'MAPA DE RIESGOS'!$AR187="Moderado"),CONCATENATE("R",'MAPA DE RIESGOS'!$H187,"C",'MAPA DE RIESGOS'!$AF187),"")</f>
        <v/>
      </c>
      <c r="BJ111" s="370" t="str">
        <f>IF(AND('MAPA DE RIESGOS'!$AP188="Baja",'MAPA DE RIESGOS'!$AR188="Moderado"),CONCATENATE("R",'MAPA DE RIESGOS'!$H188,"C",'MAPA DE RIESGOS'!$AF188),"")</f>
        <v/>
      </c>
      <c r="BK111" s="371" t="str">
        <f>IF(AND('MAPA DE RIESGOS'!$AP189="Baja",'MAPA DE RIESGOS'!$AR189="Moderado"),CONCATENATE("R",'MAPA DE RIESGOS'!$H189,"C",'MAPA DE RIESGOS'!$AF189),"")</f>
        <v/>
      </c>
      <c r="BL111" s="357" t="str">
        <f>IF(AND('MAPA DE RIESGOS'!$AP172="Baja",'MAPA DE RIESGOS'!$AR172="Mayor"),CONCATENATE("R",'MAPA DE RIESGOS'!$H172,"C",'MAPA DE RIESGOS'!$AF172),"")</f>
        <v/>
      </c>
      <c r="BM111" s="357" t="str">
        <f>IF(AND('MAPA DE RIESGOS'!$AP173="Baja",'MAPA DE RIESGOS'!$AR173="Mayor"),CONCATENATE("R",'MAPA DE RIESGOS'!$H173,"C",'MAPA DE RIESGOS'!$AF173),"")</f>
        <v/>
      </c>
      <c r="BN111" s="357" t="str">
        <f>IF(AND('MAPA DE RIESGOS'!$AP174="Baja",'MAPA DE RIESGOS'!$AR174="Mayor"),CONCATENATE("R",'MAPA DE RIESGOS'!$H174,"C",'MAPA DE RIESGOS'!$AF174),"")</f>
        <v/>
      </c>
      <c r="BO111" s="357" t="str">
        <f>IF(AND('MAPA DE RIESGOS'!$AP175="Baja",'MAPA DE RIESGOS'!$AR175="Mayor"),CONCATENATE("R",'MAPA DE RIESGOS'!$H175,"C",'MAPA DE RIESGOS'!$AF175),"")</f>
        <v/>
      </c>
      <c r="BP111" s="357" t="str">
        <f>IF(AND('MAPA DE RIESGOS'!$AP176="Baja",'MAPA DE RIESGOS'!$AR176="Mayor"),CONCATENATE("R",'MAPA DE RIESGOS'!$H176,"C",'MAPA DE RIESGOS'!$AF176),"")</f>
        <v/>
      </c>
      <c r="BQ111" s="357" t="str">
        <f>IF(AND('MAPA DE RIESGOS'!$AP177="Baja",'MAPA DE RIESGOS'!$AR177="Mayor"),CONCATENATE("R",'MAPA DE RIESGOS'!$H177,"C",'MAPA DE RIESGOS'!$AF177),"")</f>
        <v/>
      </c>
      <c r="BR111" s="357" t="str">
        <f>IF(AND('MAPA DE RIESGOS'!$AP178="Baja",'MAPA DE RIESGOS'!$AR178="Mayor"),CONCATENATE("R",'MAPA DE RIESGOS'!$H178,"C",'MAPA DE RIESGOS'!$AF178),"")</f>
        <v/>
      </c>
      <c r="BS111" s="357" t="str">
        <f>IF(AND('MAPA DE RIESGOS'!$AP179="Baja",'MAPA DE RIESGOS'!$AR179="Mayor"),CONCATENATE("R",'MAPA DE RIESGOS'!$H179,"C",'MAPA DE RIESGOS'!$AF179),"")</f>
        <v/>
      </c>
      <c r="BT111" s="357" t="str">
        <f>IF(AND('MAPA DE RIESGOS'!$AP180="Baja",'MAPA DE RIESGOS'!$AR180="Mayor"),CONCATENATE("R",'MAPA DE RIESGOS'!$H180,"C",'MAPA DE RIESGOS'!$AF180),"")</f>
        <v/>
      </c>
      <c r="BU111" s="357" t="str">
        <f>IF(AND('MAPA DE RIESGOS'!$AP181="Baja",'MAPA DE RIESGOS'!$AR181="Mayor"),CONCATENATE("R",'MAPA DE RIESGOS'!$H181,"C",'MAPA DE RIESGOS'!$AF181),"")</f>
        <v/>
      </c>
      <c r="BV111" s="357" t="str">
        <f>IF(AND('MAPA DE RIESGOS'!$AP182="Baja",'MAPA DE RIESGOS'!$AR182="Mayor"),CONCATENATE("R",'MAPA DE RIESGOS'!$H182,"C",'MAPA DE RIESGOS'!$AF182),"")</f>
        <v/>
      </c>
      <c r="BW111" s="357" t="str">
        <f>IF(AND('MAPA DE RIESGOS'!$AP183="Baja",'MAPA DE RIESGOS'!$AR183="Mayor"),CONCATENATE("R",'MAPA DE RIESGOS'!$H183,"C",'MAPA DE RIESGOS'!$AF183),"")</f>
        <v/>
      </c>
      <c r="BX111" s="357" t="str">
        <f>IF(AND('MAPA DE RIESGOS'!$AP184="Baja",'MAPA DE RIESGOS'!$AR184="Mayor"),CONCATENATE("R",'MAPA DE RIESGOS'!$H184,"C",'MAPA DE RIESGOS'!$AF184),"")</f>
        <v/>
      </c>
      <c r="BY111" s="357" t="str">
        <f>IF(AND('MAPA DE RIESGOS'!$AP185="Baja",'MAPA DE RIESGOS'!$AR185="Mayor"),CONCATENATE("R",'MAPA DE RIESGOS'!$H185,"C",'MAPA DE RIESGOS'!$AF185),"")</f>
        <v/>
      </c>
      <c r="BZ111" s="357" t="str">
        <f>IF(AND('MAPA DE RIESGOS'!$AP186="Baja",'MAPA DE RIESGOS'!$AR186="Mayor"),CONCATENATE("R",'MAPA DE RIESGOS'!$H186,"C",'MAPA DE RIESGOS'!$AF186),"")</f>
        <v/>
      </c>
      <c r="CA111" s="357" t="str">
        <f>IF(AND('MAPA DE RIESGOS'!$AP187="Baja",'MAPA DE RIESGOS'!$AR187="Mayor"),CONCATENATE("R",'MAPA DE RIESGOS'!$H187,"C",'MAPA DE RIESGOS'!$AF187),"")</f>
        <v/>
      </c>
      <c r="CB111" s="357" t="str">
        <f>IF(AND('MAPA DE RIESGOS'!$AP188="Baja",'MAPA DE RIESGOS'!$AR188="Mayor"),CONCATENATE("R",'MAPA DE RIESGOS'!$H188,"C",'MAPA DE RIESGOS'!$AF188),"")</f>
        <v/>
      </c>
      <c r="CC111" s="358" t="str">
        <f>IF(AND('MAPA DE RIESGOS'!$AP189="Baja",'MAPA DE RIESGOS'!$AR189="Mayor"),CONCATENATE("R",'MAPA DE RIESGOS'!$H189,"C",'MAPA DE RIESGOS'!$AF189),"")</f>
        <v/>
      </c>
      <c r="CD111" s="359" t="str">
        <f>IF(AND('MAPA DE RIESGOS'!$AP172="Baja",'MAPA DE RIESGOS'!$AR172="Catastrófico"),CONCATENATE("R",'MAPA DE RIESGOS'!$H172,"C",'MAPA DE RIESGOS'!$AF172),"")</f>
        <v/>
      </c>
      <c r="CE111" s="359" t="str">
        <f>IF(AND('MAPA DE RIESGOS'!$AP173="Baja",'MAPA DE RIESGOS'!$AR173="Catastrófico"),CONCATENATE("R",'MAPA DE RIESGOS'!$H173,"C",'MAPA DE RIESGOS'!$AF173),"")</f>
        <v/>
      </c>
      <c r="CF111" s="359" t="str">
        <f>IF(AND('MAPA DE RIESGOS'!$AP174="Baja",'MAPA DE RIESGOS'!$AR174="Catastrófico"),CONCATENATE("R",'MAPA DE RIESGOS'!$H174,"C",'MAPA DE RIESGOS'!$AF174),"")</f>
        <v/>
      </c>
      <c r="CG111" s="359" t="str">
        <f>IF(AND('MAPA DE RIESGOS'!$AP175="Baja",'MAPA DE RIESGOS'!$AR175="Catastrófico"),CONCATENATE("R",'MAPA DE RIESGOS'!$H175,"C",'MAPA DE RIESGOS'!$AF175),"")</f>
        <v/>
      </c>
      <c r="CH111" s="359" t="str">
        <f>IF(AND('MAPA DE RIESGOS'!$AP176="Baja",'MAPA DE RIESGOS'!$AR176="Catastrófico"),CONCATENATE("R",'MAPA DE RIESGOS'!$H176,"C",'MAPA DE RIESGOS'!$AF176),"")</f>
        <v/>
      </c>
      <c r="CI111" s="359" t="str">
        <f>IF(AND('MAPA DE RIESGOS'!$AP177="Baja",'MAPA DE RIESGOS'!$AR177="Catastrófico"),CONCATENATE("R",'MAPA DE RIESGOS'!$H177,"C",'MAPA DE RIESGOS'!$AF177),"")</f>
        <v/>
      </c>
      <c r="CJ111" s="359" t="str">
        <f>IF(AND('MAPA DE RIESGOS'!$AP178="Baja",'MAPA DE RIESGOS'!$AR178="Catastrófico"),CONCATENATE("R",'MAPA DE RIESGOS'!$H178,"C",'MAPA DE RIESGOS'!$AF178),"")</f>
        <v/>
      </c>
      <c r="CK111" s="359" t="str">
        <f>IF(AND('MAPA DE RIESGOS'!$AP179="Baja",'MAPA DE RIESGOS'!$AR179="Catastrófico"),CONCATENATE("R",'MAPA DE RIESGOS'!$H179,"C",'MAPA DE RIESGOS'!$AF179),"")</f>
        <v/>
      </c>
      <c r="CL111" s="359" t="str">
        <f>IF(AND('MAPA DE RIESGOS'!$AP180="Baja",'MAPA DE RIESGOS'!$AR180="Catastrófico"),CONCATENATE("R",'MAPA DE RIESGOS'!$H180,"C",'MAPA DE RIESGOS'!$AF180),"")</f>
        <v/>
      </c>
      <c r="CM111" s="359" t="str">
        <f>IF(AND('MAPA DE RIESGOS'!$AP181="Baja",'MAPA DE RIESGOS'!$AR181="Catastrófico"),CONCATENATE("R",'MAPA DE RIESGOS'!$H181,"C",'MAPA DE RIESGOS'!$AF181),"")</f>
        <v/>
      </c>
      <c r="CN111" s="359" t="str">
        <f>IF(AND('MAPA DE RIESGOS'!$AP182="Baja",'MAPA DE RIESGOS'!$AR182="Catastrófico"),CONCATENATE("R",'MAPA DE RIESGOS'!$H182,"C",'MAPA DE RIESGOS'!$AF182),"")</f>
        <v/>
      </c>
      <c r="CO111" s="359" t="str">
        <f>IF(AND('MAPA DE RIESGOS'!$AP183="Baja",'MAPA DE RIESGOS'!$AR183="Catastrófico"),CONCATENATE("R",'MAPA DE RIESGOS'!$H183,"C",'MAPA DE RIESGOS'!$AF183),"")</f>
        <v/>
      </c>
      <c r="CP111" s="359" t="str">
        <f>IF(AND('MAPA DE RIESGOS'!$AP184="Baja",'MAPA DE RIESGOS'!$AR184="Catastrófico"),CONCATENATE("R",'MAPA DE RIESGOS'!$H184,"C",'MAPA DE RIESGOS'!$AF184),"")</f>
        <v/>
      </c>
      <c r="CQ111" s="359" t="str">
        <f>IF(AND('MAPA DE RIESGOS'!$AP185="Baja",'MAPA DE RIESGOS'!$AR185="Catastrófico"),CONCATENATE("R",'MAPA DE RIESGOS'!$H185,"C",'MAPA DE RIESGOS'!$AF185),"")</f>
        <v/>
      </c>
      <c r="CR111" s="359" t="str">
        <f>IF(AND('MAPA DE RIESGOS'!$AP186="Baja",'MAPA DE RIESGOS'!$AR186="Catastrófico"),CONCATENATE("R",'MAPA DE RIESGOS'!$H186,"C",'MAPA DE RIESGOS'!$AF186),"")</f>
        <v/>
      </c>
      <c r="CS111" s="359" t="str">
        <f>IF(AND('MAPA DE RIESGOS'!$AP187="Baja",'MAPA DE RIESGOS'!$AR187="Catastrófico"),CONCATENATE("R",'MAPA DE RIESGOS'!$H187,"C",'MAPA DE RIESGOS'!$AF187),"")</f>
        <v/>
      </c>
      <c r="CT111" s="359" t="str">
        <f>IF(AND('MAPA DE RIESGOS'!$AP188="Baja",'MAPA DE RIESGOS'!$AR188="Catastrófico"),CONCATENATE("R",'MAPA DE RIESGOS'!$H188,"C",'MAPA DE RIESGOS'!$AF188),"")</f>
        <v/>
      </c>
      <c r="CU111" s="360" t="str">
        <f>IF(AND('MAPA DE RIESGOS'!$AP189="Baja",'MAPA DE RIESGOS'!$AR189="Catastrófico"),CONCATENATE("R",'MAPA DE RIESGOS'!$H189,"C",'MAPA DE RIESGOS'!$AF189),"")</f>
        <v/>
      </c>
      <c r="CV111" s="67"/>
      <c r="CW111" s="722"/>
      <c r="CX111" s="722"/>
      <c r="CY111" s="722"/>
      <c r="CZ111" s="722"/>
      <c r="DA111" s="722"/>
      <c r="DB111" s="722"/>
    </row>
    <row r="112" spans="2:106" ht="32.5" customHeight="1">
      <c r="B112" s="755"/>
      <c r="C112" s="755"/>
      <c r="D112" s="756"/>
      <c r="E112" s="726"/>
      <c r="F112" s="727"/>
      <c r="G112" s="727"/>
      <c r="H112" s="727"/>
      <c r="I112" s="728"/>
      <c r="J112" s="378" t="str">
        <f>IF(AND('MAPA DE RIESGOS'!$AP190="Baja",'MAPA DE RIESGOS'!$AR190="Leve"),CONCATENATE("R",'MAPA DE RIESGOS'!$H190,"C",'MAPA DE RIESGOS'!$AF190),"")</f>
        <v/>
      </c>
      <c r="K112" s="379" t="str">
        <f>IF(AND('MAPA DE RIESGOS'!$AP191="Baja",'MAPA DE RIESGOS'!$AR191="Leve"),CONCATENATE("R",'MAPA DE RIESGOS'!$H191,"C",'MAPA DE RIESGOS'!$AF191),"")</f>
        <v/>
      </c>
      <c r="L112" s="379" t="str">
        <f>IF(AND('MAPA DE RIESGOS'!$AP192="Baja",'MAPA DE RIESGOS'!$AR192="Leve"),CONCATENATE("R",'MAPA DE RIESGOS'!$H192,"C",'MAPA DE RIESGOS'!$AF192),"")</f>
        <v/>
      </c>
      <c r="M112" s="379" t="str">
        <f>IF(AND('MAPA DE RIESGOS'!$AP193="Baja",'MAPA DE RIESGOS'!$AR193="Leve"),CONCATENATE("R",'MAPA DE RIESGOS'!$H193,"C",'MAPA DE RIESGOS'!$AF193),"")</f>
        <v/>
      </c>
      <c r="N112" s="379" t="str">
        <f>IF(AND('MAPA DE RIESGOS'!$AP194="Baja",'MAPA DE RIESGOS'!$AR194="Leve"),CONCATENATE("R",'MAPA DE RIESGOS'!$H194,"C",'MAPA DE RIESGOS'!$AF194),"")</f>
        <v/>
      </c>
      <c r="O112" s="379" t="str">
        <f>IF(AND('MAPA DE RIESGOS'!$AP195="Baja",'MAPA DE RIESGOS'!$AR195="Leve"),CONCATENATE("R",'MAPA DE RIESGOS'!$H195,"C",'MAPA DE RIESGOS'!$AF195),"")</f>
        <v/>
      </c>
      <c r="P112" s="379" t="str">
        <f>IF(AND('MAPA DE RIESGOS'!$AP196="Baja",'MAPA DE RIESGOS'!$AR196="Leve"),CONCATENATE("R",'MAPA DE RIESGOS'!$H196,"C",'MAPA DE RIESGOS'!$AF196),"")</f>
        <v/>
      </c>
      <c r="Q112" s="379" t="str">
        <f>IF(AND('MAPA DE RIESGOS'!$AP197="Baja",'MAPA DE RIESGOS'!$AR197="Leve"),CONCATENATE("R",'MAPA DE RIESGOS'!$H197,"C",'MAPA DE RIESGOS'!$AF197),"")</f>
        <v/>
      </c>
      <c r="R112" s="379" t="str">
        <f>IF(AND('MAPA DE RIESGOS'!$AP198="Baja",'MAPA DE RIESGOS'!$AR198="Leve"),CONCATENATE("R",'MAPA DE RIESGOS'!$H198,"C",'MAPA DE RIESGOS'!$AF198),"")</f>
        <v/>
      </c>
      <c r="S112" s="379" t="str">
        <f>IF(AND('MAPA DE RIESGOS'!$AP199="Baja",'MAPA DE RIESGOS'!$AR199="Leve"),CONCATENATE("R",'MAPA DE RIESGOS'!$H199,"C",'MAPA DE RIESGOS'!$AF199),"")</f>
        <v/>
      </c>
      <c r="T112" s="379" t="str">
        <f>IF(AND('MAPA DE RIESGOS'!$AP200="Baja",'MAPA DE RIESGOS'!$AR200="Leve"),CONCATENATE("R",'MAPA DE RIESGOS'!$H200,"C",'MAPA DE RIESGOS'!$AF200),"")</f>
        <v/>
      </c>
      <c r="U112" s="379" t="str">
        <f>IF(AND('MAPA DE RIESGOS'!$AP201="Baja",'MAPA DE RIESGOS'!$AR201="Leve"),CONCATENATE("R",'MAPA DE RIESGOS'!$H201,"C",'MAPA DE RIESGOS'!$AF201),"")</f>
        <v/>
      </c>
      <c r="V112" s="379" t="str">
        <f>IF(AND('MAPA DE RIESGOS'!$AP202="Baja",'MAPA DE RIESGOS'!$AR202="Leve"),CONCATENATE("R",'MAPA DE RIESGOS'!$H202,"C",'MAPA DE RIESGOS'!$AF202),"")</f>
        <v/>
      </c>
      <c r="W112" s="379" t="str">
        <f>IF(AND('MAPA DE RIESGOS'!$AP203="Baja",'MAPA DE RIESGOS'!$AR203="Leve"),CONCATENATE("R",'MAPA DE RIESGOS'!$H203,"C",'MAPA DE RIESGOS'!$AF203),"")</f>
        <v/>
      </c>
      <c r="X112" s="379" t="str">
        <f>IF(AND('MAPA DE RIESGOS'!$AP204="Baja",'MAPA DE RIESGOS'!$AR204="Leve"),CONCATENATE("R",'MAPA DE RIESGOS'!$H204,"C",'MAPA DE RIESGOS'!$AF204),"")</f>
        <v/>
      </c>
      <c r="Y112" s="379" t="str">
        <f>IF(AND('MAPA DE RIESGOS'!$AP205="Baja",'MAPA DE RIESGOS'!$AR205="Leve"),CONCATENATE("R",'MAPA DE RIESGOS'!$H205,"C",'MAPA DE RIESGOS'!$AF205),"")</f>
        <v/>
      </c>
      <c r="Z112" s="379" t="str">
        <f>IF(AND('MAPA DE RIESGOS'!$AP206="Baja",'MAPA DE RIESGOS'!$AR206="Leve"),CONCATENATE("R",'MAPA DE RIESGOS'!$H206,"C",'MAPA DE RIESGOS'!$AF206),"")</f>
        <v/>
      </c>
      <c r="AA112" s="380" t="str">
        <f>IF(AND('MAPA DE RIESGOS'!$AP207="Baja",'MAPA DE RIESGOS'!$AR207="Leve"),CONCATENATE("R",'MAPA DE RIESGOS'!$H207,"C",'MAPA DE RIESGOS'!$AF207),"")</f>
        <v/>
      </c>
      <c r="AB112" s="369" t="str">
        <f>IF(AND('MAPA DE RIESGOS'!$AP190="Baja",'MAPA DE RIESGOS'!$AR190="Menor"),CONCATENATE("R",'MAPA DE RIESGOS'!$H190,"C",'MAPA DE RIESGOS'!$AF190),"")</f>
        <v>R30C1</v>
      </c>
      <c r="AC112" s="370" t="str">
        <f>IF(AND('MAPA DE RIESGOS'!$AP191="Baja",'MAPA DE RIESGOS'!$AR191="Menor"),CONCATENATE("R",'MAPA DE RIESGOS'!$H191,"C",'MAPA DE RIESGOS'!$AF191),"")</f>
        <v>R30C2</v>
      </c>
      <c r="AD112" s="370" t="str">
        <f>IF(AND('MAPA DE RIESGOS'!$AP192="Baja",'MAPA DE RIESGOS'!$AR192="Menor"),CONCATENATE("R",'MAPA DE RIESGOS'!$H192,"C",'MAPA DE RIESGOS'!$AF192),"")</f>
        <v/>
      </c>
      <c r="AE112" s="370" t="str">
        <f>IF(AND('MAPA DE RIESGOS'!$AP193="Baja",'MAPA DE RIESGOS'!$AR193="Menor"),CONCATENATE("R",'MAPA DE RIESGOS'!$H193,"C",'MAPA DE RIESGOS'!$AF193),"")</f>
        <v/>
      </c>
      <c r="AF112" s="370" t="str">
        <f>IF(AND('MAPA DE RIESGOS'!$AP194="Baja",'MAPA DE RIESGOS'!$AR194="Menor"),CONCATENATE("R",'MAPA DE RIESGOS'!$H194,"C",'MAPA DE RIESGOS'!$AF194),"")</f>
        <v/>
      </c>
      <c r="AG112" s="370" t="str">
        <f>IF(AND('MAPA DE RIESGOS'!$AP195="Baja",'MAPA DE RIESGOS'!$AR195="Menor"),CONCATENATE("R",'MAPA DE RIESGOS'!$H195,"C",'MAPA DE RIESGOS'!$AF195),"")</f>
        <v/>
      </c>
      <c r="AH112" s="370" t="str">
        <f>IF(AND('MAPA DE RIESGOS'!$AP196="Baja",'MAPA DE RIESGOS'!$AR196="Menor"),CONCATENATE("R",'MAPA DE RIESGOS'!$H196,"C",'MAPA DE RIESGOS'!$AF196),"")</f>
        <v>R31C1</v>
      </c>
      <c r="AI112" s="370" t="str">
        <f>IF(AND('MAPA DE RIESGOS'!$AP197="Baja",'MAPA DE RIESGOS'!$AR197="Menor"),CONCATENATE("R",'MAPA DE RIESGOS'!$H197,"C",'MAPA DE RIESGOS'!$AF197),"")</f>
        <v/>
      </c>
      <c r="AJ112" s="370" t="str">
        <f>IF(AND('MAPA DE RIESGOS'!$AP198="Baja",'MAPA DE RIESGOS'!$AR198="Menor"),CONCATENATE("R",'MAPA DE RIESGOS'!$H198,"C",'MAPA DE RIESGOS'!$AF198),"")</f>
        <v/>
      </c>
      <c r="AK112" s="370" t="str">
        <f>IF(AND('MAPA DE RIESGOS'!$AP199="Baja",'MAPA DE RIESGOS'!$AR199="Menor"),CONCATENATE("R",'MAPA DE RIESGOS'!$H199,"C",'MAPA DE RIESGOS'!$AF199),"")</f>
        <v/>
      </c>
      <c r="AL112" s="370" t="str">
        <f>IF(AND('MAPA DE RIESGOS'!$AP200="Baja",'MAPA DE RIESGOS'!$AR200="Menor"),CONCATENATE("R",'MAPA DE RIESGOS'!$H200,"C",'MAPA DE RIESGOS'!$AF200),"")</f>
        <v/>
      </c>
      <c r="AM112" s="370" t="str">
        <f>IF(AND('MAPA DE RIESGOS'!$AP201="Baja",'MAPA DE RIESGOS'!$AR201="Menor"),CONCATENATE("R",'MAPA DE RIESGOS'!$H201,"C",'MAPA DE RIESGOS'!$AF201),"")</f>
        <v/>
      </c>
      <c r="AN112" s="370" t="str">
        <f>IF(AND('MAPA DE RIESGOS'!$AP202="Baja",'MAPA DE RIESGOS'!$AR202="Menor"),CONCATENATE("R",'MAPA DE RIESGOS'!$H202,"C",'MAPA DE RIESGOS'!$AF202),"")</f>
        <v/>
      </c>
      <c r="AO112" s="370" t="str">
        <f>IF(AND('MAPA DE RIESGOS'!$AP203="Baja",'MAPA DE RIESGOS'!$AR203="Menor"),CONCATENATE("R",'MAPA DE RIESGOS'!$H203,"C",'MAPA DE RIESGOS'!$AF203),"")</f>
        <v/>
      </c>
      <c r="AP112" s="370" t="str">
        <f>IF(AND('MAPA DE RIESGOS'!$AP204="Baja",'MAPA DE RIESGOS'!$AR204="Menor"),CONCATENATE("R",'MAPA DE RIESGOS'!$H204,"C",'MAPA DE RIESGOS'!$AF204),"")</f>
        <v/>
      </c>
      <c r="AQ112" s="370" t="str">
        <f>IF(AND('MAPA DE RIESGOS'!$AP205="Baja",'MAPA DE RIESGOS'!$AR205="Menor"),CONCATENATE("R",'MAPA DE RIESGOS'!$H205,"C",'MAPA DE RIESGOS'!$AF205),"")</f>
        <v/>
      </c>
      <c r="AR112" s="370" t="str">
        <f>IF(AND('MAPA DE RIESGOS'!$AP206="Baja",'MAPA DE RIESGOS'!$AR206="Menor"),CONCATENATE("R",'MAPA DE RIESGOS'!$H206,"C",'MAPA DE RIESGOS'!$AF206),"")</f>
        <v/>
      </c>
      <c r="AS112" s="370" t="str">
        <f>IF(AND('MAPA DE RIESGOS'!$AP207="Baja",'MAPA DE RIESGOS'!$AR207="Menor"),CONCATENATE("R",'MAPA DE RIESGOS'!$H207,"C",'MAPA DE RIESGOS'!$AF207),"")</f>
        <v/>
      </c>
      <c r="AT112" s="369" t="str">
        <f>IF(AND('MAPA DE RIESGOS'!$AP190="Baja",'MAPA DE RIESGOS'!$AR190="Moderado"),CONCATENATE("R",'MAPA DE RIESGOS'!$H190,"C",'MAPA DE RIESGOS'!$AF190),"")</f>
        <v/>
      </c>
      <c r="AU112" s="370" t="str">
        <f>IF(AND('MAPA DE RIESGOS'!$AP191="Baja",'MAPA DE RIESGOS'!$AR191="Moderado"),CONCATENATE("R",'MAPA DE RIESGOS'!$H191,"C",'MAPA DE RIESGOS'!$AF191),"")</f>
        <v/>
      </c>
      <c r="AV112" s="370" t="str">
        <f>IF(AND('MAPA DE RIESGOS'!$AP192="Baja",'MAPA DE RIESGOS'!$AR192="Moderado"),CONCATENATE("R",'MAPA DE RIESGOS'!$H192,"C",'MAPA DE RIESGOS'!$AF192),"")</f>
        <v/>
      </c>
      <c r="AW112" s="370" t="str">
        <f>IF(AND('MAPA DE RIESGOS'!$AP193="Baja",'MAPA DE RIESGOS'!$AR193="Moderado"),CONCATENATE("R",'MAPA DE RIESGOS'!$H193,"C",'MAPA DE RIESGOS'!$AF193),"")</f>
        <v/>
      </c>
      <c r="AX112" s="370" t="str">
        <f>IF(AND('MAPA DE RIESGOS'!$AP194="Baja",'MAPA DE RIESGOS'!$AR194="Moderado"),CONCATENATE("R",'MAPA DE RIESGOS'!$H194,"C",'MAPA DE RIESGOS'!$AF194),"")</f>
        <v/>
      </c>
      <c r="AY112" s="370" t="str">
        <f>IF(AND('MAPA DE RIESGOS'!$AP195="Baja",'MAPA DE RIESGOS'!$AR195="Moderado"),CONCATENATE("R",'MAPA DE RIESGOS'!$H195,"C",'MAPA DE RIESGOS'!$AF195),"")</f>
        <v/>
      </c>
      <c r="AZ112" s="370" t="str">
        <f>IF(AND('MAPA DE RIESGOS'!$AP196="Baja",'MAPA DE RIESGOS'!$AR196="Moderado"),CONCATENATE("R",'MAPA DE RIESGOS'!$H196,"C",'MAPA DE RIESGOS'!$AF196),"")</f>
        <v/>
      </c>
      <c r="BA112" s="370" t="str">
        <f>IF(AND('MAPA DE RIESGOS'!$AP197="Baja",'MAPA DE RIESGOS'!$AR197="Moderado"),CONCATENATE("R",'MAPA DE RIESGOS'!$H197,"C",'MAPA DE RIESGOS'!$AF197),"")</f>
        <v/>
      </c>
      <c r="BB112" s="370" t="str">
        <f>IF(AND('MAPA DE RIESGOS'!$AP198="Baja",'MAPA DE RIESGOS'!$AR198="Moderado"),CONCATENATE("R",'MAPA DE RIESGOS'!$H198,"C",'MAPA DE RIESGOS'!$AF198),"")</f>
        <v/>
      </c>
      <c r="BC112" s="370" t="str">
        <f>IF(AND('MAPA DE RIESGOS'!$AP199="Baja",'MAPA DE RIESGOS'!$AR199="Moderado"),CONCATENATE("R",'MAPA DE RIESGOS'!$H199,"C",'MAPA DE RIESGOS'!$AF199),"")</f>
        <v/>
      </c>
      <c r="BD112" s="370" t="str">
        <f>IF(AND('MAPA DE RIESGOS'!$AP200="Baja",'MAPA DE RIESGOS'!$AR200="Moderado"),CONCATENATE("R",'MAPA DE RIESGOS'!$H200,"C",'MAPA DE RIESGOS'!$AF200),"")</f>
        <v/>
      </c>
      <c r="BE112" s="370" t="str">
        <f>IF(AND('MAPA DE RIESGOS'!$AP201="Baja",'MAPA DE RIESGOS'!$AR201="Moderado"),CONCATENATE("R",'MAPA DE RIESGOS'!$H201,"C",'MAPA DE RIESGOS'!$AF201),"")</f>
        <v/>
      </c>
      <c r="BF112" s="370" t="str">
        <f>IF(AND('MAPA DE RIESGOS'!$AP202="Baja",'MAPA DE RIESGOS'!$AR202="Moderado"),CONCATENATE("R",'MAPA DE RIESGOS'!$H202,"C",'MAPA DE RIESGOS'!$AF202),"")</f>
        <v/>
      </c>
      <c r="BG112" s="370" t="str">
        <f>IF(AND('MAPA DE RIESGOS'!$AP203="Baja",'MAPA DE RIESGOS'!$AR203="Moderado"),CONCATENATE("R",'MAPA DE RIESGOS'!$H203,"C",'MAPA DE RIESGOS'!$AF203),"")</f>
        <v/>
      </c>
      <c r="BH112" s="370" t="str">
        <f>IF(AND('MAPA DE RIESGOS'!$AP204="Baja",'MAPA DE RIESGOS'!$AR204="Moderado"),CONCATENATE("R",'MAPA DE RIESGOS'!$H204,"C",'MAPA DE RIESGOS'!$AF204),"")</f>
        <v/>
      </c>
      <c r="BI112" s="370" t="str">
        <f>IF(AND('MAPA DE RIESGOS'!$AP205="Baja",'MAPA DE RIESGOS'!$AR205="Moderado"),CONCATENATE("R",'MAPA DE RIESGOS'!$H205,"C",'MAPA DE RIESGOS'!$AF205),"")</f>
        <v/>
      </c>
      <c r="BJ112" s="370" t="str">
        <f>IF(AND('MAPA DE RIESGOS'!$AP206="Baja",'MAPA DE RIESGOS'!$AR206="Moderado"),CONCATENATE("R",'MAPA DE RIESGOS'!$H206,"C",'MAPA DE RIESGOS'!$AF206),"")</f>
        <v/>
      </c>
      <c r="BK112" s="371" t="str">
        <f>IF(AND('MAPA DE RIESGOS'!$AP207="Baja",'MAPA DE RIESGOS'!$AR207="Moderado"),CONCATENATE("R",'MAPA DE RIESGOS'!$H207,"C",'MAPA DE RIESGOS'!$AF207),"")</f>
        <v/>
      </c>
      <c r="BL112" s="357" t="str">
        <f>IF(AND('MAPA DE RIESGOS'!$AP190="Baja",'MAPA DE RIESGOS'!$AR190="Mayor"),CONCATENATE("R",'MAPA DE RIESGOS'!$H190,"C",'MAPA DE RIESGOS'!$AF190),"")</f>
        <v/>
      </c>
      <c r="BM112" s="357" t="str">
        <f>IF(AND('MAPA DE RIESGOS'!$AP191="Baja",'MAPA DE RIESGOS'!$AR191="Mayor"),CONCATENATE("R",'MAPA DE RIESGOS'!$H191,"C",'MAPA DE RIESGOS'!$AF191),"")</f>
        <v/>
      </c>
      <c r="BN112" s="357" t="str">
        <f>IF(AND('MAPA DE RIESGOS'!$AP192="Baja",'MAPA DE RIESGOS'!$AR192="Mayor"),CONCATENATE("R",'MAPA DE RIESGOS'!$H192,"C",'MAPA DE RIESGOS'!$AF192),"")</f>
        <v/>
      </c>
      <c r="BO112" s="357" t="str">
        <f>IF(AND('MAPA DE RIESGOS'!$AP193="Baja",'MAPA DE RIESGOS'!$AR193="Mayor"),CONCATENATE("R",'MAPA DE RIESGOS'!$H193,"C",'MAPA DE RIESGOS'!$AF193),"")</f>
        <v/>
      </c>
      <c r="BP112" s="357" t="str">
        <f>IF(AND('MAPA DE RIESGOS'!$AP194="Baja",'MAPA DE RIESGOS'!$AR194="Mayor"),CONCATENATE("R",'MAPA DE RIESGOS'!$H194,"C",'MAPA DE RIESGOS'!$AF194),"")</f>
        <v/>
      </c>
      <c r="BQ112" s="357" t="str">
        <f>IF(AND('MAPA DE RIESGOS'!$AP195="Baja",'MAPA DE RIESGOS'!$AR195="Mayor"),CONCATENATE("R",'MAPA DE RIESGOS'!$H195,"C",'MAPA DE RIESGOS'!$AF195),"")</f>
        <v/>
      </c>
      <c r="BR112" s="357" t="str">
        <f>IF(AND('MAPA DE RIESGOS'!$AP196="Baja",'MAPA DE RIESGOS'!$AR196="Mayor"),CONCATENATE("R",'MAPA DE RIESGOS'!$H196,"C",'MAPA DE RIESGOS'!$AF196),"")</f>
        <v/>
      </c>
      <c r="BS112" s="357" t="str">
        <f>IF(AND('MAPA DE RIESGOS'!$AP197="Baja",'MAPA DE RIESGOS'!$AR197="Mayor"),CONCATENATE("R",'MAPA DE RIESGOS'!$H197,"C",'MAPA DE RIESGOS'!$AF197),"")</f>
        <v/>
      </c>
      <c r="BT112" s="357" t="str">
        <f>IF(AND('MAPA DE RIESGOS'!$AP198="Baja",'MAPA DE RIESGOS'!$AR198="Mayor"),CONCATENATE("R",'MAPA DE RIESGOS'!$H198,"C",'MAPA DE RIESGOS'!$AF198),"")</f>
        <v/>
      </c>
      <c r="BU112" s="357" t="str">
        <f>IF(AND('MAPA DE RIESGOS'!$AP199="Baja",'MAPA DE RIESGOS'!$AR199="Mayor"),CONCATENATE("R",'MAPA DE RIESGOS'!$H199,"C",'MAPA DE RIESGOS'!$AF199),"")</f>
        <v/>
      </c>
      <c r="BV112" s="357" t="str">
        <f>IF(AND('MAPA DE RIESGOS'!$AP200="Baja",'MAPA DE RIESGOS'!$AR200="Mayor"),CONCATENATE("R",'MAPA DE RIESGOS'!$H200,"C",'MAPA DE RIESGOS'!$AF200),"")</f>
        <v/>
      </c>
      <c r="BW112" s="357" t="str">
        <f>IF(AND('MAPA DE RIESGOS'!$AP201="Baja",'MAPA DE RIESGOS'!$AR201="Mayor"),CONCATENATE("R",'MAPA DE RIESGOS'!$H201,"C",'MAPA DE RIESGOS'!$AF201),"")</f>
        <v/>
      </c>
      <c r="BX112" s="357" t="str">
        <f>IF(AND('MAPA DE RIESGOS'!$AP202="Baja",'MAPA DE RIESGOS'!$AR202="Mayor"),CONCATENATE("R",'MAPA DE RIESGOS'!$H202,"C",'MAPA DE RIESGOS'!$AF202),"")</f>
        <v/>
      </c>
      <c r="BY112" s="357" t="str">
        <f>IF(AND('MAPA DE RIESGOS'!$AP203="Baja",'MAPA DE RIESGOS'!$AR203="Mayor"),CONCATENATE("R",'MAPA DE RIESGOS'!$H203,"C",'MAPA DE RIESGOS'!$AF203),"")</f>
        <v/>
      </c>
      <c r="BZ112" s="357" t="str">
        <f>IF(AND('MAPA DE RIESGOS'!$AP204="Baja",'MAPA DE RIESGOS'!$AR204="Mayor"),CONCATENATE("R",'MAPA DE RIESGOS'!$H204,"C",'MAPA DE RIESGOS'!$AF204),"")</f>
        <v/>
      </c>
      <c r="CA112" s="357" t="str">
        <f>IF(AND('MAPA DE RIESGOS'!$AP205="Baja",'MAPA DE RIESGOS'!$AR205="Mayor"),CONCATENATE("R",'MAPA DE RIESGOS'!$H205,"C",'MAPA DE RIESGOS'!$AF205),"")</f>
        <v/>
      </c>
      <c r="CB112" s="357" t="str">
        <f>IF(AND('MAPA DE RIESGOS'!$AP206="Baja",'MAPA DE RIESGOS'!$AR206="Mayor"),CONCATENATE("R",'MAPA DE RIESGOS'!$H206,"C",'MAPA DE RIESGOS'!$AF206),"")</f>
        <v/>
      </c>
      <c r="CC112" s="358" t="str">
        <f>IF(AND('MAPA DE RIESGOS'!$AP207="Baja",'MAPA DE RIESGOS'!$AR207="Mayor"),CONCATENATE("R",'MAPA DE RIESGOS'!$H207,"C",'MAPA DE RIESGOS'!$AF207),"")</f>
        <v/>
      </c>
      <c r="CD112" s="359" t="str">
        <f>IF(AND('MAPA DE RIESGOS'!$AP190="Baja",'MAPA DE RIESGOS'!$AR190="Catastrófico"),CONCATENATE("R",'MAPA DE RIESGOS'!$H190,"C",'MAPA DE RIESGOS'!$AF190),"")</f>
        <v/>
      </c>
      <c r="CE112" s="359" t="str">
        <f>IF(AND('MAPA DE RIESGOS'!$AP191="Baja",'MAPA DE RIESGOS'!$AR191="Catastrófico"),CONCATENATE("R",'MAPA DE RIESGOS'!$H191,"C",'MAPA DE RIESGOS'!$AF191),"")</f>
        <v/>
      </c>
      <c r="CF112" s="359" t="str">
        <f>IF(AND('MAPA DE RIESGOS'!$AP192="Baja",'MAPA DE RIESGOS'!$AR192="Catastrófico"),CONCATENATE("R",'MAPA DE RIESGOS'!$H192,"C",'MAPA DE RIESGOS'!$AF192),"")</f>
        <v/>
      </c>
      <c r="CG112" s="359" t="str">
        <f>IF(AND('MAPA DE RIESGOS'!$AP193="Baja",'MAPA DE RIESGOS'!$AR193="Catastrófico"),CONCATENATE("R",'MAPA DE RIESGOS'!$H193,"C",'MAPA DE RIESGOS'!$AF193),"")</f>
        <v/>
      </c>
      <c r="CH112" s="359" t="str">
        <f>IF(AND('MAPA DE RIESGOS'!$AP194="Baja",'MAPA DE RIESGOS'!$AR194="Catastrófico"),CONCATENATE("R",'MAPA DE RIESGOS'!$H194,"C",'MAPA DE RIESGOS'!$AF194),"")</f>
        <v/>
      </c>
      <c r="CI112" s="359" t="str">
        <f>IF(AND('MAPA DE RIESGOS'!$AP195="Baja",'MAPA DE RIESGOS'!$AR195="Catastrófico"),CONCATENATE("R",'MAPA DE RIESGOS'!$H195,"C",'MAPA DE RIESGOS'!$AF195),"")</f>
        <v/>
      </c>
      <c r="CJ112" s="359" t="str">
        <f>IF(AND('MAPA DE RIESGOS'!$AP196="Baja",'MAPA DE RIESGOS'!$AR196="Catastrófico"),CONCATENATE("R",'MAPA DE RIESGOS'!$H196,"C",'MAPA DE RIESGOS'!$AF196),"")</f>
        <v/>
      </c>
      <c r="CK112" s="359" t="str">
        <f>IF(AND('MAPA DE RIESGOS'!$AP197="Baja",'MAPA DE RIESGOS'!$AR197="Catastrófico"),CONCATENATE("R",'MAPA DE RIESGOS'!$H197,"C",'MAPA DE RIESGOS'!$AF197),"")</f>
        <v/>
      </c>
      <c r="CL112" s="359" t="str">
        <f>IF(AND('MAPA DE RIESGOS'!$AP198="Baja",'MAPA DE RIESGOS'!$AR198="Catastrófico"),CONCATENATE("R",'MAPA DE RIESGOS'!$H198,"C",'MAPA DE RIESGOS'!$AF198),"")</f>
        <v/>
      </c>
      <c r="CM112" s="359" t="str">
        <f>IF(AND('MAPA DE RIESGOS'!$AP199="Baja",'MAPA DE RIESGOS'!$AR199="Catastrófico"),CONCATENATE("R",'MAPA DE RIESGOS'!$H199,"C",'MAPA DE RIESGOS'!$AF199),"")</f>
        <v/>
      </c>
      <c r="CN112" s="359" t="str">
        <f>IF(AND('MAPA DE RIESGOS'!$AP200="Baja",'MAPA DE RIESGOS'!$AR200="Catastrófico"),CONCATENATE("R",'MAPA DE RIESGOS'!$H200,"C",'MAPA DE RIESGOS'!$AF200),"")</f>
        <v/>
      </c>
      <c r="CO112" s="359" t="str">
        <f>IF(AND('MAPA DE RIESGOS'!$AP201="Baja",'MAPA DE RIESGOS'!$AR201="Catastrófico"),CONCATENATE("R",'MAPA DE RIESGOS'!$H201,"C",'MAPA DE RIESGOS'!$AF201),"")</f>
        <v/>
      </c>
      <c r="CP112" s="359" t="str">
        <f>IF(AND('MAPA DE RIESGOS'!$AP202="Baja",'MAPA DE RIESGOS'!$AR202="Catastrófico"),CONCATENATE("R",'MAPA DE RIESGOS'!$H202,"C",'MAPA DE RIESGOS'!$AF202),"")</f>
        <v/>
      </c>
      <c r="CQ112" s="359" t="str">
        <f>IF(AND('MAPA DE RIESGOS'!$AP203="Baja",'MAPA DE RIESGOS'!$AR203="Catastrófico"),CONCATENATE("R",'MAPA DE RIESGOS'!$H203,"C",'MAPA DE RIESGOS'!$AF203),"")</f>
        <v/>
      </c>
      <c r="CR112" s="359" t="str">
        <f>IF(AND('MAPA DE RIESGOS'!$AP204="Baja",'MAPA DE RIESGOS'!$AR204="Catastrófico"),CONCATENATE("R",'MAPA DE RIESGOS'!$H204,"C",'MAPA DE RIESGOS'!$AF204),"")</f>
        <v/>
      </c>
      <c r="CS112" s="359" t="str">
        <f>IF(AND('MAPA DE RIESGOS'!$AP205="Baja",'MAPA DE RIESGOS'!$AR205="Catastrófico"),CONCATENATE("R",'MAPA DE RIESGOS'!$H205,"C",'MAPA DE RIESGOS'!$AF205),"")</f>
        <v/>
      </c>
      <c r="CT112" s="359" t="str">
        <f>IF(AND('MAPA DE RIESGOS'!$AP206="Baja",'MAPA DE RIESGOS'!$AR206="Catastrófico"),CONCATENATE("R",'MAPA DE RIESGOS'!$H206,"C",'MAPA DE RIESGOS'!$AF206),"")</f>
        <v/>
      </c>
      <c r="CU112" s="360" t="str">
        <f>IF(AND('MAPA DE RIESGOS'!$AP207="Baja",'MAPA DE RIESGOS'!$AR207="Catastrófico"),CONCATENATE("R",'MAPA DE RIESGOS'!$H207,"C",'MAPA DE RIESGOS'!$AF207),"")</f>
        <v/>
      </c>
      <c r="CV112" s="67"/>
      <c r="CW112" s="722"/>
      <c r="CX112" s="722"/>
      <c r="CY112" s="722"/>
      <c r="CZ112" s="722"/>
      <c r="DA112" s="722"/>
      <c r="DB112" s="722"/>
    </row>
    <row r="113" spans="2:106" ht="32.5" customHeight="1">
      <c r="B113" s="755"/>
      <c r="C113" s="755"/>
      <c r="D113" s="756"/>
      <c r="E113" s="726"/>
      <c r="F113" s="727"/>
      <c r="G113" s="727"/>
      <c r="H113" s="727"/>
      <c r="I113" s="728"/>
      <c r="J113" s="378" t="str">
        <f>IF(AND('MAPA DE RIESGOS'!$AP208="Baja",'MAPA DE RIESGOS'!$AR208="Leve"),CONCATENATE("R",'MAPA DE RIESGOS'!$H208,"C",'MAPA DE RIESGOS'!$AF208),"")</f>
        <v/>
      </c>
      <c r="K113" s="379" t="str">
        <f>IF(AND('MAPA DE RIESGOS'!$AP209="Baja",'MAPA DE RIESGOS'!$AR209="Leve"),CONCATENATE("R",'MAPA DE RIESGOS'!$H209,"C",'MAPA DE RIESGOS'!$AF209),"")</f>
        <v/>
      </c>
      <c r="L113" s="379" t="str">
        <f>IF(AND('MAPA DE RIESGOS'!$AP210="Baja",'MAPA DE RIESGOS'!$AR210="Leve"),CONCATENATE("R",'MAPA DE RIESGOS'!$H210,"C",'MAPA DE RIESGOS'!$AF210),"")</f>
        <v/>
      </c>
      <c r="M113" s="379" t="str">
        <f>IF(AND('MAPA DE RIESGOS'!$AP211="Baja",'MAPA DE RIESGOS'!$AR211="Leve"),CONCATENATE("R",'MAPA DE RIESGOS'!$H211,"C",'MAPA DE RIESGOS'!$AF211),"")</f>
        <v/>
      </c>
      <c r="N113" s="379" t="str">
        <f>IF(AND('MAPA DE RIESGOS'!$AP212="Baja",'MAPA DE RIESGOS'!$AR212="Leve"),CONCATENATE("R",'MAPA DE RIESGOS'!$H212,"C",'MAPA DE RIESGOS'!$AF212),"")</f>
        <v/>
      </c>
      <c r="O113" s="379" t="str">
        <f>IF(AND('MAPA DE RIESGOS'!$AP213="Baja",'MAPA DE RIESGOS'!$AR213="Leve"),CONCATENATE("R",'MAPA DE RIESGOS'!$H213,"C",'MAPA DE RIESGOS'!$AF213),"")</f>
        <v/>
      </c>
      <c r="P113" s="379" t="str">
        <f>IF(AND('MAPA DE RIESGOS'!$AP214="Baja",'MAPA DE RIESGOS'!$AR214="Leve"),CONCATENATE("R",'MAPA DE RIESGOS'!$H214,"C",'MAPA DE RIESGOS'!$AF214),"")</f>
        <v/>
      </c>
      <c r="Q113" s="379" t="str">
        <f>IF(AND('MAPA DE RIESGOS'!$AP215="Baja",'MAPA DE RIESGOS'!$AR215="Leve"),CONCATENATE("R",'MAPA DE RIESGOS'!$H215,"C",'MAPA DE RIESGOS'!$AF215),"")</f>
        <v/>
      </c>
      <c r="R113" s="379" t="str">
        <f>IF(AND('MAPA DE RIESGOS'!$AP216="Baja",'MAPA DE RIESGOS'!$AR216="Leve"),CONCATENATE("R",'MAPA DE RIESGOS'!$H216,"C",'MAPA DE RIESGOS'!$AF216),"")</f>
        <v/>
      </c>
      <c r="S113" s="379" t="str">
        <f>IF(AND('MAPA DE RIESGOS'!$AP217="Baja",'MAPA DE RIESGOS'!$AR217="Leve"),CONCATENATE("R",'MAPA DE RIESGOS'!$H217,"C",'MAPA DE RIESGOS'!$AF217),"")</f>
        <v/>
      </c>
      <c r="T113" s="379" t="str">
        <f>IF(AND('MAPA DE RIESGOS'!$AP218="Baja",'MAPA DE RIESGOS'!$AR218="Leve"),CONCATENATE("R",'MAPA DE RIESGOS'!$H218,"C",'MAPA DE RIESGOS'!$AF218),"")</f>
        <v/>
      </c>
      <c r="U113" s="379" t="str">
        <f>IF(AND('MAPA DE RIESGOS'!$AP219="Baja",'MAPA DE RIESGOS'!$AR219="Leve"),CONCATENATE("R",'MAPA DE RIESGOS'!$H219,"C",'MAPA DE RIESGOS'!$AF219),"")</f>
        <v/>
      </c>
      <c r="V113" s="379" t="str">
        <f>IF(AND('MAPA DE RIESGOS'!$AP220="Baja",'MAPA DE RIESGOS'!$AR220="Leve"),CONCATENATE("R",'MAPA DE RIESGOS'!$H220,"C",'MAPA DE RIESGOS'!$AF220),"")</f>
        <v/>
      </c>
      <c r="W113" s="379" t="str">
        <f>IF(AND('MAPA DE RIESGOS'!$AP221="Baja",'MAPA DE RIESGOS'!$AR221="Leve"),CONCATENATE("R",'MAPA DE RIESGOS'!$H221,"C",'MAPA DE RIESGOS'!$AF221),"")</f>
        <v/>
      </c>
      <c r="X113" s="379" t="str">
        <f>IF(AND('MAPA DE RIESGOS'!$AP222="Baja",'MAPA DE RIESGOS'!$AR222="Leve"),CONCATENATE("R",'MAPA DE RIESGOS'!$H222,"C",'MAPA DE RIESGOS'!$AF222),"")</f>
        <v/>
      </c>
      <c r="Y113" s="379" t="str">
        <f>IF(AND('MAPA DE RIESGOS'!$AP223="Baja",'MAPA DE RIESGOS'!$AR223="Leve"),CONCATENATE("R",'MAPA DE RIESGOS'!$H223,"C",'MAPA DE RIESGOS'!$AF223),"")</f>
        <v/>
      </c>
      <c r="Z113" s="379" t="str">
        <f>IF(AND('MAPA DE RIESGOS'!$AP224="Baja",'MAPA DE RIESGOS'!$AR224="Leve"),CONCATENATE("R",'MAPA DE RIESGOS'!$H224,"C",'MAPA DE RIESGOS'!$AF224),"")</f>
        <v/>
      </c>
      <c r="AA113" s="380" t="str">
        <f>IF(AND('MAPA DE RIESGOS'!$AP225="Baja",'MAPA DE RIESGOS'!$AR225="Leve"),CONCATENATE("R",'MAPA DE RIESGOS'!$H225,"C",'MAPA DE RIESGOS'!$AF225),"")</f>
        <v/>
      </c>
      <c r="AB113" s="369" t="str">
        <f>IF(AND('MAPA DE RIESGOS'!$AP208="Baja",'MAPA DE RIESGOS'!$AR208="Menor"),CONCATENATE("R",'MAPA DE RIESGOS'!$H208,"C",'MAPA DE RIESGOS'!$AF208),"")</f>
        <v>R33C1</v>
      </c>
      <c r="AC113" s="370" t="str">
        <f>IF(AND('MAPA DE RIESGOS'!$AP209="Baja",'MAPA DE RIESGOS'!$AR209="Menor"),CONCATENATE("R",'MAPA DE RIESGOS'!$H209,"C",'MAPA DE RIESGOS'!$AF209),"")</f>
        <v>R33C2</v>
      </c>
      <c r="AD113" s="370" t="str">
        <f>IF(AND('MAPA DE RIESGOS'!$AP210="Baja",'MAPA DE RIESGOS'!$AR210="Menor"),CONCATENATE("R",'MAPA DE RIESGOS'!$H210,"C",'MAPA DE RIESGOS'!$AF210),"")</f>
        <v/>
      </c>
      <c r="AE113" s="370" t="str">
        <f>IF(AND('MAPA DE RIESGOS'!$AP211="Baja",'MAPA DE RIESGOS'!$AR211="Menor"),CONCATENATE("R",'MAPA DE RIESGOS'!$H211,"C",'MAPA DE RIESGOS'!$AF211),"")</f>
        <v/>
      </c>
      <c r="AF113" s="370" t="str">
        <f>IF(AND('MAPA DE RIESGOS'!$AP212="Baja",'MAPA DE RIESGOS'!$AR212="Menor"),CONCATENATE("R",'MAPA DE RIESGOS'!$H212,"C",'MAPA DE RIESGOS'!$AF212),"")</f>
        <v/>
      </c>
      <c r="AG113" s="370" t="str">
        <f>IF(AND('MAPA DE RIESGOS'!$AP213="Baja",'MAPA DE RIESGOS'!$AR213="Menor"),CONCATENATE("R",'MAPA DE RIESGOS'!$H213,"C",'MAPA DE RIESGOS'!$AF213),"")</f>
        <v/>
      </c>
      <c r="AH113" s="370" t="str">
        <f>IF(AND('MAPA DE RIESGOS'!$AP214="Baja",'MAPA DE RIESGOS'!$AR214="Menor"),CONCATENATE("R",'MAPA DE RIESGOS'!$H214,"C",'MAPA DE RIESGOS'!$AF214),"")</f>
        <v/>
      </c>
      <c r="AI113" s="370" t="str">
        <f>IF(AND('MAPA DE RIESGOS'!$AP215="Baja",'MAPA DE RIESGOS'!$AR215="Menor"),CONCATENATE("R",'MAPA DE RIESGOS'!$H215,"C",'MAPA DE RIESGOS'!$AF215),"")</f>
        <v/>
      </c>
      <c r="AJ113" s="370" t="str">
        <f>IF(AND('MAPA DE RIESGOS'!$AP216="Baja",'MAPA DE RIESGOS'!$AR216="Menor"),CONCATENATE("R",'MAPA DE RIESGOS'!$H216,"C",'MAPA DE RIESGOS'!$AF216),"")</f>
        <v/>
      </c>
      <c r="AK113" s="370" t="str">
        <f>IF(AND('MAPA DE RIESGOS'!$AP217="Baja",'MAPA DE RIESGOS'!$AR217="Menor"),CONCATENATE("R",'MAPA DE RIESGOS'!$H217,"C",'MAPA DE RIESGOS'!$AF217),"")</f>
        <v/>
      </c>
      <c r="AL113" s="370" t="str">
        <f>IF(AND('MAPA DE RIESGOS'!$AP218="Baja",'MAPA DE RIESGOS'!$AR218="Menor"),CONCATENATE("R",'MAPA DE RIESGOS'!$H218,"C",'MAPA DE RIESGOS'!$AF218),"")</f>
        <v/>
      </c>
      <c r="AM113" s="370" t="str">
        <f>IF(AND('MAPA DE RIESGOS'!$AP219="Baja",'MAPA DE RIESGOS'!$AR219="Menor"),CONCATENATE("R",'MAPA DE RIESGOS'!$H219,"C",'MAPA DE RIESGOS'!$AF219),"")</f>
        <v/>
      </c>
      <c r="AN113" s="370" t="str">
        <f>IF(AND('MAPA DE RIESGOS'!$AP220="Baja",'MAPA DE RIESGOS'!$AR220="Menor"),CONCATENATE("R",'MAPA DE RIESGOS'!$H220,"C",'MAPA DE RIESGOS'!$AF220),"")</f>
        <v/>
      </c>
      <c r="AO113" s="370" t="str">
        <f>IF(AND('MAPA DE RIESGOS'!$AP221="Baja",'MAPA DE RIESGOS'!$AR221="Menor"),CONCATENATE("R",'MAPA DE RIESGOS'!$H221,"C",'MAPA DE RIESGOS'!$AF221),"")</f>
        <v/>
      </c>
      <c r="AP113" s="370" t="str">
        <f>IF(AND('MAPA DE RIESGOS'!$AP222="Baja",'MAPA DE RIESGOS'!$AR222="Menor"),CONCATENATE("R",'MAPA DE RIESGOS'!$H222,"C",'MAPA DE RIESGOS'!$AF222),"")</f>
        <v/>
      </c>
      <c r="AQ113" s="370" t="str">
        <f>IF(AND('MAPA DE RIESGOS'!$AP223="Baja",'MAPA DE RIESGOS'!$AR223="Menor"),CONCATENATE("R",'MAPA DE RIESGOS'!$H223,"C",'MAPA DE RIESGOS'!$AF223),"")</f>
        <v/>
      </c>
      <c r="AR113" s="370" t="str">
        <f>IF(AND('MAPA DE RIESGOS'!$AP224="Baja",'MAPA DE RIESGOS'!$AR224="Menor"),CONCATENATE("R",'MAPA DE RIESGOS'!$H224,"C",'MAPA DE RIESGOS'!$AF224),"")</f>
        <v/>
      </c>
      <c r="AS113" s="370" t="str">
        <f>IF(AND('MAPA DE RIESGOS'!$AP225="Baja",'MAPA DE RIESGOS'!$AR225="Menor"),CONCATENATE("R",'MAPA DE RIESGOS'!$H225,"C",'MAPA DE RIESGOS'!$AF225),"")</f>
        <v/>
      </c>
      <c r="AT113" s="369" t="str">
        <f>IF(AND('MAPA DE RIESGOS'!$AP208="Baja",'MAPA DE RIESGOS'!$AR208="Moderado"),CONCATENATE("R",'MAPA DE RIESGOS'!$H208,"C",'MAPA DE RIESGOS'!$AF208),"")</f>
        <v/>
      </c>
      <c r="AU113" s="370" t="str">
        <f>IF(AND('MAPA DE RIESGOS'!$AP209="Baja",'MAPA DE RIESGOS'!$AR209="Moderado"),CONCATENATE("R",'MAPA DE RIESGOS'!$H209,"C",'MAPA DE RIESGOS'!$AF209),"")</f>
        <v/>
      </c>
      <c r="AV113" s="370" t="str">
        <f>IF(AND('MAPA DE RIESGOS'!$AP210="Baja",'MAPA DE RIESGOS'!$AR210="Moderado"),CONCATENATE("R",'MAPA DE RIESGOS'!$H210,"C",'MAPA DE RIESGOS'!$AF210),"")</f>
        <v/>
      </c>
      <c r="AW113" s="370" t="str">
        <f>IF(AND('MAPA DE RIESGOS'!$AP211="Baja",'MAPA DE RIESGOS'!$AR211="Moderado"),CONCATENATE("R",'MAPA DE RIESGOS'!$H211,"C",'MAPA DE RIESGOS'!$AF211),"")</f>
        <v/>
      </c>
      <c r="AX113" s="370" t="str">
        <f>IF(AND('MAPA DE RIESGOS'!$AP212="Baja",'MAPA DE RIESGOS'!$AR212="Moderado"),CONCATENATE("R",'MAPA DE RIESGOS'!$H212,"C",'MAPA DE RIESGOS'!$AF212),"")</f>
        <v/>
      </c>
      <c r="AY113" s="370" t="str">
        <f>IF(AND('MAPA DE RIESGOS'!$AP213="Baja",'MAPA DE RIESGOS'!$AR213="Moderado"),CONCATENATE("R",'MAPA DE RIESGOS'!$H213,"C",'MAPA DE RIESGOS'!$AF213),"")</f>
        <v/>
      </c>
      <c r="AZ113" s="370" t="str">
        <f>IF(AND('MAPA DE RIESGOS'!$AP214="Baja",'MAPA DE RIESGOS'!$AR214="Moderado"),CONCATENATE("R",'MAPA DE RIESGOS'!$H214,"C",'MAPA DE RIESGOS'!$AF214),"")</f>
        <v/>
      </c>
      <c r="BA113" s="370" t="str">
        <f>IF(AND('MAPA DE RIESGOS'!$AP215="Baja",'MAPA DE RIESGOS'!$AR215="Moderado"),CONCATENATE("R",'MAPA DE RIESGOS'!$H215,"C",'MAPA DE RIESGOS'!$AF215),"")</f>
        <v/>
      </c>
      <c r="BB113" s="370" t="str">
        <f>IF(AND('MAPA DE RIESGOS'!$AP216="Baja",'MAPA DE RIESGOS'!$AR216="Moderado"),CONCATENATE("R",'MAPA DE RIESGOS'!$H216,"C",'MAPA DE RIESGOS'!$AF216),"")</f>
        <v/>
      </c>
      <c r="BC113" s="370" t="str">
        <f>IF(AND('MAPA DE RIESGOS'!$AP217="Baja",'MAPA DE RIESGOS'!$AR217="Moderado"),CONCATENATE("R",'MAPA DE RIESGOS'!$H217,"C",'MAPA DE RIESGOS'!$AF217),"")</f>
        <v/>
      </c>
      <c r="BD113" s="370" t="str">
        <f>IF(AND('MAPA DE RIESGOS'!$AP218="Baja",'MAPA DE RIESGOS'!$AR218="Moderado"),CONCATENATE("R",'MAPA DE RIESGOS'!$H218,"C",'MAPA DE RIESGOS'!$AF218),"")</f>
        <v/>
      </c>
      <c r="BE113" s="370" t="str">
        <f>IF(AND('MAPA DE RIESGOS'!$AP219="Baja",'MAPA DE RIESGOS'!$AR219="Moderado"),CONCATENATE("R",'MAPA DE RIESGOS'!$H219,"C",'MAPA DE RIESGOS'!$AF219),"")</f>
        <v/>
      </c>
      <c r="BF113" s="370" t="str">
        <f>IF(AND('MAPA DE RIESGOS'!$AP220="Baja",'MAPA DE RIESGOS'!$AR220="Moderado"),CONCATENATE("R",'MAPA DE RIESGOS'!$H220,"C",'MAPA DE RIESGOS'!$AF220),"")</f>
        <v/>
      </c>
      <c r="BG113" s="370" t="str">
        <f>IF(AND('MAPA DE RIESGOS'!$AP221="Baja",'MAPA DE RIESGOS'!$AR221="Moderado"),CONCATENATE("R",'MAPA DE RIESGOS'!$H221,"C",'MAPA DE RIESGOS'!$AF221),"")</f>
        <v/>
      </c>
      <c r="BH113" s="370" t="str">
        <f>IF(AND('MAPA DE RIESGOS'!$AP222="Baja",'MAPA DE RIESGOS'!$AR222="Moderado"),CONCATENATE("R",'MAPA DE RIESGOS'!$H222,"C",'MAPA DE RIESGOS'!$AF222),"")</f>
        <v/>
      </c>
      <c r="BI113" s="370" t="str">
        <f>IF(AND('MAPA DE RIESGOS'!$AP223="Baja",'MAPA DE RIESGOS'!$AR223="Moderado"),CONCATENATE("R",'MAPA DE RIESGOS'!$H223,"C",'MAPA DE RIESGOS'!$AF223),"")</f>
        <v/>
      </c>
      <c r="BJ113" s="370" t="str">
        <f>IF(AND('MAPA DE RIESGOS'!$AP224="Baja",'MAPA DE RIESGOS'!$AR224="Moderado"),CONCATENATE("R",'MAPA DE RIESGOS'!$H224,"C",'MAPA DE RIESGOS'!$AF224),"")</f>
        <v/>
      </c>
      <c r="BK113" s="371" t="str">
        <f>IF(AND('MAPA DE RIESGOS'!$AP225="Baja",'MAPA DE RIESGOS'!$AR225="Moderado"),CONCATENATE("R",'MAPA DE RIESGOS'!$H225,"C",'MAPA DE RIESGOS'!$AF225),"")</f>
        <v/>
      </c>
      <c r="BL113" s="357" t="str">
        <f>IF(AND('MAPA DE RIESGOS'!$AP208="Baja",'MAPA DE RIESGOS'!$AR208="Mayor"),CONCATENATE("R",'MAPA DE RIESGOS'!$H208,"C",'MAPA DE RIESGOS'!$AF208),"")</f>
        <v/>
      </c>
      <c r="BM113" s="357" t="str">
        <f>IF(AND('MAPA DE RIESGOS'!$AP209="Baja",'MAPA DE RIESGOS'!$AR209="Mayor"),CONCATENATE("R",'MAPA DE RIESGOS'!$H209,"C",'MAPA DE RIESGOS'!$AF209),"")</f>
        <v/>
      </c>
      <c r="BN113" s="357" t="str">
        <f>IF(AND('MAPA DE RIESGOS'!$AP210="Baja",'MAPA DE RIESGOS'!$AR210="Mayor"),CONCATENATE("R",'MAPA DE RIESGOS'!$H210,"C",'MAPA DE RIESGOS'!$AF210),"")</f>
        <v/>
      </c>
      <c r="BO113" s="357" t="str">
        <f>IF(AND('MAPA DE RIESGOS'!$AP211="Baja",'MAPA DE RIESGOS'!$AR211="Mayor"),CONCATENATE("R",'MAPA DE RIESGOS'!$H211,"C",'MAPA DE RIESGOS'!$AF211),"")</f>
        <v/>
      </c>
      <c r="BP113" s="357" t="str">
        <f>IF(AND('MAPA DE RIESGOS'!$AP212="Baja",'MAPA DE RIESGOS'!$AR212="Mayor"),CONCATENATE("R",'MAPA DE RIESGOS'!$H212,"C",'MAPA DE RIESGOS'!$AF212),"")</f>
        <v/>
      </c>
      <c r="BQ113" s="357" t="str">
        <f>IF(AND('MAPA DE RIESGOS'!$AP213="Baja",'MAPA DE RIESGOS'!$AR213="Mayor"),CONCATENATE("R",'MAPA DE RIESGOS'!$H213,"C",'MAPA DE RIESGOS'!$AF213),"")</f>
        <v/>
      </c>
      <c r="BR113" s="357" t="str">
        <f>IF(AND('MAPA DE RIESGOS'!$AP214="Baja",'MAPA DE RIESGOS'!$AR214="Mayor"),CONCATENATE("R",'MAPA DE RIESGOS'!$H214,"C",'MAPA DE RIESGOS'!$AF214),"")</f>
        <v/>
      </c>
      <c r="BS113" s="357" t="str">
        <f>IF(AND('MAPA DE RIESGOS'!$AP215="Baja",'MAPA DE RIESGOS'!$AR215="Mayor"),CONCATENATE("R",'MAPA DE RIESGOS'!$H215,"C",'MAPA DE RIESGOS'!$AF215),"")</f>
        <v/>
      </c>
      <c r="BT113" s="357" t="str">
        <f>IF(AND('MAPA DE RIESGOS'!$AP216="Baja",'MAPA DE RIESGOS'!$AR216="Mayor"),CONCATENATE("R",'MAPA DE RIESGOS'!$H216,"C",'MAPA DE RIESGOS'!$AF216),"")</f>
        <v/>
      </c>
      <c r="BU113" s="357" t="str">
        <f>IF(AND('MAPA DE RIESGOS'!$AP217="Baja",'MAPA DE RIESGOS'!$AR217="Mayor"),CONCATENATE("R",'MAPA DE RIESGOS'!$H217,"C",'MAPA DE RIESGOS'!$AF217),"")</f>
        <v/>
      </c>
      <c r="BV113" s="357" t="str">
        <f>IF(AND('MAPA DE RIESGOS'!$AP218="Baja",'MAPA DE RIESGOS'!$AR218="Mayor"),CONCATENATE("R",'MAPA DE RIESGOS'!$H218,"C",'MAPA DE RIESGOS'!$AF218),"")</f>
        <v/>
      </c>
      <c r="BW113" s="357" t="str">
        <f>IF(AND('MAPA DE RIESGOS'!$AP219="Baja",'MAPA DE RIESGOS'!$AR219="Mayor"),CONCATENATE("R",'MAPA DE RIESGOS'!$H219,"C",'MAPA DE RIESGOS'!$AF219),"")</f>
        <v/>
      </c>
      <c r="BX113" s="357" t="str">
        <f>IF(AND('MAPA DE RIESGOS'!$AP220="Baja",'MAPA DE RIESGOS'!$AR220="Mayor"),CONCATENATE("R",'MAPA DE RIESGOS'!$H220,"C",'MAPA DE RIESGOS'!$AF220),"")</f>
        <v/>
      </c>
      <c r="BY113" s="357" t="str">
        <f>IF(AND('MAPA DE RIESGOS'!$AP221="Baja",'MAPA DE RIESGOS'!$AR221="Mayor"),CONCATENATE("R",'MAPA DE RIESGOS'!$H221,"C",'MAPA DE RIESGOS'!$AF221),"")</f>
        <v/>
      </c>
      <c r="BZ113" s="357" t="str">
        <f>IF(AND('MAPA DE RIESGOS'!$AP222="Baja",'MAPA DE RIESGOS'!$AR222="Mayor"),CONCATENATE("R",'MAPA DE RIESGOS'!$H222,"C",'MAPA DE RIESGOS'!$AF222),"")</f>
        <v/>
      </c>
      <c r="CA113" s="357" t="str">
        <f>IF(AND('MAPA DE RIESGOS'!$AP223="Baja",'MAPA DE RIESGOS'!$AR223="Mayor"),CONCATENATE("R",'MAPA DE RIESGOS'!$H223,"C",'MAPA DE RIESGOS'!$AF223),"")</f>
        <v/>
      </c>
      <c r="CB113" s="357" t="str">
        <f>IF(AND('MAPA DE RIESGOS'!$AP224="Baja",'MAPA DE RIESGOS'!$AR224="Mayor"),CONCATENATE("R",'MAPA DE RIESGOS'!$H224,"C",'MAPA DE RIESGOS'!$AF224),"")</f>
        <v/>
      </c>
      <c r="CC113" s="358" t="str">
        <f>IF(AND('MAPA DE RIESGOS'!$AP225="Baja",'MAPA DE RIESGOS'!$AR225="Mayor"),CONCATENATE("R",'MAPA DE RIESGOS'!$H225,"C",'MAPA DE RIESGOS'!$AF225),"")</f>
        <v/>
      </c>
      <c r="CD113" s="359" t="str">
        <f>IF(AND('MAPA DE RIESGOS'!$AP208="Baja",'MAPA DE RIESGOS'!$AR208="Catastrófico"),CONCATENATE("R",'MAPA DE RIESGOS'!$H208,"C",'MAPA DE RIESGOS'!$AF208),"")</f>
        <v/>
      </c>
      <c r="CE113" s="359" t="str">
        <f>IF(AND('MAPA DE RIESGOS'!$AP209="Baja",'MAPA DE RIESGOS'!$AR209="Catastrófico"),CONCATENATE("R",'MAPA DE RIESGOS'!$H209,"C",'MAPA DE RIESGOS'!$AF209),"")</f>
        <v/>
      </c>
      <c r="CF113" s="359" t="str">
        <f>IF(AND('MAPA DE RIESGOS'!$AP210="Baja",'MAPA DE RIESGOS'!$AR210="Catastrófico"),CONCATENATE("R",'MAPA DE RIESGOS'!$H210,"C",'MAPA DE RIESGOS'!$AF210),"")</f>
        <v/>
      </c>
      <c r="CG113" s="359" t="str">
        <f>IF(AND('MAPA DE RIESGOS'!$AP211="Baja",'MAPA DE RIESGOS'!$AR211="Catastrófico"),CONCATENATE("R",'MAPA DE RIESGOS'!$H211,"C",'MAPA DE RIESGOS'!$AF211),"")</f>
        <v/>
      </c>
      <c r="CH113" s="359" t="str">
        <f>IF(AND('MAPA DE RIESGOS'!$AP212="Baja",'MAPA DE RIESGOS'!$AR212="Catastrófico"),CONCATENATE("R",'MAPA DE RIESGOS'!$H212,"C",'MAPA DE RIESGOS'!$AF212),"")</f>
        <v/>
      </c>
      <c r="CI113" s="359" t="str">
        <f>IF(AND('MAPA DE RIESGOS'!$AP213="Baja",'MAPA DE RIESGOS'!$AR213="Catastrófico"),CONCATENATE("R",'MAPA DE RIESGOS'!$H213,"C",'MAPA DE RIESGOS'!$AF213),"")</f>
        <v/>
      </c>
      <c r="CJ113" s="359" t="str">
        <f>IF(AND('MAPA DE RIESGOS'!$AP214="Baja",'MAPA DE RIESGOS'!$AR214="Catastrófico"),CONCATENATE("R",'MAPA DE RIESGOS'!$H214,"C",'MAPA DE RIESGOS'!$AF214),"")</f>
        <v/>
      </c>
      <c r="CK113" s="359" t="str">
        <f>IF(AND('MAPA DE RIESGOS'!$AP215="Baja",'MAPA DE RIESGOS'!$AR215="Catastrófico"),CONCATENATE("R",'MAPA DE RIESGOS'!$H215,"C",'MAPA DE RIESGOS'!$AF215),"")</f>
        <v/>
      </c>
      <c r="CL113" s="359" t="str">
        <f>IF(AND('MAPA DE RIESGOS'!$AP216="Baja",'MAPA DE RIESGOS'!$AR216="Catastrófico"),CONCATENATE("R",'MAPA DE RIESGOS'!$H216,"C",'MAPA DE RIESGOS'!$AF216),"")</f>
        <v/>
      </c>
      <c r="CM113" s="359" t="str">
        <f>IF(AND('MAPA DE RIESGOS'!$AP217="Baja",'MAPA DE RIESGOS'!$AR217="Catastrófico"),CONCATENATE("R",'MAPA DE RIESGOS'!$H217,"C",'MAPA DE RIESGOS'!$AF217),"")</f>
        <v/>
      </c>
      <c r="CN113" s="359" t="str">
        <f>IF(AND('MAPA DE RIESGOS'!$AP218="Baja",'MAPA DE RIESGOS'!$AR218="Catastrófico"),CONCATENATE("R",'MAPA DE RIESGOS'!$H218,"C",'MAPA DE RIESGOS'!$AF218),"")</f>
        <v/>
      </c>
      <c r="CO113" s="359" t="str">
        <f>IF(AND('MAPA DE RIESGOS'!$AP219="Baja",'MAPA DE RIESGOS'!$AR219="Catastrófico"),CONCATENATE("R",'MAPA DE RIESGOS'!$H219,"C",'MAPA DE RIESGOS'!$AF219),"")</f>
        <v/>
      </c>
      <c r="CP113" s="359" t="str">
        <f>IF(AND('MAPA DE RIESGOS'!$AP220="Baja",'MAPA DE RIESGOS'!$AR220="Catastrófico"),CONCATENATE("R",'MAPA DE RIESGOS'!$H220,"C",'MAPA DE RIESGOS'!$AF220),"")</f>
        <v/>
      </c>
      <c r="CQ113" s="359" t="str">
        <f>IF(AND('MAPA DE RIESGOS'!$AP221="Baja",'MAPA DE RIESGOS'!$AR221="Catastrófico"),CONCATENATE("R",'MAPA DE RIESGOS'!$H221,"C",'MAPA DE RIESGOS'!$AF221),"")</f>
        <v/>
      </c>
      <c r="CR113" s="359" t="str">
        <f>IF(AND('MAPA DE RIESGOS'!$AP222="Baja",'MAPA DE RIESGOS'!$AR222="Catastrófico"),CONCATENATE("R",'MAPA DE RIESGOS'!$H222,"C",'MAPA DE RIESGOS'!$AF222),"")</f>
        <v/>
      </c>
      <c r="CS113" s="359" t="str">
        <f>IF(AND('MAPA DE RIESGOS'!$AP223="Baja",'MAPA DE RIESGOS'!$AR223="Catastrófico"),CONCATENATE("R",'MAPA DE RIESGOS'!$H223,"C",'MAPA DE RIESGOS'!$AF223),"")</f>
        <v/>
      </c>
      <c r="CT113" s="359" t="str">
        <f>IF(AND('MAPA DE RIESGOS'!$AP224="Baja",'MAPA DE RIESGOS'!$AR224="Catastrófico"),CONCATENATE("R",'MAPA DE RIESGOS'!$H224,"C",'MAPA DE RIESGOS'!$AF224),"")</f>
        <v/>
      </c>
      <c r="CU113" s="360" t="str">
        <f>IF(AND('MAPA DE RIESGOS'!$AP225="Baja",'MAPA DE RIESGOS'!$AR225="Catastrófico"),CONCATENATE("R",'MAPA DE RIESGOS'!$H225,"C",'MAPA DE RIESGOS'!$AF225),"")</f>
        <v/>
      </c>
      <c r="CV113" s="67"/>
      <c r="CW113" s="722"/>
      <c r="CX113" s="722"/>
      <c r="CY113" s="722"/>
      <c r="CZ113" s="722"/>
      <c r="DA113" s="722"/>
      <c r="DB113" s="722"/>
    </row>
    <row r="114" spans="2:106" ht="32.5" customHeight="1">
      <c r="B114" s="755"/>
      <c r="C114" s="755"/>
      <c r="D114" s="756"/>
      <c r="E114" s="726"/>
      <c r="F114" s="727"/>
      <c r="G114" s="727"/>
      <c r="H114" s="727"/>
      <c r="I114" s="728"/>
      <c r="J114" s="378" t="str">
        <f>IF(AND('MAPA DE RIESGOS'!$AP226="Baja",'MAPA DE RIESGOS'!$AR226="Leve"),CONCATENATE("R",'MAPA DE RIESGOS'!$H226,"C",'MAPA DE RIESGOS'!$AF226),"")</f>
        <v/>
      </c>
      <c r="K114" s="379" t="str">
        <f>IF(AND('MAPA DE RIESGOS'!$AP227="Baja",'MAPA DE RIESGOS'!$AR227="Leve"),CONCATENATE("R",'MAPA DE RIESGOS'!$H227,"C",'MAPA DE RIESGOS'!$AF227),"")</f>
        <v/>
      </c>
      <c r="L114" s="379" t="str">
        <f>IF(AND('MAPA DE RIESGOS'!$AP228="Baja",'MAPA DE RIESGOS'!$AR228="Leve"),CONCATENATE("R",'MAPA DE RIESGOS'!$H228,"C",'MAPA DE RIESGOS'!$AF228),"")</f>
        <v/>
      </c>
      <c r="M114" s="379" t="str">
        <f>IF(AND('MAPA DE RIESGOS'!$AP229="Baja",'MAPA DE RIESGOS'!$AR229="Leve"),CONCATENATE("R",'MAPA DE RIESGOS'!$H229,"C",'MAPA DE RIESGOS'!$AF229),"")</f>
        <v/>
      </c>
      <c r="N114" s="379" t="str">
        <f>IF(AND('MAPA DE RIESGOS'!$AP230="Baja",'MAPA DE RIESGOS'!$AR230="Leve"),CONCATENATE("R",'MAPA DE RIESGOS'!$H230,"C",'MAPA DE RIESGOS'!$AF230),"")</f>
        <v/>
      </c>
      <c r="O114" s="379" t="str">
        <f>IF(AND('MAPA DE RIESGOS'!$AP231="Baja",'MAPA DE RIESGOS'!$AR231="Leve"),CONCATENATE("R",'MAPA DE RIESGOS'!$H231,"C",'MAPA DE RIESGOS'!$AF231),"")</f>
        <v/>
      </c>
      <c r="P114" s="379" t="str">
        <f>IF(AND('MAPA DE RIESGOS'!$AP232="Baja",'MAPA DE RIESGOS'!$AR232="Leve"),CONCATENATE("R",'MAPA DE RIESGOS'!$H232,"C",'MAPA DE RIESGOS'!$AF232),"")</f>
        <v/>
      </c>
      <c r="Q114" s="379" t="str">
        <f>IF(AND('MAPA DE RIESGOS'!$AP233="Baja",'MAPA DE RIESGOS'!$AR233="Leve"),CONCATENATE("R",'MAPA DE RIESGOS'!$H233,"C",'MAPA DE RIESGOS'!$AF233),"")</f>
        <v/>
      </c>
      <c r="R114" s="379" t="str">
        <f>IF(AND('MAPA DE RIESGOS'!$AP234="Baja",'MAPA DE RIESGOS'!$AR234="Leve"),CONCATENATE("R",'MAPA DE RIESGOS'!$H234,"C",'MAPA DE RIESGOS'!$AF234),"")</f>
        <v/>
      </c>
      <c r="S114" s="379" t="str">
        <f>IF(AND('MAPA DE RIESGOS'!$AP235="Baja",'MAPA DE RIESGOS'!$AR235="Leve"),CONCATENATE("R",'MAPA DE RIESGOS'!$H235,"C",'MAPA DE RIESGOS'!$AF235),"")</f>
        <v/>
      </c>
      <c r="T114" s="379" t="str">
        <f>IF(AND('MAPA DE RIESGOS'!$AP236="Baja",'MAPA DE RIESGOS'!$AR236="Leve"),CONCATENATE("R",'MAPA DE RIESGOS'!$H236,"C",'MAPA DE RIESGOS'!$AF236),"")</f>
        <v/>
      </c>
      <c r="U114" s="379" t="str">
        <f>IF(AND('MAPA DE RIESGOS'!$AP237="Baja",'MAPA DE RIESGOS'!$AR237="Leve"),CONCATENATE("R",'MAPA DE RIESGOS'!$H237,"C",'MAPA DE RIESGOS'!$AF237),"")</f>
        <v/>
      </c>
      <c r="V114" s="379" t="str">
        <f>IF(AND('MAPA DE RIESGOS'!$AP238="Baja",'MAPA DE RIESGOS'!$AR238="Leve"),CONCATENATE("R",'MAPA DE RIESGOS'!$H238,"C",'MAPA DE RIESGOS'!$AF238),"")</f>
        <v/>
      </c>
      <c r="W114" s="379" t="str">
        <f>IF(AND('MAPA DE RIESGOS'!$AP239="Baja",'MAPA DE RIESGOS'!$AR239="Leve"),CONCATENATE("R",'MAPA DE RIESGOS'!$H239,"C",'MAPA DE RIESGOS'!$AF239),"")</f>
        <v/>
      </c>
      <c r="X114" s="379" t="str">
        <f>IF(AND('MAPA DE RIESGOS'!$AP240="Baja",'MAPA DE RIESGOS'!$AR240="Leve"),CONCATENATE("R",'MAPA DE RIESGOS'!$H240,"C",'MAPA DE RIESGOS'!$AF240),"")</f>
        <v/>
      </c>
      <c r="Y114" s="379" t="str">
        <f>IF(AND('MAPA DE RIESGOS'!$AP241="Baja",'MAPA DE RIESGOS'!$AR241="Leve"),CONCATENATE("R",'MAPA DE RIESGOS'!$H241,"C",'MAPA DE RIESGOS'!$AF241),"")</f>
        <v/>
      </c>
      <c r="Z114" s="379" t="str">
        <f>IF(AND('MAPA DE RIESGOS'!$AP242="Baja",'MAPA DE RIESGOS'!$AR242="Leve"),CONCATENATE("R",'MAPA DE RIESGOS'!$H242,"C",'MAPA DE RIESGOS'!$AF242),"")</f>
        <v/>
      </c>
      <c r="AA114" s="380" t="str">
        <f>IF(AND('MAPA DE RIESGOS'!$AP243="Baja",'MAPA DE RIESGOS'!$AR243="Leve"),CONCATENATE("R",'MAPA DE RIESGOS'!$H243,"C",'MAPA DE RIESGOS'!$AF243),"")</f>
        <v/>
      </c>
      <c r="AB114" s="369" t="str">
        <f>IF(AND('MAPA DE RIESGOS'!$AP226="Baja",'MAPA DE RIESGOS'!$AR226="Menor"),CONCATENATE("R",'MAPA DE RIESGOS'!$H226,"C",'MAPA DE RIESGOS'!$AF226),"")</f>
        <v/>
      </c>
      <c r="AC114" s="370" t="str">
        <f>IF(AND('MAPA DE RIESGOS'!$AP227="Baja",'MAPA DE RIESGOS'!$AR227="Menor"),CONCATENATE("R",'MAPA DE RIESGOS'!$H227,"C",'MAPA DE RIESGOS'!$AF227),"")</f>
        <v/>
      </c>
      <c r="AD114" s="370" t="str">
        <f>IF(AND('MAPA DE RIESGOS'!$AP228="Baja",'MAPA DE RIESGOS'!$AR228="Menor"),CONCATENATE("R",'MAPA DE RIESGOS'!$H228,"C",'MAPA DE RIESGOS'!$AF228),"")</f>
        <v/>
      </c>
      <c r="AE114" s="370" t="str">
        <f>IF(AND('MAPA DE RIESGOS'!$AP229="Baja",'MAPA DE RIESGOS'!$AR229="Menor"),CONCATENATE("R",'MAPA DE RIESGOS'!$H229,"C",'MAPA DE RIESGOS'!$AF229),"")</f>
        <v/>
      </c>
      <c r="AF114" s="370" t="str">
        <f>IF(AND('MAPA DE RIESGOS'!$AP230="Baja",'MAPA DE RIESGOS'!$AR230="Menor"),CONCATENATE("R",'MAPA DE RIESGOS'!$H230,"C",'MAPA DE RIESGOS'!$AF230),"")</f>
        <v/>
      </c>
      <c r="AG114" s="370" t="str">
        <f>IF(AND('MAPA DE RIESGOS'!$AP231="Baja",'MAPA DE RIESGOS'!$AR231="Menor"),CONCATENATE("R",'MAPA DE RIESGOS'!$H231,"C",'MAPA DE RIESGOS'!$AF231),"")</f>
        <v/>
      </c>
      <c r="AH114" s="370" t="str">
        <f>IF(AND('MAPA DE RIESGOS'!$AP232="Baja",'MAPA DE RIESGOS'!$AR232="Menor"),CONCATENATE("R",'MAPA DE RIESGOS'!$H232,"C",'MAPA DE RIESGOS'!$AF232),"")</f>
        <v/>
      </c>
      <c r="AI114" s="370" t="str">
        <f>IF(AND('MAPA DE RIESGOS'!$AP233="Baja",'MAPA DE RIESGOS'!$AR233="Menor"),CONCATENATE("R",'MAPA DE RIESGOS'!$H233,"C",'MAPA DE RIESGOS'!$AF233),"")</f>
        <v/>
      </c>
      <c r="AJ114" s="370" t="str">
        <f>IF(AND('MAPA DE RIESGOS'!$AP234="Baja",'MAPA DE RIESGOS'!$AR234="Menor"),CONCATENATE("R",'MAPA DE RIESGOS'!$H234,"C",'MAPA DE RIESGOS'!$AF234),"")</f>
        <v/>
      </c>
      <c r="AK114" s="370" t="str">
        <f>IF(AND('MAPA DE RIESGOS'!$AP235="Baja",'MAPA DE RIESGOS'!$AR235="Menor"),CONCATENATE("R",'MAPA DE RIESGOS'!$H235,"C",'MAPA DE RIESGOS'!$AF235),"")</f>
        <v/>
      </c>
      <c r="AL114" s="370" t="str">
        <f>IF(AND('MAPA DE RIESGOS'!$AP236="Baja",'MAPA DE RIESGOS'!$AR236="Menor"),CONCATENATE("R",'MAPA DE RIESGOS'!$H236,"C",'MAPA DE RIESGOS'!$AF236),"")</f>
        <v/>
      </c>
      <c r="AM114" s="370" t="str">
        <f>IF(AND('MAPA DE RIESGOS'!$AP237="Baja",'MAPA DE RIESGOS'!$AR237="Menor"),CONCATENATE("R",'MAPA DE RIESGOS'!$H237,"C",'MAPA DE RIESGOS'!$AF237),"")</f>
        <v/>
      </c>
      <c r="AN114" s="370" t="str">
        <f>IF(AND('MAPA DE RIESGOS'!$AP238="Baja",'MAPA DE RIESGOS'!$AR238="Menor"),CONCATENATE("R",'MAPA DE RIESGOS'!$H238,"C",'MAPA DE RIESGOS'!$AF238),"")</f>
        <v/>
      </c>
      <c r="AO114" s="370" t="str">
        <f>IF(AND('MAPA DE RIESGOS'!$AP239="Baja",'MAPA DE RIESGOS'!$AR239="Menor"),CONCATENATE("R",'MAPA DE RIESGOS'!$H239,"C",'MAPA DE RIESGOS'!$AF239),"")</f>
        <v/>
      </c>
      <c r="AP114" s="370" t="str">
        <f>IF(AND('MAPA DE RIESGOS'!$AP240="Baja",'MAPA DE RIESGOS'!$AR240="Menor"),CONCATENATE("R",'MAPA DE RIESGOS'!$H240,"C",'MAPA DE RIESGOS'!$AF240),"")</f>
        <v/>
      </c>
      <c r="AQ114" s="370" t="str">
        <f>IF(AND('MAPA DE RIESGOS'!$AP241="Baja",'MAPA DE RIESGOS'!$AR241="Menor"),CONCATENATE("R",'MAPA DE RIESGOS'!$H241,"C",'MAPA DE RIESGOS'!$AF241),"")</f>
        <v/>
      </c>
      <c r="AR114" s="370" t="str">
        <f>IF(AND('MAPA DE RIESGOS'!$AP242="Baja",'MAPA DE RIESGOS'!$AR242="Menor"),CONCATENATE("R",'MAPA DE RIESGOS'!$H242,"C",'MAPA DE RIESGOS'!$AF242),"")</f>
        <v/>
      </c>
      <c r="AS114" s="370" t="str">
        <f>IF(AND('MAPA DE RIESGOS'!$AP243="Baja",'MAPA DE RIESGOS'!$AR243="Menor"),CONCATENATE("R",'MAPA DE RIESGOS'!$H243,"C",'MAPA DE RIESGOS'!$AF243),"")</f>
        <v/>
      </c>
      <c r="AT114" s="369" t="str">
        <f>IF(AND('MAPA DE RIESGOS'!$AP226="Baja",'MAPA DE RIESGOS'!$AR226="Moderado"),CONCATENATE("R",'MAPA DE RIESGOS'!$H226,"C",'MAPA DE RIESGOS'!$AF226),"")</f>
        <v>R36C1</v>
      </c>
      <c r="AU114" s="370" t="str">
        <f>IF(AND('MAPA DE RIESGOS'!$AP227="Baja",'MAPA DE RIESGOS'!$AR227="Moderado"),CONCATENATE("R",'MAPA DE RIESGOS'!$H227,"C",'MAPA DE RIESGOS'!$AF227),"")</f>
        <v/>
      </c>
      <c r="AV114" s="370" t="str">
        <f>IF(AND('MAPA DE RIESGOS'!$AP228="Baja",'MAPA DE RIESGOS'!$AR228="Moderado"),CONCATENATE("R",'MAPA DE RIESGOS'!$H228,"C",'MAPA DE RIESGOS'!$AF228),"")</f>
        <v/>
      </c>
      <c r="AW114" s="370" t="str">
        <f>IF(AND('MAPA DE RIESGOS'!$AP229="Baja",'MAPA DE RIESGOS'!$AR229="Moderado"),CONCATENATE("R",'MAPA DE RIESGOS'!$H229,"C",'MAPA DE RIESGOS'!$AF229),"")</f>
        <v/>
      </c>
      <c r="AX114" s="370" t="str">
        <f>IF(AND('MAPA DE RIESGOS'!$AP230="Baja",'MAPA DE RIESGOS'!$AR230="Moderado"),CONCATENATE("R",'MAPA DE RIESGOS'!$H230,"C",'MAPA DE RIESGOS'!$AF230),"")</f>
        <v/>
      </c>
      <c r="AY114" s="370" t="str">
        <f>IF(AND('MAPA DE RIESGOS'!$AP231="Baja",'MAPA DE RIESGOS'!$AR231="Moderado"),CONCATENATE("R",'MAPA DE RIESGOS'!$H231,"C",'MAPA DE RIESGOS'!$AF231),"")</f>
        <v/>
      </c>
      <c r="AZ114" s="370" t="str">
        <f>IF(AND('MAPA DE RIESGOS'!$AP232="Baja",'MAPA DE RIESGOS'!$AR232="Moderado"),CONCATENATE("R",'MAPA DE RIESGOS'!$H232,"C",'MAPA DE RIESGOS'!$AF232),"")</f>
        <v>R37C1</v>
      </c>
      <c r="BA114" s="370" t="str">
        <f>IF(AND('MAPA DE RIESGOS'!$AP233="Baja",'MAPA DE RIESGOS'!$AR233="Moderado"),CONCATENATE("R",'MAPA DE RIESGOS'!$H233,"C",'MAPA DE RIESGOS'!$AF233),"")</f>
        <v/>
      </c>
      <c r="BB114" s="370" t="str">
        <f>IF(AND('MAPA DE RIESGOS'!$AP234="Baja",'MAPA DE RIESGOS'!$AR234="Moderado"),CONCATENATE("R",'MAPA DE RIESGOS'!$H234,"C",'MAPA DE RIESGOS'!$AF234),"")</f>
        <v/>
      </c>
      <c r="BC114" s="370" t="str">
        <f>IF(AND('MAPA DE RIESGOS'!$AP235="Baja",'MAPA DE RIESGOS'!$AR235="Moderado"),CONCATENATE("R",'MAPA DE RIESGOS'!$H235,"C",'MAPA DE RIESGOS'!$AF235),"")</f>
        <v/>
      </c>
      <c r="BD114" s="370" t="str">
        <f>IF(AND('MAPA DE RIESGOS'!$AP236="Baja",'MAPA DE RIESGOS'!$AR236="Moderado"),CONCATENATE("R",'MAPA DE RIESGOS'!$H236,"C",'MAPA DE RIESGOS'!$AF236),"")</f>
        <v/>
      </c>
      <c r="BE114" s="370" t="str">
        <f>IF(AND('MAPA DE RIESGOS'!$AP237="Baja",'MAPA DE RIESGOS'!$AR237="Moderado"),CONCATENATE("R",'MAPA DE RIESGOS'!$H237,"C",'MAPA DE RIESGOS'!$AF237),"")</f>
        <v/>
      </c>
      <c r="BF114" s="370" t="str">
        <f>IF(AND('MAPA DE RIESGOS'!$AP238="Baja",'MAPA DE RIESGOS'!$AR238="Moderado"),CONCATENATE("R",'MAPA DE RIESGOS'!$H238,"C",'MAPA DE RIESGOS'!$AF238),"")</f>
        <v>R38C1</v>
      </c>
      <c r="BG114" s="370" t="str">
        <f>IF(AND('MAPA DE RIESGOS'!$AP239="Baja",'MAPA DE RIESGOS'!$AR239="Moderado"),CONCATENATE("R",'MAPA DE RIESGOS'!$H239,"C",'MAPA DE RIESGOS'!$AF239),"")</f>
        <v>R38C2</v>
      </c>
      <c r="BH114" s="370" t="str">
        <f>IF(AND('MAPA DE RIESGOS'!$AP240="Baja",'MAPA DE RIESGOS'!$AR240="Moderado"),CONCATENATE("R",'MAPA DE RIESGOS'!$H240,"C",'MAPA DE RIESGOS'!$AF240),"")</f>
        <v/>
      </c>
      <c r="BI114" s="370" t="str">
        <f>IF(AND('MAPA DE RIESGOS'!$AP241="Baja",'MAPA DE RIESGOS'!$AR241="Moderado"),CONCATENATE("R",'MAPA DE RIESGOS'!$H241,"C",'MAPA DE RIESGOS'!$AF241),"")</f>
        <v/>
      </c>
      <c r="BJ114" s="370" t="str">
        <f>IF(AND('MAPA DE RIESGOS'!$AP242="Baja",'MAPA DE RIESGOS'!$AR242="Moderado"),CONCATENATE("R",'MAPA DE RIESGOS'!$H242,"C",'MAPA DE RIESGOS'!$AF242),"")</f>
        <v/>
      </c>
      <c r="BK114" s="371" t="str">
        <f>IF(AND('MAPA DE RIESGOS'!$AP243="Baja",'MAPA DE RIESGOS'!$AR243="Moderado"),CONCATENATE("R",'MAPA DE RIESGOS'!$H243,"C",'MAPA DE RIESGOS'!$AF243),"")</f>
        <v/>
      </c>
      <c r="BL114" s="357" t="str">
        <f>IF(AND('MAPA DE RIESGOS'!$AP226="Baja",'MAPA DE RIESGOS'!$AR226="Mayor"),CONCATENATE("R",'MAPA DE RIESGOS'!$H226,"C",'MAPA DE RIESGOS'!$AF226),"")</f>
        <v/>
      </c>
      <c r="BM114" s="357" t="str">
        <f>IF(AND('MAPA DE RIESGOS'!$AP227="Baja",'MAPA DE RIESGOS'!$AR227="Mayor"),CONCATENATE("R",'MAPA DE RIESGOS'!$H227,"C",'MAPA DE RIESGOS'!$AF227),"")</f>
        <v/>
      </c>
      <c r="BN114" s="357" t="str">
        <f>IF(AND('MAPA DE RIESGOS'!$AP228="Baja",'MAPA DE RIESGOS'!$AR228="Mayor"),CONCATENATE("R",'MAPA DE RIESGOS'!$H228,"C",'MAPA DE RIESGOS'!$AF228),"")</f>
        <v/>
      </c>
      <c r="BO114" s="357" t="str">
        <f>IF(AND('MAPA DE RIESGOS'!$AP229="Baja",'MAPA DE RIESGOS'!$AR229="Mayor"),CONCATENATE("R",'MAPA DE RIESGOS'!$H229,"C",'MAPA DE RIESGOS'!$AF229),"")</f>
        <v/>
      </c>
      <c r="BP114" s="357" t="str">
        <f>IF(AND('MAPA DE RIESGOS'!$AP230="Baja",'MAPA DE RIESGOS'!$AR230="Mayor"),CONCATENATE("R",'MAPA DE RIESGOS'!$H230,"C",'MAPA DE RIESGOS'!$AF230),"")</f>
        <v/>
      </c>
      <c r="BQ114" s="357" t="str">
        <f>IF(AND('MAPA DE RIESGOS'!$AP231="Baja",'MAPA DE RIESGOS'!$AR231="Mayor"),CONCATENATE("R",'MAPA DE RIESGOS'!$H231,"C",'MAPA DE RIESGOS'!$AF231),"")</f>
        <v/>
      </c>
      <c r="BR114" s="357" t="str">
        <f>IF(AND('MAPA DE RIESGOS'!$AP232="Baja",'MAPA DE RIESGOS'!$AR232="Mayor"),CONCATENATE("R",'MAPA DE RIESGOS'!$H232,"C",'MAPA DE RIESGOS'!$AF232),"")</f>
        <v/>
      </c>
      <c r="BS114" s="357" t="str">
        <f>IF(AND('MAPA DE RIESGOS'!$AP233="Baja",'MAPA DE RIESGOS'!$AR233="Mayor"),CONCATENATE("R",'MAPA DE RIESGOS'!$H233,"C",'MAPA DE RIESGOS'!$AF233),"")</f>
        <v/>
      </c>
      <c r="BT114" s="357" t="str">
        <f>IF(AND('MAPA DE RIESGOS'!$AP234="Baja",'MAPA DE RIESGOS'!$AR234="Mayor"),CONCATENATE("R",'MAPA DE RIESGOS'!$H234,"C",'MAPA DE RIESGOS'!$AF234),"")</f>
        <v/>
      </c>
      <c r="BU114" s="357" t="str">
        <f>IF(AND('MAPA DE RIESGOS'!$AP235="Baja",'MAPA DE RIESGOS'!$AR235="Mayor"),CONCATENATE("R",'MAPA DE RIESGOS'!$H235,"C",'MAPA DE RIESGOS'!$AF235),"")</f>
        <v/>
      </c>
      <c r="BV114" s="357" t="str">
        <f>IF(AND('MAPA DE RIESGOS'!$AP236="Baja",'MAPA DE RIESGOS'!$AR236="Mayor"),CONCATENATE("R",'MAPA DE RIESGOS'!$H236,"C",'MAPA DE RIESGOS'!$AF236),"")</f>
        <v/>
      </c>
      <c r="BW114" s="357" t="str">
        <f>IF(AND('MAPA DE RIESGOS'!$AP237="Baja",'MAPA DE RIESGOS'!$AR237="Mayor"),CONCATENATE("R",'MAPA DE RIESGOS'!$H237,"C",'MAPA DE RIESGOS'!$AF237),"")</f>
        <v/>
      </c>
      <c r="BX114" s="357" t="str">
        <f>IF(AND('MAPA DE RIESGOS'!$AP238="Baja",'MAPA DE RIESGOS'!$AR238="Mayor"),CONCATENATE("R",'MAPA DE RIESGOS'!$H238,"C",'MAPA DE RIESGOS'!$AF238),"")</f>
        <v/>
      </c>
      <c r="BY114" s="357" t="str">
        <f>IF(AND('MAPA DE RIESGOS'!$AP239="Baja",'MAPA DE RIESGOS'!$AR239="Mayor"),CONCATENATE("R",'MAPA DE RIESGOS'!$H239,"C",'MAPA DE RIESGOS'!$AF239),"")</f>
        <v/>
      </c>
      <c r="BZ114" s="357" t="str">
        <f>IF(AND('MAPA DE RIESGOS'!$AP240="Baja",'MAPA DE RIESGOS'!$AR240="Mayor"),CONCATENATE("R",'MAPA DE RIESGOS'!$H240,"C",'MAPA DE RIESGOS'!$AF240),"")</f>
        <v/>
      </c>
      <c r="CA114" s="357" t="str">
        <f>IF(AND('MAPA DE RIESGOS'!$AP241="Baja",'MAPA DE RIESGOS'!$AR241="Mayor"),CONCATENATE("R",'MAPA DE RIESGOS'!$H241,"C",'MAPA DE RIESGOS'!$AF241),"")</f>
        <v/>
      </c>
      <c r="CB114" s="357" t="str">
        <f>IF(AND('MAPA DE RIESGOS'!$AP242="Baja",'MAPA DE RIESGOS'!$AR242="Mayor"),CONCATENATE("R",'MAPA DE RIESGOS'!$H242,"C",'MAPA DE RIESGOS'!$AF242),"")</f>
        <v/>
      </c>
      <c r="CC114" s="358" t="str">
        <f>IF(AND('MAPA DE RIESGOS'!$AP243="Baja",'MAPA DE RIESGOS'!$AR243="Mayor"),CONCATENATE("R",'MAPA DE RIESGOS'!$H243,"C",'MAPA DE RIESGOS'!$AF243),"")</f>
        <v/>
      </c>
      <c r="CD114" s="359" t="str">
        <f>IF(AND('MAPA DE RIESGOS'!$AP226="Baja",'MAPA DE RIESGOS'!$AR226="Catastrófico"),CONCATENATE("R",'MAPA DE RIESGOS'!$H226,"C",'MAPA DE RIESGOS'!$AF226),"")</f>
        <v/>
      </c>
      <c r="CE114" s="359" t="str">
        <f>IF(AND('MAPA DE RIESGOS'!$AP227="Baja",'MAPA DE RIESGOS'!$AR227="Catastrófico"),CONCATENATE("R",'MAPA DE RIESGOS'!$H227,"C",'MAPA DE RIESGOS'!$AF227),"")</f>
        <v/>
      </c>
      <c r="CF114" s="359" t="str">
        <f>IF(AND('MAPA DE RIESGOS'!$AP228="Baja",'MAPA DE RIESGOS'!$AR228="Catastrófico"),CONCATENATE("R",'MAPA DE RIESGOS'!$H228,"C",'MAPA DE RIESGOS'!$AF228),"")</f>
        <v/>
      </c>
      <c r="CG114" s="359" t="str">
        <f>IF(AND('MAPA DE RIESGOS'!$AP229="Baja",'MAPA DE RIESGOS'!$AR229="Catastrófico"),CONCATENATE("R",'MAPA DE RIESGOS'!$H229,"C",'MAPA DE RIESGOS'!$AF229),"")</f>
        <v/>
      </c>
      <c r="CH114" s="359" t="str">
        <f>IF(AND('MAPA DE RIESGOS'!$AP230="Baja",'MAPA DE RIESGOS'!$AR230="Catastrófico"),CONCATENATE("R",'MAPA DE RIESGOS'!$H230,"C",'MAPA DE RIESGOS'!$AF230),"")</f>
        <v/>
      </c>
      <c r="CI114" s="359" t="str">
        <f>IF(AND('MAPA DE RIESGOS'!$AP231="Baja",'MAPA DE RIESGOS'!$AR231="Catastrófico"),CONCATENATE("R",'MAPA DE RIESGOS'!$H231,"C",'MAPA DE RIESGOS'!$AF231),"")</f>
        <v/>
      </c>
      <c r="CJ114" s="359" t="str">
        <f>IF(AND('MAPA DE RIESGOS'!$AP232="Baja",'MAPA DE RIESGOS'!$AR232="Catastrófico"),CONCATENATE("R",'MAPA DE RIESGOS'!$H232,"C",'MAPA DE RIESGOS'!$AF232),"")</f>
        <v/>
      </c>
      <c r="CK114" s="359" t="str">
        <f>IF(AND('MAPA DE RIESGOS'!$AP233="Baja",'MAPA DE RIESGOS'!$AR233="Catastrófico"),CONCATENATE("R",'MAPA DE RIESGOS'!$H233,"C",'MAPA DE RIESGOS'!$AF233),"")</f>
        <v/>
      </c>
      <c r="CL114" s="359" t="str">
        <f>IF(AND('MAPA DE RIESGOS'!$AP234="Baja",'MAPA DE RIESGOS'!$AR234="Catastrófico"),CONCATENATE("R",'MAPA DE RIESGOS'!$H234,"C",'MAPA DE RIESGOS'!$AF234),"")</f>
        <v/>
      </c>
      <c r="CM114" s="359" t="str">
        <f>IF(AND('MAPA DE RIESGOS'!$AP235="Baja",'MAPA DE RIESGOS'!$AR235="Catastrófico"),CONCATENATE("R",'MAPA DE RIESGOS'!$H235,"C",'MAPA DE RIESGOS'!$AF235),"")</f>
        <v/>
      </c>
      <c r="CN114" s="359" t="str">
        <f>IF(AND('MAPA DE RIESGOS'!$AP236="Baja",'MAPA DE RIESGOS'!$AR236="Catastrófico"),CONCATENATE("R",'MAPA DE RIESGOS'!$H236,"C",'MAPA DE RIESGOS'!$AF236),"")</f>
        <v/>
      </c>
      <c r="CO114" s="359" t="str">
        <f>IF(AND('MAPA DE RIESGOS'!$AP237="Baja",'MAPA DE RIESGOS'!$AR237="Catastrófico"),CONCATENATE("R",'MAPA DE RIESGOS'!$H237,"C",'MAPA DE RIESGOS'!$AF237),"")</f>
        <v/>
      </c>
      <c r="CP114" s="359" t="str">
        <f>IF(AND('MAPA DE RIESGOS'!$AP238="Baja",'MAPA DE RIESGOS'!$AR238="Catastrófico"),CONCATENATE("R",'MAPA DE RIESGOS'!$H238,"C",'MAPA DE RIESGOS'!$AF238),"")</f>
        <v/>
      </c>
      <c r="CQ114" s="359" t="str">
        <f>IF(AND('MAPA DE RIESGOS'!$AP239="Baja",'MAPA DE RIESGOS'!$AR239="Catastrófico"),CONCATENATE("R",'MAPA DE RIESGOS'!$H239,"C",'MAPA DE RIESGOS'!$AF239),"")</f>
        <v/>
      </c>
      <c r="CR114" s="359" t="str">
        <f>IF(AND('MAPA DE RIESGOS'!$AP240="Baja",'MAPA DE RIESGOS'!$AR240="Catastrófico"),CONCATENATE("R",'MAPA DE RIESGOS'!$H240,"C",'MAPA DE RIESGOS'!$AF240),"")</f>
        <v/>
      </c>
      <c r="CS114" s="359" t="str">
        <f>IF(AND('MAPA DE RIESGOS'!$AP241="Baja",'MAPA DE RIESGOS'!$AR241="Catastrófico"),CONCATENATE("R",'MAPA DE RIESGOS'!$H241,"C",'MAPA DE RIESGOS'!$AF241),"")</f>
        <v/>
      </c>
      <c r="CT114" s="359" t="str">
        <f>IF(AND('MAPA DE RIESGOS'!$AP242="Baja",'MAPA DE RIESGOS'!$AR242="Catastrófico"),CONCATENATE("R",'MAPA DE RIESGOS'!$H242,"C",'MAPA DE RIESGOS'!$AF242),"")</f>
        <v/>
      </c>
      <c r="CU114" s="360" t="str">
        <f>IF(AND('MAPA DE RIESGOS'!$AP243="Baja",'MAPA DE RIESGOS'!$AR243="Catastrófico"),CONCATENATE("R",'MAPA DE RIESGOS'!$H243,"C",'MAPA DE RIESGOS'!$AF243),"")</f>
        <v/>
      </c>
      <c r="CV114" s="67"/>
      <c r="CW114" s="722"/>
      <c r="CX114" s="722"/>
      <c r="CY114" s="722"/>
      <c r="CZ114" s="722"/>
      <c r="DA114" s="722"/>
      <c r="DB114" s="722"/>
    </row>
    <row r="115" spans="2:106" ht="32.5" customHeight="1">
      <c r="B115" s="755"/>
      <c r="C115" s="755"/>
      <c r="D115" s="756"/>
      <c r="E115" s="726"/>
      <c r="F115" s="727"/>
      <c r="G115" s="727"/>
      <c r="H115" s="727"/>
      <c r="I115" s="728"/>
      <c r="J115" s="378" t="str">
        <f>IF(AND('MAPA DE RIESGOS'!$AP244="Baja",'MAPA DE RIESGOS'!$AR244="Leve"),CONCATENATE("R",'MAPA DE RIESGOS'!$H244,"C",'MAPA DE RIESGOS'!$AF244),"")</f>
        <v/>
      </c>
      <c r="K115" s="379" t="str">
        <f>IF(AND('MAPA DE RIESGOS'!$AP245="Baja",'MAPA DE RIESGOS'!$AR245="Leve"),CONCATENATE("R",'MAPA DE RIESGOS'!$H245,"C",'MAPA DE RIESGOS'!$AF245),"")</f>
        <v/>
      </c>
      <c r="L115" s="379" t="str">
        <f>IF(AND('MAPA DE RIESGOS'!$AP246="Baja",'MAPA DE RIESGOS'!$AR246="Leve"),CONCATENATE("R",'MAPA DE RIESGOS'!$H246,"C",'MAPA DE RIESGOS'!$AF246),"")</f>
        <v/>
      </c>
      <c r="M115" s="379" t="str">
        <f>IF(AND('MAPA DE RIESGOS'!$AP247="Baja",'MAPA DE RIESGOS'!$AR247="Leve"),CONCATENATE("R",'MAPA DE RIESGOS'!$H247,"C",'MAPA DE RIESGOS'!$AF247),"")</f>
        <v/>
      </c>
      <c r="N115" s="379" t="str">
        <f>IF(AND('MAPA DE RIESGOS'!$AP248="Baja",'MAPA DE RIESGOS'!$AR248="Leve"),CONCATENATE("R",'MAPA DE RIESGOS'!$H248,"C",'MAPA DE RIESGOS'!$AF248),"")</f>
        <v/>
      </c>
      <c r="O115" s="379" t="str">
        <f>IF(AND('MAPA DE RIESGOS'!$AP249="Baja",'MAPA DE RIESGOS'!$AR249="Leve"),CONCATENATE("R",'MAPA DE RIESGOS'!$H249,"C",'MAPA DE RIESGOS'!$AF249),"")</f>
        <v/>
      </c>
      <c r="P115" s="379" t="str">
        <f>IF(AND('MAPA DE RIESGOS'!$AP250="Baja",'MAPA DE RIESGOS'!$AR250="Leve"),CONCATENATE("R",'MAPA DE RIESGOS'!$H250,"C",'MAPA DE RIESGOS'!$AF250),"")</f>
        <v/>
      </c>
      <c r="Q115" s="379" t="str">
        <f>IF(AND('MAPA DE RIESGOS'!$AP251="Baja",'MAPA DE RIESGOS'!$AR251="Leve"),CONCATENATE("R",'MAPA DE RIESGOS'!$H251,"C",'MAPA DE RIESGOS'!$AF251),"")</f>
        <v/>
      </c>
      <c r="R115" s="379" t="str">
        <f>IF(AND('MAPA DE RIESGOS'!$AP252="Baja",'MAPA DE RIESGOS'!$AR252="Leve"),CONCATENATE("R",'MAPA DE RIESGOS'!$H252,"C",'MAPA DE RIESGOS'!$AF252),"")</f>
        <v/>
      </c>
      <c r="S115" s="379" t="str">
        <f>IF(AND('MAPA DE RIESGOS'!$AP253="Baja",'MAPA DE RIESGOS'!$AR253="Leve"),CONCATENATE("R",'MAPA DE RIESGOS'!$H253,"C",'MAPA DE RIESGOS'!$AF253),"")</f>
        <v/>
      </c>
      <c r="T115" s="379" t="str">
        <f>IF(AND('MAPA DE RIESGOS'!$AP254="Baja",'MAPA DE RIESGOS'!$AR254="Leve"),CONCATENATE("R",'MAPA DE RIESGOS'!$H254,"C",'MAPA DE RIESGOS'!$AF254),"")</f>
        <v/>
      </c>
      <c r="U115" s="379" t="str">
        <f>IF(AND('MAPA DE RIESGOS'!$AP255="Baja",'MAPA DE RIESGOS'!$AR255="Leve"),CONCATENATE("R",'MAPA DE RIESGOS'!$H255,"C",'MAPA DE RIESGOS'!$AF255),"")</f>
        <v/>
      </c>
      <c r="V115" s="379" t="str">
        <f>IF(AND('MAPA DE RIESGOS'!$AP256="Baja",'MAPA DE RIESGOS'!$AR256="Leve"),CONCATENATE("R",'MAPA DE RIESGOS'!$H256,"C",'MAPA DE RIESGOS'!$AF256),"")</f>
        <v/>
      </c>
      <c r="W115" s="379" t="str">
        <f>IF(AND('MAPA DE RIESGOS'!$AP257="Baja",'MAPA DE RIESGOS'!$AR257="Leve"),CONCATENATE("R",'MAPA DE RIESGOS'!$H257,"C",'MAPA DE RIESGOS'!$AF257),"")</f>
        <v/>
      </c>
      <c r="X115" s="379" t="str">
        <f>IF(AND('MAPA DE RIESGOS'!$AP258="Baja",'MAPA DE RIESGOS'!$AR258="Leve"),CONCATENATE("R",'MAPA DE RIESGOS'!$H258,"C",'MAPA DE RIESGOS'!$AF258),"")</f>
        <v/>
      </c>
      <c r="Y115" s="379" t="str">
        <f>IF(AND('MAPA DE RIESGOS'!$AP259="Baja",'MAPA DE RIESGOS'!$AR259="Leve"),CONCATENATE("R",'MAPA DE RIESGOS'!$H259,"C",'MAPA DE RIESGOS'!$AF259),"")</f>
        <v/>
      </c>
      <c r="Z115" s="379" t="str">
        <f>IF(AND('MAPA DE RIESGOS'!$AP260="Baja",'MAPA DE RIESGOS'!$AR260="Leve"),CONCATENATE("R",'MAPA DE RIESGOS'!$H260,"C",'MAPA DE RIESGOS'!$AF260),"")</f>
        <v/>
      </c>
      <c r="AA115" s="380" t="str">
        <f>IF(AND('MAPA DE RIESGOS'!$AP261="Baja",'MAPA DE RIESGOS'!$AR261="Leve"),CONCATENATE("R",'MAPA DE RIESGOS'!$H261,"C",'MAPA DE RIESGOS'!$AF261),"")</f>
        <v/>
      </c>
      <c r="AB115" s="369" t="str">
        <f>IF(AND('MAPA DE RIESGOS'!$AP244="Baja",'MAPA DE RIESGOS'!$AR244="Menor"),CONCATENATE("R",'MAPA DE RIESGOS'!$H244,"C",'MAPA DE RIESGOS'!$AF244),"")</f>
        <v/>
      </c>
      <c r="AC115" s="370" t="str">
        <f>IF(AND('MAPA DE RIESGOS'!$AP245="Baja",'MAPA DE RIESGOS'!$AR245="Menor"),CONCATENATE("R",'MAPA DE RIESGOS'!$H245,"C",'MAPA DE RIESGOS'!$AF245),"")</f>
        <v/>
      </c>
      <c r="AD115" s="370" t="str">
        <f>IF(AND('MAPA DE RIESGOS'!$AP246="Baja",'MAPA DE RIESGOS'!$AR246="Menor"),CONCATENATE("R",'MAPA DE RIESGOS'!$H246,"C",'MAPA DE RIESGOS'!$AF246),"")</f>
        <v/>
      </c>
      <c r="AE115" s="370" t="str">
        <f>IF(AND('MAPA DE RIESGOS'!$AP247="Baja",'MAPA DE RIESGOS'!$AR247="Menor"),CONCATENATE("R",'MAPA DE RIESGOS'!$H247,"C",'MAPA DE RIESGOS'!$AF247),"")</f>
        <v/>
      </c>
      <c r="AF115" s="370" t="str">
        <f>IF(AND('MAPA DE RIESGOS'!$AP248="Baja",'MAPA DE RIESGOS'!$AR248="Menor"),CONCATENATE("R",'MAPA DE RIESGOS'!$H248,"C",'MAPA DE RIESGOS'!$AF248),"")</f>
        <v/>
      </c>
      <c r="AG115" s="370" t="str">
        <f>IF(AND('MAPA DE RIESGOS'!$AP249="Baja",'MAPA DE RIESGOS'!$AR249="Menor"),CONCATENATE("R",'MAPA DE RIESGOS'!$H249,"C",'MAPA DE RIESGOS'!$AF249),"")</f>
        <v/>
      </c>
      <c r="AH115" s="370" t="str">
        <f>IF(AND('MAPA DE RIESGOS'!$AP250="Baja",'MAPA DE RIESGOS'!$AR250="Menor"),CONCATENATE("R",'MAPA DE RIESGOS'!$H250,"C",'MAPA DE RIESGOS'!$AF250),"")</f>
        <v/>
      </c>
      <c r="AI115" s="370" t="str">
        <f>IF(AND('MAPA DE RIESGOS'!$AP251="Baja",'MAPA DE RIESGOS'!$AR251="Menor"),CONCATENATE("R",'MAPA DE RIESGOS'!$H251,"C",'MAPA DE RIESGOS'!$AF251),"")</f>
        <v/>
      </c>
      <c r="AJ115" s="370" t="str">
        <f>IF(AND('MAPA DE RIESGOS'!$AP252="Baja",'MAPA DE RIESGOS'!$AR252="Menor"),CONCATENATE("R",'MAPA DE RIESGOS'!$H252,"C",'MAPA DE RIESGOS'!$AF252),"")</f>
        <v/>
      </c>
      <c r="AK115" s="370" t="str">
        <f>IF(AND('MAPA DE RIESGOS'!$AP253="Baja",'MAPA DE RIESGOS'!$AR253="Menor"),CONCATENATE("R",'MAPA DE RIESGOS'!$H253,"C",'MAPA DE RIESGOS'!$AF253),"")</f>
        <v/>
      </c>
      <c r="AL115" s="370" t="str">
        <f>IF(AND('MAPA DE RIESGOS'!$AP254="Baja",'MAPA DE RIESGOS'!$AR254="Menor"),CONCATENATE("R",'MAPA DE RIESGOS'!$H254,"C",'MAPA DE RIESGOS'!$AF254),"")</f>
        <v/>
      </c>
      <c r="AM115" s="370" t="str">
        <f>IF(AND('MAPA DE RIESGOS'!$AP255="Baja",'MAPA DE RIESGOS'!$AR255="Menor"),CONCATENATE("R",'MAPA DE RIESGOS'!$H255,"C",'MAPA DE RIESGOS'!$AF255),"")</f>
        <v/>
      </c>
      <c r="AN115" s="370" t="str">
        <f>IF(AND('MAPA DE RIESGOS'!$AP256="Baja",'MAPA DE RIESGOS'!$AR256="Menor"),CONCATENATE("R",'MAPA DE RIESGOS'!$H256,"C",'MAPA DE RIESGOS'!$AF256),"")</f>
        <v/>
      </c>
      <c r="AO115" s="370" t="str">
        <f>IF(AND('MAPA DE RIESGOS'!$AP257="Baja",'MAPA DE RIESGOS'!$AR257="Menor"),CONCATENATE("R",'MAPA DE RIESGOS'!$H257,"C",'MAPA DE RIESGOS'!$AF257),"")</f>
        <v/>
      </c>
      <c r="AP115" s="370" t="str">
        <f>IF(AND('MAPA DE RIESGOS'!$AP258="Baja",'MAPA DE RIESGOS'!$AR258="Menor"),CONCATENATE("R",'MAPA DE RIESGOS'!$H258,"C",'MAPA DE RIESGOS'!$AF258),"")</f>
        <v/>
      </c>
      <c r="AQ115" s="370" t="str">
        <f>IF(AND('MAPA DE RIESGOS'!$AP259="Baja",'MAPA DE RIESGOS'!$AR259="Menor"),CONCATENATE("R",'MAPA DE RIESGOS'!$H259,"C",'MAPA DE RIESGOS'!$AF259),"")</f>
        <v/>
      </c>
      <c r="AR115" s="370" t="str">
        <f>IF(AND('MAPA DE RIESGOS'!$AP260="Baja",'MAPA DE RIESGOS'!$AR260="Menor"),CONCATENATE("R",'MAPA DE RIESGOS'!$H260,"C",'MAPA DE RIESGOS'!$AF260),"")</f>
        <v/>
      </c>
      <c r="AS115" s="370" t="str">
        <f>IF(AND('MAPA DE RIESGOS'!$AP261="Baja",'MAPA DE RIESGOS'!$AR261="Menor"),CONCATENATE("R",'MAPA DE RIESGOS'!$H261,"C",'MAPA DE RIESGOS'!$AF261),"")</f>
        <v/>
      </c>
      <c r="AT115" s="369" t="str">
        <f>IF(AND('MAPA DE RIESGOS'!$AP244="Baja",'MAPA DE RIESGOS'!$AR244="Moderado"),CONCATENATE("R",'MAPA DE RIESGOS'!$H244,"C",'MAPA DE RIESGOS'!$AF244),"")</f>
        <v>R39C1</v>
      </c>
      <c r="AU115" s="370" t="str">
        <f>IF(AND('MAPA DE RIESGOS'!$AP245="Baja",'MAPA DE RIESGOS'!$AR245="Moderado"),CONCATENATE("R",'MAPA DE RIESGOS'!$H245,"C",'MAPA DE RIESGOS'!$AF245),"")</f>
        <v>R39C2</v>
      </c>
      <c r="AV115" s="370" t="str">
        <f>IF(AND('MAPA DE RIESGOS'!$AP246="Baja",'MAPA DE RIESGOS'!$AR246="Moderado"),CONCATENATE("R",'MAPA DE RIESGOS'!$H246,"C",'MAPA DE RIESGOS'!$AF246),"")</f>
        <v/>
      </c>
      <c r="AW115" s="370" t="str">
        <f>IF(AND('MAPA DE RIESGOS'!$AP247="Baja",'MAPA DE RIESGOS'!$AR247="Moderado"),CONCATENATE("R",'MAPA DE RIESGOS'!$H247,"C",'MAPA DE RIESGOS'!$AF247),"")</f>
        <v/>
      </c>
      <c r="AX115" s="370" t="str">
        <f>IF(AND('MAPA DE RIESGOS'!$AP248="Baja",'MAPA DE RIESGOS'!$AR248="Moderado"),CONCATENATE("R",'MAPA DE RIESGOS'!$H248,"C",'MAPA DE RIESGOS'!$AF248),"")</f>
        <v/>
      </c>
      <c r="AY115" s="370" t="str">
        <f>IF(AND('MAPA DE RIESGOS'!$AP249="Baja",'MAPA DE RIESGOS'!$AR249="Moderado"),CONCATENATE("R",'MAPA DE RIESGOS'!$H249,"C",'MAPA DE RIESGOS'!$AF249),"")</f>
        <v/>
      </c>
      <c r="AZ115" s="370" t="str">
        <f>IF(AND('MAPA DE RIESGOS'!$AP250="Baja",'MAPA DE RIESGOS'!$AR250="Moderado"),CONCATENATE("R",'MAPA DE RIESGOS'!$H250,"C",'MAPA DE RIESGOS'!$AF250),"")</f>
        <v>R40C1</v>
      </c>
      <c r="BA115" s="370" t="str">
        <f>IF(AND('MAPA DE RIESGOS'!$AP251="Baja",'MAPA DE RIESGOS'!$AR251="Moderado"),CONCATENATE("R",'MAPA DE RIESGOS'!$H251,"C",'MAPA DE RIESGOS'!$AF251),"")</f>
        <v>R40C2</v>
      </c>
      <c r="BB115" s="370" t="str">
        <f>IF(AND('MAPA DE RIESGOS'!$AP252="Baja",'MAPA DE RIESGOS'!$AR252="Moderado"),CONCATENATE("R",'MAPA DE RIESGOS'!$H252,"C",'MAPA DE RIESGOS'!$AF252),"")</f>
        <v/>
      </c>
      <c r="BC115" s="370" t="str">
        <f>IF(AND('MAPA DE RIESGOS'!$AP253="Baja",'MAPA DE RIESGOS'!$AR253="Moderado"),CONCATENATE("R",'MAPA DE RIESGOS'!$H253,"C",'MAPA DE RIESGOS'!$AF253),"")</f>
        <v/>
      </c>
      <c r="BD115" s="370" t="str">
        <f>IF(AND('MAPA DE RIESGOS'!$AP254="Baja",'MAPA DE RIESGOS'!$AR254="Moderado"),CONCATENATE("R",'MAPA DE RIESGOS'!$H254,"C",'MAPA DE RIESGOS'!$AF254),"")</f>
        <v/>
      </c>
      <c r="BE115" s="370" t="str">
        <f>IF(AND('MAPA DE RIESGOS'!$AP255="Baja",'MAPA DE RIESGOS'!$AR255="Moderado"),CONCATENATE("R",'MAPA DE RIESGOS'!$H255,"C",'MAPA DE RIESGOS'!$AF255),"")</f>
        <v/>
      </c>
      <c r="BF115" s="370" t="str">
        <f>IF(AND('MAPA DE RIESGOS'!$AP256="Baja",'MAPA DE RIESGOS'!$AR256="Moderado"),CONCATENATE("R",'MAPA DE RIESGOS'!$H256,"C",'MAPA DE RIESGOS'!$AF256),"")</f>
        <v>R41C1</v>
      </c>
      <c r="BG115" s="370" t="str">
        <f>IF(AND('MAPA DE RIESGOS'!$AP257="Baja",'MAPA DE RIESGOS'!$AR257="Moderado"),CONCATENATE("R",'MAPA DE RIESGOS'!$H257,"C",'MAPA DE RIESGOS'!$AF257),"")</f>
        <v>R41C2</v>
      </c>
      <c r="BH115" s="370" t="str">
        <f>IF(AND('MAPA DE RIESGOS'!$AP258="Baja",'MAPA DE RIESGOS'!$AR258="Moderado"),CONCATENATE("R",'MAPA DE RIESGOS'!$H258,"C",'MAPA DE RIESGOS'!$AF258),"")</f>
        <v/>
      </c>
      <c r="BI115" s="370" t="str">
        <f>IF(AND('MAPA DE RIESGOS'!$AP259="Baja",'MAPA DE RIESGOS'!$AR259="Moderado"),CONCATENATE("R",'MAPA DE RIESGOS'!$H259,"C",'MAPA DE RIESGOS'!$AF259),"")</f>
        <v/>
      </c>
      <c r="BJ115" s="370" t="str">
        <f>IF(AND('MAPA DE RIESGOS'!$AP260="Baja",'MAPA DE RIESGOS'!$AR260="Moderado"),CONCATENATE("R",'MAPA DE RIESGOS'!$H260,"C",'MAPA DE RIESGOS'!$AF260),"")</f>
        <v/>
      </c>
      <c r="BK115" s="371" t="str">
        <f>IF(AND('MAPA DE RIESGOS'!$AP261="Baja",'MAPA DE RIESGOS'!$AR261="Moderado"),CONCATENATE("R",'MAPA DE RIESGOS'!$H261,"C",'MAPA DE RIESGOS'!$AF261),"")</f>
        <v/>
      </c>
      <c r="BL115" s="357" t="str">
        <f>IF(AND('MAPA DE RIESGOS'!$AP244="Baja",'MAPA DE RIESGOS'!$AR244="Mayor"),CONCATENATE("R",'MAPA DE RIESGOS'!$H244,"C",'MAPA DE RIESGOS'!$AF244),"")</f>
        <v/>
      </c>
      <c r="BM115" s="357" t="str">
        <f>IF(AND('MAPA DE RIESGOS'!$AP245="Baja",'MAPA DE RIESGOS'!$AR245="Mayor"),CONCATENATE("R",'MAPA DE RIESGOS'!$H245,"C",'MAPA DE RIESGOS'!$AF245),"")</f>
        <v/>
      </c>
      <c r="BN115" s="357" t="str">
        <f>IF(AND('MAPA DE RIESGOS'!$AP246="Baja",'MAPA DE RIESGOS'!$AR246="Mayor"),CONCATENATE("R",'MAPA DE RIESGOS'!$H246,"C",'MAPA DE RIESGOS'!$AF246),"")</f>
        <v/>
      </c>
      <c r="BO115" s="357" t="str">
        <f>IF(AND('MAPA DE RIESGOS'!$AP247="Baja",'MAPA DE RIESGOS'!$AR247="Mayor"),CONCATENATE("R",'MAPA DE RIESGOS'!$H247,"C",'MAPA DE RIESGOS'!$AF247),"")</f>
        <v/>
      </c>
      <c r="BP115" s="357" t="str">
        <f>IF(AND('MAPA DE RIESGOS'!$AP248="Baja",'MAPA DE RIESGOS'!$AR248="Mayor"),CONCATENATE("R",'MAPA DE RIESGOS'!$H248,"C",'MAPA DE RIESGOS'!$AF248),"")</f>
        <v/>
      </c>
      <c r="BQ115" s="357" t="str">
        <f>IF(AND('MAPA DE RIESGOS'!$AP249="Baja",'MAPA DE RIESGOS'!$AR249="Mayor"),CONCATENATE("R",'MAPA DE RIESGOS'!$H249,"C",'MAPA DE RIESGOS'!$AF249),"")</f>
        <v/>
      </c>
      <c r="BR115" s="357" t="str">
        <f>IF(AND('MAPA DE RIESGOS'!$AP250="Baja",'MAPA DE RIESGOS'!$AR250="Mayor"),CONCATENATE("R",'MAPA DE RIESGOS'!$H250,"C",'MAPA DE RIESGOS'!$AF250),"")</f>
        <v/>
      </c>
      <c r="BS115" s="357" t="str">
        <f>IF(AND('MAPA DE RIESGOS'!$AP251="Baja",'MAPA DE RIESGOS'!$AR251="Mayor"),CONCATENATE("R",'MAPA DE RIESGOS'!$H251,"C",'MAPA DE RIESGOS'!$AF251),"")</f>
        <v/>
      </c>
      <c r="BT115" s="357" t="str">
        <f>IF(AND('MAPA DE RIESGOS'!$AP252="Baja",'MAPA DE RIESGOS'!$AR252="Mayor"),CONCATENATE("R",'MAPA DE RIESGOS'!$H252,"C",'MAPA DE RIESGOS'!$AF252),"")</f>
        <v/>
      </c>
      <c r="BU115" s="357" t="str">
        <f>IF(AND('MAPA DE RIESGOS'!$AP253="Baja",'MAPA DE RIESGOS'!$AR253="Mayor"),CONCATENATE("R",'MAPA DE RIESGOS'!$H253,"C",'MAPA DE RIESGOS'!$AF253),"")</f>
        <v/>
      </c>
      <c r="BV115" s="357" t="str">
        <f>IF(AND('MAPA DE RIESGOS'!$AP254="Baja",'MAPA DE RIESGOS'!$AR254="Mayor"),CONCATENATE("R",'MAPA DE RIESGOS'!$H254,"C",'MAPA DE RIESGOS'!$AF254),"")</f>
        <v/>
      </c>
      <c r="BW115" s="357" t="str">
        <f>IF(AND('MAPA DE RIESGOS'!$AP255="Baja",'MAPA DE RIESGOS'!$AR255="Mayor"),CONCATENATE("R",'MAPA DE RIESGOS'!$H255,"C",'MAPA DE RIESGOS'!$AF255),"")</f>
        <v/>
      </c>
      <c r="BX115" s="357" t="str">
        <f>IF(AND('MAPA DE RIESGOS'!$AP256="Baja",'MAPA DE RIESGOS'!$AR256="Mayor"),CONCATENATE("R",'MAPA DE RIESGOS'!$H256,"C",'MAPA DE RIESGOS'!$AF256),"")</f>
        <v/>
      </c>
      <c r="BY115" s="357" t="str">
        <f>IF(AND('MAPA DE RIESGOS'!$AP257="Baja",'MAPA DE RIESGOS'!$AR257="Mayor"),CONCATENATE("R",'MAPA DE RIESGOS'!$H257,"C",'MAPA DE RIESGOS'!$AF257),"")</f>
        <v/>
      </c>
      <c r="BZ115" s="357" t="str">
        <f>IF(AND('MAPA DE RIESGOS'!$AP258="Baja",'MAPA DE RIESGOS'!$AR258="Mayor"),CONCATENATE("R",'MAPA DE RIESGOS'!$H258,"C",'MAPA DE RIESGOS'!$AF258),"")</f>
        <v/>
      </c>
      <c r="CA115" s="357" t="str">
        <f>IF(AND('MAPA DE RIESGOS'!$AP259="Baja",'MAPA DE RIESGOS'!$AR259="Mayor"),CONCATENATE("R",'MAPA DE RIESGOS'!$H259,"C",'MAPA DE RIESGOS'!$AF259),"")</f>
        <v/>
      </c>
      <c r="CB115" s="357" t="str">
        <f>IF(AND('MAPA DE RIESGOS'!$AP260="Baja",'MAPA DE RIESGOS'!$AR260="Mayor"),CONCATENATE("R",'MAPA DE RIESGOS'!$H260,"C",'MAPA DE RIESGOS'!$AF260),"")</f>
        <v/>
      </c>
      <c r="CC115" s="358" t="str">
        <f>IF(AND('MAPA DE RIESGOS'!$AP261="Baja",'MAPA DE RIESGOS'!$AR261="Mayor"),CONCATENATE("R",'MAPA DE RIESGOS'!$H261,"C",'MAPA DE RIESGOS'!$AF261),"")</f>
        <v/>
      </c>
      <c r="CD115" s="359" t="str">
        <f>IF(AND('MAPA DE RIESGOS'!$AP244="Baja",'MAPA DE RIESGOS'!$AR244="Catastrófico"),CONCATENATE("R",'MAPA DE RIESGOS'!$H244,"C",'MAPA DE RIESGOS'!$AF244),"")</f>
        <v/>
      </c>
      <c r="CE115" s="359" t="str">
        <f>IF(AND('MAPA DE RIESGOS'!$AP245="Baja",'MAPA DE RIESGOS'!$AR245="Catastrófico"),CONCATENATE("R",'MAPA DE RIESGOS'!$H245,"C",'MAPA DE RIESGOS'!$AF245),"")</f>
        <v/>
      </c>
      <c r="CF115" s="359" t="str">
        <f>IF(AND('MAPA DE RIESGOS'!$AP246="Baja",'MAPA DE RIESGOS'!$AR246="Catastrófico"),CONCATENATE("R",'MAPA DE RIESGOS'!$H246,"C",'MAPA DE RIESGOS'!$AF246),"")</f>
        <v/>
      </c>
      <c r="CG115" s="359" t="str">
        <f>IF(AND('MAPA DE RIESGOS'!$AP247="Baja",'MAPA DE RIESGOS'!$AR247="Catastrófico"),CONCATENATE("R",'MAPA DE RIESGOS'!$H247,"C",'MAPA DE RIESGOS'!$AF247),"")</f>
        <v/>
      </c>
      <c r="CH115" s="359" t="str">
        <f>IF(AND('MAPA DE RIESGOS'!$AP248="Baja",'MAPA DE RIESGOS'!$AR248="Catastrófico"),CONCATENATE("R",'MAPA DE RIESGOS'!$H248,"C",'MAPA DE RIESGOS'!$AF248),"")</f>
        <v/>
      </c>
      <c r="CI115" s="359" t="str">
        <f>IF(AND('MAPA DE RIESGOS'!$AP249="Baja",'MAPA DE RIESGOS'!$AR249="Catastrófico"),CONCATENATE("R",'MAPA DE RIESGOS'!$H249,"C",'MAPA DE RIESGOS'!$AF249),"")</f>
        <v/>
      </c>
      <c r="CJ115" s="359" t="str">
        <f>IF(AND('MAPA DE RIESGOS'!$AP250="Baja",'MAPA DE RIESGOS'!$AR250="Catastrófico"),CONCATENATE("R",'MAPA DE RIESGOS'!$H250,"C",'MAPA DE RIESGOS'!$AF250),"")</f>
        <v/>
      </c>
      <c r="CK115" s="359" t="str">
        <f>IF(AND('MAPA DE RIESGOS'!$AP251="Baja",'MAPA DE RIESGOS'!$AR251="Catastrófico"),CONCATENATE("R",'MAPA DE RIESGOS'!$H251,"C",'MAPA DE RIESGOS'!$AF251),"")</f>
        <v/>
      </c>
      <c r="CL115" s="359" t="str">
        <f>IF(AND('MAPA DE RIESGOS'!$AP252="Baja",'MAPA DE RIESGOS'!$AR252="Catastrófico"),CONCATENATE("R",'MAPA DE RIESGOS'!$H252,"C",'MAPA DE RIESGOS'!$AF252),"")</f>
        <v/>
      </c>
      <c r="CM115" s="359" t="str">
        <f>IF(AND('MAPA DE RIESGOS'!$AP253="Baja",'MAPA DE RIESGOS'!$AR253="Catastrófico"),CONCATENATE("R",'MAPA DE RIESGOS'!$H253,"C",'MAPA DE RIESGOS'!$AF253),"")</f>
        <v/>
      </c>
      <c r="CN115" s="359" t="str">
        <f>IF(AND('MAPA DE RIESGOS'!$AP254="Baja",'MAPA DE RIESGOS'!$AR254="Catastrófico"),CONCATENATE("R",'MAPA DE RIESGOS'!$H254,"C",'MAPA DE RIESGOS'!$AF254),"")</f>
        <v/>
      </c>
      <c r="CO115" s="359" t="str">
        <f>IF(AND('MAPA DE RIESGOS'!$AP255="Baja",'MAPA DE RIESGOS'!$AR255="Catastrófico"),CONCATENATE("R",'MAPA DE RIESGOS'!$H255,"C",'MAPA DE RIESGOS'!$AF255),"")</f>
        <v/>
      </c>
      <c r="CP115" s="359" t="str">
        <f>IF(AND('MAPA DE RIESGOS'!$AP256="Baja",'MAPA DE RIESGOS'!$AR256="Catastrófico"),CONCATENATE("R",'MAPA DE RIESGOS'!$H256,"C",'MAPA DE RIESGOS'!$AF256),"")</f>
        <v/>
      </c>
      <c r="CQ115" s="359" t="str">
        <f>IF(AND('MAPA DE RIESGOS'!$AP257="Baja",'MAPA DE RIESGOS'!$AR257="Catastrófico"),CONCATENATE("R",'MAPA DE RIESGOS'!$H257,"C",'MAPA DE RIESGOS'!$AF257),"")</f>
        <v/>
      </c>
      <c r="CR115" s="359" t="str">
        <f>IF(AND('MAPA DE RIESGOS'!$AP258="Baja",'MAPA DE RIESGOS'!$AR258="Catastrófico"),CONCATENATE("R",'MAPA DE RIESGOS'!$H258,"C",'MAPA DE RIESGOS'!$AF258),"")</f>
        <v/>
      </c>
      <c r="CS115" s="359" t="str">
        <f>IF(AND('MAPA DE RIESGOS'!$AP259="Baja",'MAPA DE RIESGOS'!$AR259="Catastrófico"),CONCATENATE("R",'MAPA DE RIESGOS'!$H259,"C",'MAPA DE RIESGOS'!$AF259),"")</f>
        <v/>
      </c>
      <c r="CT115" s="359" t="str">
        <f>IF(AND('MAPA DE RIESGOS'!$AP260="Baja",'MAPA DE RIESGOS'!$AR260="Catastrófico"),CONCATENATE("R",'MAPA DE RIESGOS'!$H260,"C",'MAPA DE RIESGOS'!$AF260),"")</f>
        <v/>
      </c>
      <c r="CU115" s="360" t="str">
        <f>IF(AND('MAPA DE RIESGOS'!$AP261="Baja",'MAPA DE RIESGOS'!$AR261="Catastrófico"),CONCATENATE("R",'MAPA DE RIESGOS'!$H261,"C",'MAPA DE RIESGOS'!$AF261),"")</f>
        <v/>
      </c>
      <c r="CV115" s="67"/>
      <c r="CW115" s="722"/>
      <c r="CX115" s="722"/>
      <c r="CY115" s="722"/>
      <c r="CZ115" s="722"/>
      <c r="DA115" s="722"/>
      <c r="DB115" s="722"/>
    </row>
    <row r="116" spans="2:106" ht="32.5" customHeight="1">
      <c r="B116" s="755"/>
      <c r="C116" s="755"/>
      <c r="D116" s="756"/>
      <c r="E116" s="726"/>
      <c r="F116" s="727"/>
      <c r="G116" s="727"/>
      <c r="H116" s="727"/>
      <c r="I116" s="728"/>
      <c r="J116" s="378" t="str">
        <f>IF(AND('MAPA DE RIESGOS'!$AP262="Baja",'MAPA DE RIESGOS'!$AR262="Leve"),CONCATENATE("R",'MAPA DE RIESGOS'!$H262,"C",'MAPA DE RIESGOS'!$AF262),"")</f>
        <v/>
      </c>
      <c r="K116" s="379" t="str">
        <f>IF(AND('MAPA DE RIESGOS'!$AP263="Baja",'MAPA DE RIESGOS'!$AR263="Leve"),CONCATENATE("R",'MAPA DE RIESGOS'!$H263,"C",'MAPA DE RIESGOS'!$AF263),"")</f>
        <v/>
      </c>
      <c r="L116" s="379" t="str">
        <f>IF(AND('MAPA DE RIESGOS'!$AP264="Baja",'MAPA DE RIESGOS'!$AR264="Leve"),CONCATENATE("R",'MAPA DE RIESGOS'!$H264,"C",'MAPA DE RIESGOS'!$AF264),"")</f>
        <v/>
      </c>
      <c r="M116" s="379" t="str">
        <f>IF(AND('MAPA DE RIESGOS'!$AP265="Baja",'MAPA DE RIESGOS'!$AR265="Leve"),CONCATENATE("R",'MAPA DE RIESGOS'!$H265,"C",'MAPA DE RIESGOS'!$AF265),"")</f>
        <v/>
      </c>
      <c r="N116" s="379" t="str">
        <f>IF(AND('MAPA DE RIESGOS'!$AP266="Baja",'MAPA DE RIESGOS'!$AR266="Leve"),CONCATENATE("R",'MAPA DE RIESGOS'!$H266,"C",'MAPA DE RIESGOS'!$AF266),"")</f>
        <v/>
      </c>
      <c r="O116" s="379" t="str">
        <f>IF(AND('MAPA DE RIESGOS'!$AP267="Baja",'MAPA DE RIESGOS'!$AR267="Leve"),CONCATENATE("R",'MAPA DE RIESGOS'!$H267,"C",'MAPA DE RIESGOS'!$AF267),"")</f>
        <v/>
      </c>
      <c r="P116" s="379" t="str">
        <f>IF(AND('MAPA DE RIESGOS'!$AP268="Baja",'MAPA DE RIESGOS'!$AR268="Leve"),CONCATENATE("R",'MAPA DE RIESGOS'!$H268,"C",'MAPA DE RIESGOS'!$AF268),"")</f>
        <v/>
      </c>
      <c r="Q116" s="379" t="str">
        <f>IF(AND('MAPA DE RIESGOS'!$AP269="Baja",'MAPA DE RIESGOS'!$AR269="Leve"),CONCATENATE("R",'MAPA DE RIESGOS'!$H269,"C",'MAPA DE RIESGOS'!$AF269),"")</f>
        <v/>
      </c>
      <c r="R116" s="379" t="str">
        <f>IF(AND('MAPA DE RIESGOS'!$AP270="Baja",'MAPA DE RIESGOS'!$AR270="Leve"),CONCATENATE("R",'MAPA DE RIESGOS'!$H270,"C",'MAPA DE RIESGOS'!$AF270),"")</f>
        <v/>
      </c>
      <c r="S116" s="379" t="str">
        <f>IF(AND('MAPA DE RIESGOS'!$AP271="Baja",'MAPA DE RIESGOS'!$AR271="Leve"),CONCATENATE("R",'MAPA DE RIESGOS'!$H271,"C",'MAPA DE RIESGOS'!$AF271),"")</f>
        <v/>
      </c>
      <c r="T116" s="379" t="str">
        <f>IF(AND('MAPA DE RIESGOS'!$AP272="Baja",'MAPA DE RIESGOS'!$AR272="Leve"),CONCATENATE("R",'MAPA DE RIESGOS'!$H272,"C",'MAPA DE RIESGOS'!$AF272),"")</f>
        <v/>
      </c>
      <c r="U116" s="379" t="str">
        <f>IF(AND('MAPA DE RIESGOS'!$AP273="Baja",'MAPA DE RIESGOS'!$AR273="Leve"),CONCATENATE("R",'MAPA DE RIESGOS'!$H273,"C",'MAPA DE RIESGOS'!$AF273),"")</f>
        <v/>
      </c>
      <c r="V116" s="379" t="str">
        <f>IF(AND('MAPA DE RIESGOS'!$AP274="Baja",'MAPA DE RIESGOS'!$AR274="Leve"),CONCATENATE("R",'MAPA DE RIESGOS'!$H274,"C",'MAPA DE RIESGOS'!$AF274),"")</f>
        <v/>
      </c>
      <c r="W116" s="379" t="str">
        <f>IF(AND('MAPA DE RIESGOS'!$AP275="Baja",'MAPA DE RIESGOS'!$AR275="Leve"),CONCATENATE("R",'MAPA DE RIESGOS'!$H275,"C",'MAPA DE RIESGOS'!$AF275),"")</f>
        <v/>
      </c>
      <c r="X116" s="379" t="str">
        <f>IF(AND('MAPA DE RIESGOS'!$AP276="Baja",'MAPA DE RIESGOS'!$AR276="Leve"),CONCATENATE("R",'MAPA DE RIESGOS'!$H276,"C",'MAPA DE RIESGOS'!$AF276),"")</f>
        <v/>
      </c>
      <c r="Y116" s="379" t="str">
        <f>IF(AND('MAPA DE RIESGOS'!$AP277="Baja",'MAPA DE RIESGOS'!$AR277="Leve"),CONCATENATE("R",'MAPA DE RIESGOS'!$H277,"C",'MAPA DE RIESGOS'!$AF277),"")</f>
        <v/>
      </c>
      <c r="Z116" s="379" t="str">
        <f>IF(AND('MAPA DE RIESGOS'!$AP278="Baja",'MAPA DE RIESGOS'!$AR278="Leve"),CONCATENATE("R",'MAPA DE RIESGOS'!$H278,"C",'MAPA DE RIESGOS'!$AF278),"")</f>
        <v/>
      </c>
      <c r="AA116" s="380" t="str">
        <f>IF(AND('MAPA DE RIESGOS'!$AP279="Baja",'MAPA DE RIESGOS'!$AR279="Leve"),CONCATENATE("R",'MAPA DE RIESGOS'!$H279,"C",'MAPA DE RIESGOS'!$AF279),"")</f>
        <v/>
      </c>
      <c r="AB116" s="369" t="str">
        <f>IF(AND('MAPA DE RIESGOS'!$AP262="Baja",'MAPA DE RIESGOS'!$AR262="Menor"),CONCATENATE("R",'MAPA DE RIESGOS'!$H262,"C",'MAPA DE RIESGOS'!$AF262),"")</f>
        <v/>
      </c>
      <c r="AC116" s="370" t="str">
        <f>IF(AND('MAPA DE RIESGOS'!$AP263="Baja",'MAPA DE RIESGOS'!$AR263="Menor"),CONCATENATE("R",'MAPA DE RIESGOS'!$H263,"C",'MAPA DE RIESGOS'!$AF263),"")</f>
        <v/>
      </c>
      <c r="AD116" s="370" t="str">
        <f>IF(AND('MAPA DE RIESGOS'!$AP264="Baja",'MAPA DE RIESGOS'!$AR264="Menor"),CONCATENATE("R",'MAPA DE RIESGOS'!$H264,"C",'MAPA DE RIESGOS'!$AF264),"")</f>
        <v/>
      </c>
      <c r="AE116" s="370" t="str">
        <f>IF(AND('MAPA DE RIESGOS'!$AP265="Baja",'MAPA DE RIESGOS'!$AR265="Menor"),CONCATENATE("R",'MAPA DE RIESGOS'!$H265,"C",'MAPA DE RIESGOS'!$AF265),"")</f>
        <v/>
      </c>
      <c r="AF116" s="370" t="str">
        <f>IF(AND('MAPA DE RIESGOS'!$AP266="Baja",'MAPA DE RIESGOS'!$AR266="Menor"),CONCATENATE("R",'MAPA DE RIESGOS'!$H266,"C",'MAPA DE RIESGOS'!$AF266),"")</f>
        <v/>
      </c>
      <c r="AG116" s="370" t="str">
        <f>IF(AND('MAPA DE RIESGOS'!$AP267="Baja",'MAPA DE RIESGOS'!$AR267="Menor"),CONCATENATE("R",'MAPA DE RIESGOS'!$H267,"C",'MAPA DE RIESGOS'!$AF267),"")</f>
        <v/>
      </c>
      <c r="AH116" s="370" t="str">
        <f>IF(AND('MAPA DE RIESGOS'!$AP268="Baja",'MAPA DE RIESGOS'!$AR268="Menor"),CONCATENATE("R",'MAPA DE RIESGOS'!$H268,"C",'MAPA DE RIESGOS'!$AF268),"")</f>
        <v/>
      </c>
      <c r="AI116" s="370" t="str">
        <f>IF(AND('MAPA DE RIESGOS'!$AP269="Baja",'MAPA DE RIESGOS'!$AR269="Menor"),CONCATENATE("R",'MAPA DE RIESGOS'!$H269,"C",'MAPA DE RIESGOS'!$AF269),"")</f>
        <v/>
      </c>
      <c r="AJ116" s="370" t="str">
        <f>IF(AND('MAPA DE RIESGOS'!$AP270="Baja",'MAPA DE RIESGOS'!$AR270="Menor"),CONCATENATE("R",'MAPA DE RIESGOS'!$H270,"C",'MAPA DE RIESGOS'!$AF270),"")</f>
        <v/>
      </c>
      <c r="AK116" s="370" t="str">
        <f>IF(AND('MAPA DE RIESGOS'!$AP271="Baja",'MAPA DE RIESGOS'!$AR271="Menor"),CONCATENATE("R",'MAPA DE RIESGOS'!$H271,"C",'MAPA DE RIESGOS'!$AF271),"")</f>
        <v/>
      </c>
      <c r="AL116" s="370" t="str">
        <f>IF(AND('MAPA DE RIESGOS'!$AP272="Baja",'MAPA DE RIESGOS'!$AR272="Menor"),CONCATENATE("R",'MAPA DE RIESGOS'!$H272,"C",'MAPA DE RIESGOS'!$AF272),"")</f>
        <v/>
      </c>
      <c r="AM116" s="370" t="str">
        <f>IF(AND('MAPA DE RIESGOS'!$AP273="Baja",'MAPA DE RIESGOS'!$AR273="Menor"),CONCATENATE("R",'MAPA DE RIESGOS'!$H273,"C",'MAPA DE RIESGOS'!$AF273),"")</f>
        <v/>
      </c>
      <c r="AN116" s="370" t="str">
        <f>IF(AND('MAPA DE RIESGOS'!$AP274="Baja",'MAPA DE RIESGOS'!$AR274="Menor"),CONCATENATE("R",'MAPA DE RIESGOS'!$H274,"C",'MAPA DE RIESGOS'!$AF274),"")</f>
        <v/>
      </c>
      <c r="AO116" s="370" t="str">
        <f>IF(AND('MAPA DE RIESGOS'!$AP275="Baja",'MAPA DE RIESGOS'!$AR275="Menor"),CONCATENATE("R",'MAPA DE RIESGOS'!$H275,"C",'MAPA DE RIESGOS'!$AF275),"")</f>
        <v/>
      </c>
      <c r="AP116" s="370" t="str">
        <f>IF(AND('MAPA DE RIESGOS'!$AP276="Baja",'MAPA DE RIESGOS'!$AR276="Menor"),CONCATENATE("R",'MAPA DE RIESGOS'!$H276,"C",'MAPA DE RIESGOS'!$AF276),"")</f>
        <v/>
      </c>
      <c r="AQ116" s="370" t="str">
        <f>IF(AND('MAPA DE RIESGOS'!$AP277="Baja",'MAPA DE RIESGOS'!$AR277="Menor"),CONCATENATE("R",'MAPA DE RIESGOS'!$H277,"C",'MAPA DE RIESGOS'!$AF277),"")</f>
        <v/>
      </c>
      <c r="AR116" s="370" t="str">
        <f>IF(AND('MAPA DE RIESGOS'!$AP278="Baja",'MAPA DE RIESGOS'!$AR278="Menor"),CONCATENATE("R",'MAPA DE RIESGOS'!$H278,"C",'MAPA DE RIESGOS'!$AF278),"")</f>
        <v/>
      </c>
      <c r="AS116" s="370" t="str">
        <f>IF(AND('MAPA DE RIESGOS'!$AP279="Baja",'MAPA DE RIESGOS'!$AR279="Menor"),CONCATENATE("R",'MAPA DE RIESGOS'!$H279,"C",'MAPA DE RIESGOS'!$AF279),"")</f>
        <v/>
      </c>
      <c r="AT116" s="369" t="str">
        <f>IF(AND('MAPA DE RIESGOS'!$AP262="Baja",'MAPA DE RIESGOS'!$AR262="Moderado"),CONCATENATE("R",'MAPA DE RIESGOS'!$H262,"C",'MAPA DE RIESGOS'!$AF262),"")</f>
        <v>R42C1</v>
      </c>
      <c r="AU116" s="370" t="str">
        <f>IF(AND('MAPA DE RIESGOS'!$AP263="Baja",'MAPA DE RIESGOS'!$AR263="Moderado"),CONCATENATE("R",'MAPA DE RIESGOS'!$H263,"C",'MAPA DE RIESGOS'!$AF263),"")</f>
        <v>R42C2</v>
      </c>
      <c r="AV116" s="370" t="str">
        <f>IF(AND('MAPA DE RIESGOS'!$AP264="Baja",'MAPA DE RIESGOS'!$AR264="Moderado"),CONCATENATE("R",'MAPA DE RIESGOS'!$H264,"C",'MAPA DE RIESGOS'!$AF264),"")</f>
        <v/>
      </c>
      <c r="AW116" s="370" t="str">
        <f>IF(AND('MAPA DE RIESGOS'!$AP265="Baja",'MAPA DE RIESGOS'!$AR265="Moderado"),CONCATENATE("R",'MAPA DE RIESGOS'!$H265,"C",'MAPA DE RIESGOS'!$AF265),"")</f>
        <v/>
      </c>
      <c r="AX116" s="370" t="str">
        <f>IF(AND('MAPA DE RIESGOS'!$AP266="Baja",'MAPA DE RIESGOS'!$AR266="Moderado"),CONCATENATE("R",'MAPA DE RIESGOS'!$H266,"C",'MAPA DE RIESGOS'!$AF266),"")</f>
        <v/>
      </c>
      <c r="AY116" s="370" t="str">
        <f>IF(AND('MAPA DE RIESGOS'!$AP267="Baja",'MAPA DE RIESGOS'!$AR267="Moderado"),CONCATENATE("R",'MAPA DE RIESGOS'!$H267,"C",'MAPA DE RIESGOS'!$AF267),"")</f>
        <v/>
      </c>
      <c r="AZ116" s="370" t="str">
        <f>IF(AND('MAPA DE RIESGOS'!$AP268="Baja",'MAPA DE RIESGOS'!$AR268="Moderado"),CONCATENATE("R",'MAPA DE RIESGOS'!$H268,"C",'MAPA DE RIESGOS'!$AF268),"")</f>
        <v>R43C1</v>
      </c>
      <c r="BA116" s="370" t="str">
        <f>IF(AND('MAPA DE RIESGOS'!$AP269="Baja",'MAPA DE RIESGOS'!$AR269="Moderado"),CONCATENATE("R",'MAPA DE RIESGOS'!$H269,"C",'MAPA DE RIESGOS'!$AF269),"")</f>
        <v>R43C2</v>
      </c>
      <c r="BB116" s="370" t="str">
        <f>IF(AND('MAPA DE RIESGOS'!$AP270="Baja",'MAPA DE RIESGOS'!$AR270="Moderado"),CONCATENATE("R",'MAPA DE RIESGOS'!$H270,"C",'MAPA DE RIESGOS'!$AF270),"")</f>
        <v/>
      </c>
      <c r="BC116" s="370" t="str">
        <f>IF(AND('MAPA DE RIESGOS'!$AP271="Baja",'MAPA DE RIESGOS'!$AR271="Moderado"),CONCATENATE("R",'MAPA DE RIESGOS'!$H271,"C",'MAPA DE RIESGOS'!$AF271),"")</f>
        <v/>
      </c>
      <c r="BD116" s="370" t="str">
        <f>IF(AND('MAPA DE RIESGOS'!$AP272="Baja",'MAPA DE RIESGOS'!$AR272="Moderado"),CONCATENATE("R",'MAPA DE RIESGOS'!$H272,"C",'MAPA DE RIESGOS'!$AF272),"")</f>
        <v/>
      </c>
      <c r="BE116" s="370" t="str">
        <f>IF(AND('MAPA DE RIESGOS'!$AP273="Baja",'MAPA DE RIESGOS'!$AR273="Moderado"),CONCATENATE("R",'MAPA DE RIESGOS'!$H273,"C",'MAPA DE RIESGOS'!$AF273),"")</f>
        <v/>
      </c>
      <c r="BF116" s="370" t="str">
        <f>IF(AND('MAPA DE RIESGOS'!$AP274="Baja",'MAPA DE RIESGOS'!$AR274="Moderado"),CONCATENATE("R",'MAPA DE RIESGOS'!$H274,"C",'MAPA DE RIESGOS'!$AF274),"")</f>
        <v>R44C1</v>
      </c>
      <c r="BG116" s="370" t="str">
        <f>IF(AND('MAPA DE RIESGOS'!$AP275="Baja",'MAPA DE RIESGOS'!$AR275="Moderado"),CONCATENATE("R",'MAPA DE RIESGOS'!$H275,"C",'MAPA DE RIESGOS'!$AF275),"")</f>
        <v>R44C2</v>
      </c>
      <c r="BH116" s="370" t="str">
        <f>IF(AND('MAPA DE RIESGOS'!$AP276="Baja",'MAPA DE RIESGOS'!$AR276="Moderado"),CONCATENATE("R",'MAPA DE RIESGOS'!$H276,"C",'MAPA DE RIESGOS'!$AF276),"")</f>
        <v/>
      </c>
      <c r="BI116" s="370" t="str">
        <f>IF(AND('MAPA DE RIESGOS'!$AP277="Baja",'MAPA DE RIESGOS'!$AR277="Moderado"),CONCATENATE("R",'MAPA DE RIESGOS'!$H277,"C",'MAPA DE RIESGOS'!$AF277),"")</f>
        <v/>
      </c>
      <c r="BJ116" s="370" t="str">
        <f>IF(AND('MAPA DE RIESGOS'!$AP278="Baja",'MAPA DE RIESGOS'!$AR278="Moderado"),CONCATENATE("R",'MAPA DE RIESGOS'!$H278,"C",'MAPA DE RIESGOS'!$AF278),"")</f>
        <v/>
      </c>
      <c r="BK116" s="371" t="str">
        <f>IF(AND('MAPA DE RIESGOS'!$AP279="Baja",'MAPA DE RIESGOS'!$AR279="Moderado"),CONCATENATE("R",'MAPA DE RIESGOS'!$H279,"C",'MAPA DE RIESGOS'!$AF279),"")</f>
        <v/>
      </c>
      <c r="BL116" s="357" t="str">
        <f>IF(AND('MAPA DE RIESGOS'!$AP262="Baja",'MAPA DE RIESGOS'!$AR262="Mayor"),CONCATENATE("R",'MAPA DE RIESGOS'!$H262,"C",'MAPA DE RIESGOS'!$AF262),"")</f>
        <v/>
      </c>
      <c r="BM116" s="357" t="str">
        <f>IF(AND('MAPA DE RIESGOS'!$AP263="Baja",'MAPA DE RIESGOS'!$AR263="Mayor"),CONCATENATE("R",'MAPA DE RIESGOS'!$H263,"C",'MAPA DE RIESGOS'!$AF263),"")</f>
        <v/>
      </c>
      <c r="BN116" s="357" t="str">
        <f>IF(AND('MAPA DE RIESGOS'!$AP264="Baja",'MAPA DE RIESGOS'!$AR264="Mayor"),CONCATENATE("R",'MAPA DE RIESGOS'!$H264,"C",'MAPA DE RIESGOS'!$AF264),"")</f>
        <v/>
      </c>
      <c r="BO116" s="357" t="str">
        <f>IF(AND('MAPA DE RIESGOS'!$AP265="Baja",'MAPA DE RIESGOS'!$AR265="Mayor"),CONCATENATE("R",'MAPA DE RIESGOS'!$H265,"C",'MAPA DE RIESGOS'!$AF265),"")</f>
        <v/>
      </c>
      <c r="BP116" s="357" t="str">
        <f>IF(AND('MAPA DE RIESGOS'!$AP266="Baja",'MAPA DE RIESGOS'!$AR266="Mayor"),CONCATENATE("R",'MAPA DE RIESGOS'!$H266,"C",'MAPA DE RIESGOS'!$AF266),"")</f>
        <v/>
      </c>
      <c r="BQ116" s="357" t="str">
        <f>IF(AND('MAPA DE RIESGOS'!$AP267="Baja",'MAPA DE RIESGOS'!$AR267="Mayor"),CONCATENATE("R",'MAPA DE RIESGOS'!$H267,"C",'MAPA DE RIESGOS'!$AF267),"")</f>
        <v/>
      </c>
      <c r="BR116" s="357" t="str">
        <f>IF(AND('MAPA DE RIESGOS'!$AP268="Baja",'MAPA DE RIESGOS'!$AR268="Mayor"),CONCATENATE("R",'MAPA DE RIESGOS'!$H268,"C",'MAPA DE RIESGOS'!$AF268),"")</f>
        <v/>
      </c>
      <c r="BS116" s="357" t="str">
        <f>IF(AND('MAPA DE RIESGOS'!$AP269="Baja",'MAPA DE RIESGOS'!$AR269="Mayor"),CONCATENATE("R",'MAPA DE RIESGOS'!$H269,"C",'MAPA DE RIESGOS'!$AF269),"")</f>
        <v/>
      </c>
      <c r="BT116" s="357" t="str">
        <f>IF(AND('MAPA DE RIESGOS'!$AP270="Baja",'MAPA DE RIESGOS'!$AR270="Mayor"),CONCATENATE("R",'MAPA DE RIESGOS'!$H270,"C",'MAPA DE RIESGOS'!$AF270),"")</f>
        <v/>
      </c>
      <c r="BU116" s="357" t="str">
        <f>IF(AND('MAPA DE RIESGOS'!$AP271="Baja",'MAPA DE RIESGOS'!$AR271="Mayor"),CONCATENATE("R",'MAPA DE RIESGOS'!$H271,"C",'MAPA DE RIESGOS'!$AF271),"")</f>
        <v/>
      </c>
      <c r="BV116" s="357" t="str">
        <f>IF(AND('MAPA DE RIESGOS'!$AP272="Baja",'MAPA DE RIESGOS'!$AR272="Mayor"),CONCATENATE("R",'MAPA DE RIESGOS'!$H272,"C",'MAPA DE RIESGOS'!$AF272),"")</f>
        <v/>
      </c>
      <c r="BW116" s="357" t="str">
        <f>IF(AND('MAPA DE RIESGOS'!$AP273="Baja",'MAPA DE RIESGOS'!$AR273="Mayor"),CONCATENATE("R",'MAPA DE RIESGOS'!$H273,"C",'MAPA DE RIESGOS'!$AF273),"")</f>
        <v/>
      </c>
      <c r="BX116" s="357" t="str">
        <f>IF(AND('MAPA DE RIESGOS'!$AP274="Baja",'MAPA DE RIESGOS'!$AR274="Mayor"),CONCATENATE("R",'MAPA DE RIESGOS'!$H274,"C",'MAPA DE RIESGOS'!$AF274),"")</f>
        <v/>
      </c>
      <c r="BY116" s="357" t="str">
        <f>IF(AND('MAPA DE RIESGOS'!$AP275="Baja",'MAPA DE RIESGOS'!$AR275="Mayor"),CONCATENATE("R",'MAPA DE RIESGOS'!$H275,"C",'MAPA DE RIESGOS'!$AF275),"")</f>
        <v/>
      </c>
      <c r="BZ116" s="357" t="str">
        <f>IF(AND('MAPA DE RIESGOS'!$AP276="Baja",'MAPA DE RIESGOS'!$AR276="Mayor"),CONCATENATE("R",'MAPA DE RIESGOS'!$H276,"C",'MAPA DE RIESGOS'!$AF276),"")</f>
        <v/>
      </c>
      <c r="CA116" s="357" t="str">
        <f>IF(AND('MAPA DE RIESGOS'!$AP277="Baja",'MAPA DE RIESGOS'!$AR277="Mayor"),CONCATENATE("R",'MAPA DE RIESGOS'!$H277,"C",'MAPA DE RIESGOS'!$AF277),"")</f>
        <v/>
      </c>
      <c r="CB116" s="357" t="str">
        <f>IF(AND('MAPA DE RIESGOS'!$AP278="Baja",'MAPA DE RIESGOS'!$AR278="Mayor"),CONCATENATE("R",'MAPA DE RIESGOS'!$H278,"C",'MAPA DE RIESGOS'!$AF278),"")</f>
        <v/>
      </c>
      <c r="CC116" s="358" t="str">
        <f>IF(AND('MAPA DE RIESGOS'!$AP279="Baja",'MAPA DE RIESGOS'!$AR279="Mayor"),CONCATENATE("R",'MAPA DE RIESGOS'!$H279,"C",'MAPA DE RIESGOS'!$AF279),"")</f>
        <v/>
      </c>
      <c r="CD116" s="359" t="str">
        <f>IF(AND('MAPA DE RIESGOS'!$AP262="Baja",'MAPA DE RIESGOS'!$AR262="Catastrófico"),CONCATENATE("R",'MAPA DE RIESGOS'!$H262,"C",'MAPA DE RIESGOS'!$AF262),"")</f>
        <v/>
      </c>
      <c r="CE116" s="359" t="str">
        <f>IF(AND('MAPA DE RIESGOS'!$AP263="Baja",'MAPA DE RIESGOS'!$AR263="Catastrófico"),CONCATENATE("R",'MAPA DE RIESGOS'!$H263,"C",'MAPA DE RIESGOS'!$AF263),"")</f>
        <v/>
      </c>
      <c r="CF116" s="359" t="str">
        <f>IF(AND('MAPA DE RIESGOS'!$AP264="Baja",'MAPA DE RIESGOS'!$AR264="Catastrófico"),CONCATENATE("R",'MAPA DE RIESGOS'!$H264,"C",'MAPA DE RIESGOS'!$AF264),"")</f>
        <v/>
      </c>
      <c r="CG116" s="359" t="str">
        <f>IF(AND('MAPA DE RIESGOS'!$AP265="Baja",'MAPA DE RIESGOS'!$AR265="Catastrófico"),CONCATENATE("R",'MAPA DE RIESGOS'!$H265,"C",'MAPA DE RIESGOS'!$AF265),"")</f>
        <v/>
      </c>
      <c r="CH116" s="359" t="str">
        <f>IF(AND('MAPA DE RIESGOS'!$AP266="Baja",'MAPA DE RIESGOS'!$AR266="Catastrófico"),CONCATENATE("R",'MAPA DE RIESGOS'!$H266,"C",'MAPA DE RIESGOS'!$AF266),"")</f>
        <v/>
      </c>
      <c r="CI116" s="359" t="str">
        <f>IF(AND('MAPA DE RIESGOS'!$AP267="Baja",'MAPA DE RIESGOS'!$AR267="Catastrófico"),CONCATENATE("R",'MAPA DE RIESGOS'!$H267,"C",'MAPA DE RIESGOS'!$AF267),"")</f>
        <v/>
      </c>
      <c r="CJ116" s="359" t="str">
        <f>IF(AND('MAPA DE RIESGOS'!$AP268="Baja",'MAPA DE RIESGOS'!$AR268="Catastrófico"),CONCATENATE("R",'MAPA DE RIESGOS'!$H268,"C",'MAPA DE RIESGOS'!$AF268),"")</f>
        <v/>
      </c>
      <c r="CK116" s="359" t="str">
        <f>IF(AND('MAPA DE RIESGOS'!$AP269="Baja",'MAPA DE RIESGOS'!$AR269="Catastrófico"),CONCATENATE("R",'MAPA DE RIESGOS'!$H269,"C",'MAPA DE RIESGOS'!$AF269),"")</f>
        <v/>
      </c>
      <c r="CL116" s="359" t="str">
        <f>IF(AND('MAPA DE RIESGOS'!$AP270="Baja",'MAPA DE RIESGOS'!$AR270="Catastrófico"),CONCATENATE("R",'MAPA DE RIESGOS'!$H270,"C",'MAPA DE RIESGOS'!$AF270),"")</f>
        <v/>
      </c>
      <c r="CM116" s="359" t="str">
        <f>IF(AND('MAPA DE RIESGOS'!$AP271="Baja",'MAPA DE RIESGOS'!$AR271="Catastrófico"),CONCATENATE("R",'MAPA DE RIESGOS'!$H271,"C",'MAPA DE RIESGOS'!$AF271),"")</f>
        <v/>
      </c>
      <c r="CN116" s="359" t="str">
        <f>IF(AND('MAPA DE RIESGOS'!$AP272="Baja",'MAPA DE RIESGOS'!$AR272="Catastrófico"),CONCATENATE("R",'MAPA DE RIESGOS'!$H272,"C",'MAPA DE RIESGOS'!$AF272),"")</f>
        <v/>
      </c>
      <c r="CO116" s="359" t="str">
        <f>IF(AND('MAPA DE RIESGOS'!$AP273="Baja",'MAPA DE RIESGOS'!$AR273="Catastrófico"),CONCATENATE("R",'MAPA DE RIESGOS'!$H273,"C",'MAPA DE RIESGOS'!$AF273),"")</f>
        <v/>
      </c>
      <c r="CP116" s="359" t="str">
        <f>IF(AND('MAPA DE RIESGOS'!$AP274="Baja",'MAPA DE RIESGOS'!$AR274="Catastrófico"),CONCATENATE("R",'MAPA DE RIESGOS'!$H274,"C",'MAPA DE RIESGOS'!$AF274),"")</f>
        <v/>
      </c>
      <c r="CQ116" s="359" t="str">
        <f>IF(AND('MAPA DE RIESGOS'!$AP275="Baja",'MAPA DE RIESGOS'!$AR275="Catastrófico"),CONCATENATE("R",'MAPA DE RIESGOS'!$H275,"C",'MAPA DE RIESGOS'!$AF275),"")</f>
        <v/>
      </c>
      <c r="CR116" s="359" t="str">
        <f>IF(AND('MAPA DE RIESGOS'!$AP276="Baja",'MAPA DE RIESGOS'!$AR276="Catastrófico"),CONCATENATE("R",'MAPA DE RIESGOS'!$H276,"C",'MAPA DE RIESGOS'!$AF276),"")</f>
        <v/>
      </c>
      <c r="CS116" s="359" t="str">
        <f>IF(AND('MAPA DE RIESGOS'!$AP277="Baja",'MAPA DE RIESGOS'!$AR277="Catastrófico"),CONCATENATE("R",'MAPA DE RIESGOS'!$H277,"C",'MAPA DE RIESGOS'!$AF277),"")</f>
        <v/>
      </c>
      <c r="CT116" s="359" t="str">
        <f>IF(AND('MAPA DE RIESGOS'!$AP278="Baja",'MAPA DE RIESGOS'!$AR278="Catastrófico"),CONCATENATE("R",'MAPA DE RIESGOS'!$H278,"C",'MAPA DE RIESGOS'!$AF278),"")</f>
        <v/>
      </c>
      <c r="CU116" s="360" t="str">
        <f>IF(AND('MAPA DE RIESGOS'!$AP279="Baja",'MAPA DE RIESGOS'!$AR279="Catastrófico"),CONCATENATE("R",'MAPA DE RIESGOS'!$H279,"C",'MAPA DE RIESGOS'!$AF279),"")</f>
        <v/>
      </c>
      <c r="CV116" s="67"/>
      <c r="CW116" s="722"/>
      <c r="CX116" s="722"/>
      <c r="CY116" s="722"/>
      <c r="CZ116" s="722"/>
      <c r="DA116" s="722"/>
      <c r="DB116" s="722"/>
    </row>
    <row r="117" spans="2:106" ht="32.5" customHeight="1">
      <c r="B117" s="755"/>
      <c r="C117" s="755"/>
      <c r="D117" s="756"/>
      <c r="E117" s="726"/>
      <c r="F117" s="727"/>
      <c r="G117" s="727"/>
      <c r="H117" s="727"/>
      <c r="I117" s="728"/>
      <c r="J117" s="378" t="str">
        <f>IF(AND('MAPA DE RIESGOS'!$AP280="Baja",'MAPA DE RIESGOS'!$AR280="Leve"),CONCATENATE("R",'MAPA DE RIESGOS'!$H280,"C",'MAPA DE RIESGOS'!$AF280),"")</f>
        <v/>
      </c>
      <c r="K117" s="379" t="str">
        <f>IF(AND('MAPA DE RIESGOS'!$AP281="Baja",'MAPA DE RIESGOS'!$AR281="Leve"),CONCATENATE("R",'MAPA DE RIESGOS'!$H281,"C",'MAPA DE RIESGOS'!$AF281),"")</f>
        <v/>
      </c>
      <c r="L117" s="379" t="str">
        <f>IF(AND('MAPA DE RIESGOS'!$AP282="Baja",'MAPA DE RIESGOS'!$AR282="Leve"),CONCATENATE("R",'MAPA DE RIESGOS'!$H282,"C",'MAPA DE RIESGOS'!$AF282),"")</f>
        <v/>
      </c>
      <c r="M117" s="379" t="str">
        <f>IF(AND('MAPA DE RIESGOS'!$AP283="Baja",'MAPA DE RIESGOS'!$AR283="Leve"),CONCATENATE("R",'MAPA DE RIESGOS'!$H283,"C",'MAPA DE RIESGOS'!$AF283),"")</f>
        <v/>
      </c>
      <c r="N117" s="379" t="str">
        <f>IF(AND('MAPA DE RIESGOS'!$AP284="Baja",'MAPA DE RIESGOS'!$AR284="Leve"),CONCATENATE("R",'MAPA DE RIESGOS'!$H284,"C",'MAPA DE RIESGOS'!$AF284),"")</f>
        <v/>
      </c>
      <c r="O117" s="379" t="str">
        <f>IF(AND('MAPA DE RIESGOS'!$AP285="Baja",'MAPA DE RIESGOS'!$AR285="Leve"),CONCATENATE("R",'MAPA DE RIESGOS'!$H285,"C",'MAPA DE RIESGOS'!$AF285),"")</f>
        <v/>
      </c>
      <c r="P117" s="379" t="str">
        <f>IF(AND('MAPA DE RIESGOS'!$AP286="Baja",'MAPA DE RIESGOS'!$AR286="Leve"),CONCATENATE("R",'MAPA DE RIESGOS'!$H286,"C",'MAPA DE RIESGOS'!$AF286),"")</f>
        <v/>
      </c>
      <c r="Q117" s="379" t="str">
        <f>IF(AND('MAPA DE RIESGOS'!$AP287="Baja",'MAPA DE RIESGOS'!$AR287="Leve"),CONCATENATE("R",'MAPA DE RIESGOS'!$H287,"C",'MAPA DE RIESGOS'!$AF287),"")</f>
        <v/>
      </c>
      <c r="R117" s="379" t="str">
        <f>IF(AND('MAPA DE RIESGOS'!$AP288="Baja",'MAPA DE RIESGOS'!$AR288="Leve"),CONCATENATE("R",'MAPA DE RIESGOS'!$H288,"C",'MAPA DE RIESGOS'!$AF288),"")</f>
        <v/>
      </c>
      <c r="S117" s="379" t="str">
        <f>IF(AND('MAPA DE RIESGOS'!$AP289="Baja",'MAPA DE RIESGOS'!$AR289="Leve"),CONCATENATE("R",'MAPA DE RIESGOS'!$H289,"C",'MAPA DE RIESGOS'!$AF289),"")</f>
        <v/>
      </c>
      <c r="T117" s="379" t="str">
        <f>IF(AND('MAPA DE RIESGOS'!$AP290="Baja",'MAPA DE RIESGOS'!$AR290="Leve"),CONCATENATE("R",'MAPA DE RIESGOS'!$H290,"C",'MAPA DE RIESGOS'!$AF290),"")</f>
        <v/>
      </c>
      <c r="U117" s="379" t="str">
        <f>IF(AND('MAPA DE RIESGOS'!$AP291="Baja",'MAPA DE RIESGOS'!$AR291="Leve"),CONCATENATE("R",'MAPA DE RIESGOS'!$H291,"C",'MAPA DE RIESGOS'!$AF291),"")</f>
        <v/>
      </c>
      <c r="V117" s="379" t="str">
        <f>IF(AND('MAPA DE RIESGOS'!$AP292="Baja",'MAPA DE RIESGOS'!$AR292="Leve"),CONCATENATE("R",'MAPA DE RIESGOS'!$H292,"C",'MAPA DE RIESGOS'!$AF292),"")</f>
        <v/>
      </c>
      <c r="W117" s="379" t="str">
        <f>IF(AND('MAPA DE RIESGOS'!$AP293="Baja",'MAPA DE RIESGOS'!$AR293="Leve"),CONCATENATE("R",'MAPA DE RIESGOS'!$H293,"C",'MAPA DE RIESGOS'!$AF293),"")</f>
        <v/>
      </c>
      <c r="X117" s="379" t="str">
        <f>IF(AND('MAPA DE RIESGOS'!$AP294="Baja",'MAPA DE RIESGOS'!$AR294="Leve"),CONCATENATE("R",'MAPA DE RIESGOS'!$H294,"C",'MAPA DE RIESGOS'!$AF294),"")</f>
        <v/>
      </c>
      <c r="Y117" s="379" t="str">
        <f>IF(AND('MAPA DE RIESGOS'!$AP295="Baja",'MAPA DE RIESGOS'!$AR295="Leve"),CONCATENATE("R",'MAPA DE RIESGOS'!$H295,"C",'MAPA DE RIESGOS'!$AF295),"")</f>
        <v/>
      </c>
      <c r="Z117" s="379" t="str">
        <f>IF(AND('MAPA DE RIESGOS'!$AP296="Baja",'MAPA DE RIESGOS'!$AR296="Leve"),CONCATENATE("R",'MAPA DE RIESGOS'!$H296,"C",'MAPA DE RIESGOS'!$AF296),"")</f>
        <v/>
      </c>
      <c r="AA117" s="380" t="str">
        <f>IF(AND('MAPA DE RIESGOS'!$AP297="Baja",'MAPA DE RIESGOS'!$AR297="Leve"),CONCATENATE("R",'MAPA DE RIESGOS'!$H297,"C",'MAPA DE RIESGOS'!$AF297),"")</f>
        <v/>
      </c>
      <c r="AB117" s="369" t="str">
        <f>IF(AND('MAPA DE RIESGOS'!$AP280="Baja",'MAPA DE RIESGOS'!$AR280="Menor"),CONCATENATE("R",'MAPA DE RIESGOS'!$H280,"C",'MAPA DE RIESGOS'!$AF280),"")</f>
        <v>R45C1</v>
      </c>
      <c r="AC117" s="370" t="str">
        <f>IF(AND('MAPA DE RIESGOS'!$AP281="Baja",'MAPA DE RIESGOS'!$AR281="Menor"),CONCATENATE("R",'MAPA DE RIESGOS'!$H281,"C",'MAPA DE RIESGOS'!$AF281),"")</f>
        <v/>
      </c>
      <c r="AD117" s="370" t="str">
        <f>IF(AND('MAPA DE RIESGOS'!$AP282="Baja",'MAPA DE RIESGOS'!$AR282="Menor"),CONCATENATE("R",'MAPA DE RIESGOS'!$H282,"C",'MAPA DE RIESGOS'!$AF282),"")</f>
        <v/>
      </c>
      <c r="AE117" s="370" t="str">
        <f>IF(AND('MAPA DE RIESGOS'!$AP283="Baja",'MAPA DE RIESGOS'!$AR283="Menor"),CONCATENATE("R",'MAPA DE RIESGOS'!$H283,"C",'MAPA DE RIESGOS'!$AF283),"")</f>
        <v/>
      </c>
      <c r="AF117" s="370" t="str">
        <f>IF(AND('MAPA DE RIESGOS'!$AP284="Baja",'MAPA DE RIESGOS'!$AR284="Menor"),CONCATENATE("R",'MAPA DE RIESGOS'!$H284,"C",'MAPA DE RIESGOS'!$AF284),"")</f>
        <v/>
      </c>
      <c r="AG117" s="370" t="str">
        <f>IF(AND('MAPA DE RIESGOS'!$AP285="Baja",'MAPA DE RIESGOS'!$AR285="Menor"),CONCATENATE("R",'MAPA DE RIESGOS'!$H285,"C",'MAPA DE RIESGOS'!$AF285),"")</f>
        <v/>
      </c>
      <c r="AH117" s="370" t="str">
        <f>IF(AND('MAPA DE RIESGOS'!$AP286="Baja",'MAPA DE RIESGOS'!$AR286="Menor"),CONCATENATE("R",'MAPA DE RIESGOS'!$H286,"C",'MAPA DE RIESGOS'!$AF286),"")</f>
        <v/>
      </c>
      <c r="AI117" s="370" t="str">
        <f>IF(AND('MAPA DE RIESGOS'!$AP287="Baja",'MAPA DE RIESGOS'!$AR287="Menor"),CONCATENATE("R",'MAPA DE RIESGOS'!$H287,"C",'MAPA DE RIESGOS'!$AF287),"")</f>
        <v/>
      </c>
      <c r="AJ117" s="370" t="str">
        <f>IF(AND('MAPA DE RIESGOS'!$AP288="Baja",'MAPA DE RIESGOS'!$AR288="Menor"),CONCATENATE("R",'MAPA DE RIESGOS'!$H288,"C",'MAPA DE RIESGOS'!$AF288),"")</f>
        <v/>
      </c>
      <c r="AK117" s="370" t="str">
        <f>IF(AND('MAPA DE RIESGOS'!$AP289="Baja",'MAPA DE RIESGOS'!$AR289="Menor"),CONCATENATE("R",'MAPA DE RIESGOS'!$H289,"C",'MAPA DE RIESGOS'!$AF289),"")</f>
        <v/>
      </c>
      <c r="AL117" s="370" t="str">
        <f>IF(AND('MAPA DE RIESGOS'!$AP290="Baja",'MAPA DE RIESGOS'!$AR290="Menor"),CONCATENATE("R",'MAPA DE RIESGOS'!$H290,"C",'MAPA DE RIESGOS'!$AF290),"")</f>
        <v/>
      </c>
      <c r="AM117" s="370" t="str">
        <f>IF(AND('MAPA DE RIESGOS'!$AP291="Baja",'MAPA DE RIESGOS'!$AR291="Menor"),CONCATENATE("R",'MAPA DE RIESGOS'!$H291,"C",'MAPA DE RIESGOS'!$AF291),"")</f>
        <v/>
      </c>
      <c r="AN117" s="370" t="str">
        <f>IF(AND('MAPA DE RIESGOS'!$AP292="Baja",'MAPA DE RIESGOS'!$AR292="Menor"),CONCATENATE("R",'MAPA DE RIESGOS'!$H292,"C",'MAPA DE RIESGOS'!$AF292),"")</f>
        <v/>
      </c>
      <c r="AO117" s="370" t="str">
        <f>IF(AND('MAPA DE RIESGOS'!$AP293="Baja",'MAPA DE RIESGOS'!$AR293="Menor"),CONCATENATE("R",'MAPA DE RIESGOS'!$H293,"C",'MAPA DE RIESGOS'!$AF293),"")</f>
        <v/>
      </c>
      <c r="AP117" s="370" t="str">
        <f>IF(AND('MAPA DE RIESGOS'!$AP294="Baja",'MAPA DE RIESGOS'!$AR294="Menor"),CONCATENATE("R",'MAPA DE RIESGOS'!$H294,"C",'MAPA DE RIESGOS'!$AF294),"")</f>
        <v/>
      </c>
      <c r="AQ117" s="370" t="str">
        <f>IF(AND('MAPA DE RIESGOS'!$AP295="Baja",'MAPA DE RIESGOS'!$AR295="Menor"),CONCATENATE("R",'MAPA DE RIESGOS'!$H295,"C",'MAPA DE RIESGOS'!$AF295),"")</f>
        <v/>
      </c>
      <c r="AR117" s="370" t="str">
        <f>IF(AND('MAPA DE RIESGOS'!$AP296="Baja",'MAPA DE RIESGOS'!$AR296="Menor"),CONCATENATE("R",'MAPA DE RIESGOS'!$H296,"C",'MAPA DE RIESGOS'!$AF296),"")</f>
        <v/>
      </c>
      <c r="AS117" s="370" t="str">
        <f>IF(AND('MAPA DE RIESGOS'!$AP297="Baja",'MAPA DE RIESGOS'!$AR297="Menor"),CONCATENATE("R",'MAPA DE RIESGOS'!$H297,"C",'MAPA DE RIESGOS'!$AF297),"")</f>
        <v/>
      </c>
      <c r="AT117" s="369" t="str">
        <f>IF(AND('MAPA DE RIESGOS'!$AP280="Baja",'MAPA DE RIESGOS'!$AR280="Moderado"),CONCATENATE("R",'MAPA DE RIESGOS'!$H280,"C",'MAPA DE RIESGOS'!$AF280),"")</f>
        <v/>
      </c>
      <c r="AU117" s="370" t="str">
        <f>IF(AND('MAPA DE RIESGOS'!$AP281="Baja",'MAPA DE RIESGOS'!$AR281="Moderado"),CONCATENATE("R",'MAPA DE RIESGOS'!$H281,"C",'MAPA DE RIESGOS'!$AF281),"")</f>
        <v/>
      </c>
      <c r="AV117" s="370" t="str">
        <f>IF(AND('MAPA DE RIESGOS'!$AP282="Baja",'MAPA DE RIESGOS'!$AR282="Moderado"),CONCATENATE("R",'MAPA DE RIESGOS'!$H282,"C",'MAPA DE RIESGOS'!$AF282),"")</f>
        <v/>
      </c>
      <c r="AW117" s="370" t="str">
        <f>IF(AND('MAPA DE RIESGOS'!$AP283="Baja",'MAPA DE RIESGOS'!$AR283="Moderado"),CONCATENATE("R",'MAPA DE RIESGOS'!$H283,"C",'MAPA DE RIESGOS'!$AF283),"")</f>
        <v/>
      </c>
      <c r="AX117" s="370" t="str">
        <f>IF(AND('MAPA DE RIESGOS'!$AP284="Baja",'MAPA DE RIESGOS'!$AR284="Moderado"),CONCATENATE("R",'MAPA DE RIESGOS'!$H284,"C",'MAPA DE RIESGOS'!$AF284),"")</f>
        <v/>
      </c>
      <c r="AY117" s="370" t="str">
        <f>IF(AND('MAPA DE RIESGOS'!$AP285="Baja",'MAPA DE RIESGOS'!$AR285="Moderado"),CONCATENATE("R",'MAPA DE RIESGOS'!$H285,"C",'MAPA DE RIESGOS'!$AF285),"")</f>
        <v/>
      </c>
      <c r="AZ117" s="370" t="str">
        <f>IF(AND('MAPA DE RIESGOS'!$AP286="Baja",'MAPA DE RIESGOS'!$AR286="Moderado"),CONCATENATE("R",'MAPA DE RIESGOS'!$H286,"C",'MAPA DE RIESGOS'!$AF286),"")</f>
        <v/>
      </c>
      <c r="BA117" s="370" t="str">
        <f>IF(AND('MAPA DE RIESGOS'!$AP287="Baja",'MAPA DE RIESGOS'!$AR287="Moderado"),CONCATENATE("R",'MAPA DE RIESGOS'!$H287,"C",'MAPA DE RIESGOS'!$AF287),"")</f>
        <v/>
      </c>
      <c r="BB117" s="370" t="str">
        <f>IF(AND('MAPA DE RIESGOS'!$AP288="Baja",'MAPA DE RIESGOS'!$AR288="Moderado"),CONCATENATE("R",'MAPA DE RIESGOS'!$H288,"C",'MAPA DE RIESGOS'!$AF288),"")</f>
        <v/>
      </c>
      <c r="BC117" s="370" t="str">
        <f>IF(AND('MAPA DE RIESGOS'!$AP289="Baja",'MAPA DE RIESGOS'!$AR289="Moderado"),CONCATENATE("R",'MAPA DE RIESGOS'!$H289,"C",'MAPA DE RIESGOS'!$AF289),"")</f>
        <v/>
      </c>
      <c r="BD117" s="370" t="str">
        <f>IF(AND('MAPA DE RIESGOS'!$AP290="Baja",'MAPA DE RIESGOS'!$AR290="Moderado"),CONCATENATE("R",'MAPA DE RIESGOS'!$H290,"C",'MAPA DE RIESGOS'!$AF290),"")</f>
        <v/>
      </c>
      <c r="BE117" s="370" t="str">
        <f>IF(AND('MAPA DE RIESGOS'!$AP291="Baja",'MAPA DE RIESGOS'!$AR291="Moderado"),CONCATENATE("R",'MAPA DE RIESGOS'!$H291,"C",'MAPA DE RIESGOS'!$AF291),"")</f>
        <v/>
      </c>
      <c r="BF117" s="370" t="str">
        <f>IF(AND('MAPA DE RIESGOS'!$AP292="Baja",'MAPA DE RIESGOS'!$AR292="Moderado"),CONCATENATE("R",'MAPA DE RIESGOS'!$H292,"C",'MAPA DE RIESGOS'!$AF292),"")</f>
        <v>R47C1</v>
      </c>
      <c r="BG117" s="370" t="str">
        <f>IF(AND('MAPA DE RIESGOS'!$AP293="Baja",'MAPA DE RIESGOS'!$AR293="Moderado"),CONCATENATE("R",'MAPA DE RIESGOS'!$H293,"C",'MAPA DE RIESGOS'!$AF293),"")</f>
        <v/>
      </c>
      <c r="BH117" s="370" t="str">
        <f>IF(AND('MAPA DE RIESGOS'!$AP294="Baja",'MAPA DE RIESGOS'!$AR294="Moderado"),CONCATENATE("R",'MAPA DE RIESGOS'!$H294,"C",'MAPA DE RIESGOS'!$AF294),"")</f>
        <v/>
      </c>
      <c r="BI117" s="370" t="str">
        <f>IF(AND('MAPA DE RIESGOS'!$AP295="Baja",'MAPA DE RIESGOS'!$AR295="Moderado"),CONCATENATE("R",'MAPA DE RIESGOS'!$H295,"C",'MAPA DE RIESGOS'!$AF295),"")</f>
        <v/>
      </c>
      <c r="BJ117" s="370" t="str">
        <f>IF(AND('MAPA DE RIESGOS'!$AP296="Baja",'MAPA DE RIESGOS'!$AR296="Moderado"),CONCATENATE("R",'MAPA DE RIESGOS'!$H296,"C",'MAPA DE RIESGOS'!$AF296),"")</f>
        <v/>
      </c>
      <c r="BK117" s="371" t="str">
        <f>IF(AND('MAPA DE RIESGOS'!$AP297="Baja",'MAPA DE RIESGOS'!$AR297="Moderado"),CONCATENATE("R",'MAPA DE RIESGOS'!$H297,"C",'MAPA DE RIESGOS'!$AF297),"")</f>
        <v/>
      </c>
      <c r="BL117" s="357" t="str">
        <f>IF(AND('MAPA DE RIESGOS'!$AP280="Baja",'MAPA DE RIESGOS'!$AR280="Mayor"),CONCATENATE("R",'MAPA DE RIESGOS'!$H280,"C",'MAPA DE RIESGOS'!$AF280),"")</f>
        <v/>
      </c>
      <c r="BM117" s="357" t="str">
        <f>IF(AND('MAPA DE RIESGOS'!$AP281="Baja",'MAPA DE RIESGOS'!$AR281="Mayor"),CONCATENATE("R",'MAPA DE RIESGOS'!$H281,"C",'MAPA DE RIESGOS'!$AF281),"")</f>
        <v/>
      </c>
      <c r="BN117" s="357" t="str">
        <f>IF(AND('MAPA DE RIESGOS'!$AP282="Baja",'MAPA DE RIESGOS'!$AR282="Mayor"),CONCATENATE("R",'MAPA DE RIESGOS'!$H282,"C",'MAPA DE RIESGOS'!$AF282),"")</f>
        <v/>
      </c>
      <c r="BO117" s="357" t="str">
        <f>IF(AND('MAPA DE RIESGOS'!$AP283="Baja",'MAPA DE RIESGOS'!$AR283="Mayor"),CONCATENATE("R",'MAPA DE RIESGOS'!$H283,"C",'MAPA DE RIESGOS'!$AF283),"")</f>
        <v/>
      </c>
      <c r="BP117" s="357" t="str">
        <f>IF(AND('MAPA DE RIESGOS'!$AP284="Baja",'MAPA DE RIESGOS'!$AR284="Mayor"),CONCATENATE("R",'MAPA DE RIESGOS'!$H284,"C",'MAPA DE RIESGOS'!$AF284),"")</f>
        <v/>
      </c>
      <c r="BQ117" s="357" t="str">
        <f>IF(AND('MAPA DE RIESGOS'!$AP285="Baja",'MAPA DE RIESGOS'!$AR285="Mayor"),CONCATENATE("R",'MAPA DE RIESGOS'!$H285,"C",'MAPA DE RIESGOS'!$AF285),"")</f>
        <v/>
      </c>
      <c r="BR117" s="357" t="str">
        <f>IF(AND('MAPA DE RIESGOS'!$AP286="Baja",'MAPA DE RIESGOS'!$AR286="Mayor"),CONCATENATE("R",'MAPA DE RIESGOS'!$H286,"C",'MAPA DE RIESGOS'!$AF286),"")</f>
        <v/>
      </c>
      <c r="BS117" s="357" t="str">
        <f>IF(AND('MAPA DE RIESGOS'!$AP287="Baja",'MAPA DE RIESGOS'!$AR287="Mayor"),CONCATENATE("R",'MAPA DE RIESGOS'!$H287,"C",'MAPA DE RIESGOS'!$AF287),"")</f>
        <v/>
      </c>
      <c r="BT117" s="357" t="str">
        <f>IF(AND('MAPA DE RIESGOS'!$AP288="Baja",'MAPA DE RIESGOS'!$AR288="Mayor"),CONCATENATE("R",'MAPA DE RIESGOS'!$H288,"C",'MAPA DE RIESGOS'!$AF288),"")</f>
        <v/>
      </c>
      <c r="BU117" s="357" t="str">
        <f>IF(AND('MAPA DE RIESGOS'!$AP289="Baja",'MAPA DE RIESGOS'!$AR289="Mayor"),CONCATENATE("R",'MAPA DE RIESGOS'!$H289,"C",'MAPA DE RIESGOS'!$AF289),"")</f>
        <v/>
      </c>
      <c r="BV117" s="357" t="str">
        <f>IF(AND('MAPA DE RIESGOS'!$AP290="Baja",'MAPA DE RIESGOS'!$AR290="Mayor"),CONCATENATE("R",'MAPA DE RIESGOS'!$H290,"C",'MAPA DE RIESGOS'!$AF290),"")</f>
        <v/>
      </c>
      <c r="BW117" s="357" t="str">
        <f>IF(AND('MAPA DE RIESGOS'!$AP291="Baja",'MAPA DE RIESGOS'!$AR291="Mayor"),CONCATENATE("R",'MAPA DE RIESGOS'!$H291,"C",'MAPA DE RIESGOS'!$AF291),"")</f>
        <v/>
      </c>
      <c r="BX117" s="357" t="str">
        <f>IF(AND('MAPA DE RIESGOS'!$AP292="Baja",'MAPA DE RIESGOS'!$AR292="Mayor"),CONCATENATE("R",'MAPA DE RIESGOS'!$H292,"C",'MAPA DE RIESGOS'!$AF292),"")</f>
        <v/>
      </c>
      <c r="BY117" s="357" t="str">
        <f>IF(AND('MAPA DE RIESGOS'!$AP293="Baja",'MAPA DE RIESGOS'!$AR293="Mayor"),CONCATENATE("R",'MAPA DE RIESGOS'!$H293,"C",'MAPA DE RIESGOS'!$AF293),"")</f>
        <v/>
      </c>
      <c r="BZ117" s="357" t="str">
        <f>IF(AND('MAPA DE RIESGOS'!$AP294="Baja",'MAPA DE RIESGOS'!$AR294="Mayor"),CONCATENATE("R",'MAPA DE RIESGOS'!$H294,"C",'MAPA DE RIESGOS'!$AF294),"")</f>
        <v/>
      </c>
      <c r="CA117" s="357" t="str">
        <f>IF(AND('MAPA DE RIESGOS'!$AP295="Baja",'MAPA DE RIESGOS'!$AR295="Mayor"),CONCATENATE("R",'MAPA DE RIESGOS'!$H295,"C",'MAPA DE RIESGOS'!$AF295),"")</f>
        <v/>
      </c>
      <c r="CB117" s="357" t="str">
        <f>IF(AND('MAPA DE RIESGOS'!$AP296="Baja",'MAPA DE RIESGOS'!$AR296="Mayor"),CONCATENATE("R",'MAPA DE RIESGOS'!$H296,"C",'MAPA DE RIESGOS'!$AF296),"")</f>
        <v/>
      </c>
      <c r="CC117" s="358" t="str">
        <f>IF(AND('MAPA DE RIESGOS'!$AP297="Baja",'MAPA DE RIESGOS'!$AR297="Mayor"),CONCATENATE("R",'MAPA DE RIESGOS'!$H297,"C",'MAPA DE RIESGOS'!$AF297),"")</f>
        <v/>
      </c>
      <c r="CD117" s="359" t="str">
        <f>IF(AND('MAPA DE RIESGOS'!$AP280="Baja",'MAPA DE RIESGOS'!$AR280="Catastrófico"),CONCATENATE("R",'MAPA DE RIESGOS'!$H280,"C",'MAPA DE RIESGOS'!$AF280),"")</f>
        <v/>
      </c>
      <c r="CE117" s="359" t="str">
        <f>IF(AND('MAPA DE RIESGOS'!$AP281="Baja",'MAPA DE RIESGOS'!$AR281="Catastrófico"),CONCATENATE("R",'MAPA DE RIESGOS'!$H281,"C",'MAPA DE RIESGOS'!$AF281),"")</f>
        <v/>
      </c>
      <c r="CF117" s="359" t="str">
        <f>IF(AND('MAPA DE RIESGOS'!$AP282="Baja",'MAPA DE RIESGOS'!$AR282="Catastrófico"),CONCATENATE("R",'MAPA DE RIESGOS'!$H282,"C",'MAPA DE RIESGOS'!$AF282),"")</f>
        <v/>
      </c>
      <c r="CG117" s="359" t="str">
        <f>IF(AND('MAPA DE RIESGOS'!$AP283="Baja",'MAPA DE RIESGOS'!$AR283="Catastrófico"),CONCATENATE("R",'MAPA DE RIESGOS'!$H283,"C",'MAPA DE RIESGOS'!$AF283),"")</f>
        <v/>
      </c>
      <c r="CH117" s="359" t="str">
        <f>IF(AND('MAPA DE RIESGOS'!$AP284="Baja",'MAPA DE RIESGOS'!$AR284="Catastrófico"),CONCATENATE("R",'MAPA DE RIESGOS'!$H284,"C",'MAPA DE RIESGOS'!$AF284),"")</f>
        <v/>
      </c>
      <c r="CI117" s="359" t="str">
        <f>IF(AND('MAPA DE RIESGOS'!$AP285="Baja",'MAPA DE RIESGOS'!$AR285="Catastrófico"),CONCATENATE("R",'MAPA DE RIESGOS'!$H285,"C",'MAPA DE RIESGOS'!$AF285),"")</f>
        <v/>
      </c>
      <c r="CJ117" s="359" t="str">
        <f>IF(AND('MAPA DE RIESGOS'!$AP286="Baja",'MAPA DE RIESGOS'!$AR286="Catastrófico"),CONCATENATE("R",'MAPA DE RIESGOS'!$H286,"C",'MAPA DE RIESGOS'!$AF286),"")</f>
        <v/>
      </c>
      <c r="CK117" s="359" t="str">
        <f>IF(AND('MAPA DE RIESGOS'!$AP287="Baja",'MAPA DE RIESGOS'!$AR287="Catastrófico"),CONCATENATE("R",'MAPA DE RIESGOS'!$H287,"C",'MAPA DE RIESGOS'!$AF287),"")</f>
        <v/>
      </c>
      <c r="CL117" s="359" t="str">
        <f>IF(AND('MAPA DE RIESGOS'!$AP288="Baja",'MAPA DE RIESGOS'!$AR288="Catastrófico"),CONCATENATE("R",'MAPA DE RIESGOS'!$H288,"C",'MAPA DE RIESGOS'!$AF288),"")</f>
        <v/>
      </c>
      <c r="CM117" s="359" t="str">
        <f>IF(AND('MAPA DE RIESGOS'!$AP289="Baja",'MAPA DE RIESGOS'!$AR289="Catastrófico"),CONCATENATE("R",'MAPA DE RIESGOS'!$H289,"C",'MAPA DE RIESGOS'!$AF289),"")</f>
        <v/>
      </c>
      <c r="CN117" s="359" t="str">
        <f>IF(AND('MAPA DE RIESGOS'!$AP290="Baja",'MAPA DE RIESGOS'!$AR290="Catastrófico"),CONCATENATE("R",'MAPA DE RIESGOS'!$H290,"C",'MAPA DE RIESGOS'!$AF290),"")</f>
        <v/>
      </c>
      <c r="CO117" s="359" t="str">
        <f>IF(AND('MAPA DE RIESGOS'!$AP291="Baja",'MAPA DE RIESGOS'!$AR291="Catastrófico"),CONCATENATE("R",'MAPA DE RIESGOS'!$H291,"C",'MAPA DE RIESGOS'!$AF291),"")</f>
        <v/>
      </c>
      <c r="CP117" s="359" t="str">
        <f>IF(AND('MAPA DE RIESGOS'!$AP292="Baja",'MAPA DE RIESGOS'!$AR292="Catastrófico"),CONCATENATE("R",'MAPA DE RIESGOS'!$H292,"C",'MAPA DE RIESGOS'!$AF292),"")</f>
        <v/>
      </c>
      <c r="CQ117" s="359" t="str">
        <f>IF(AND('MAPA DE RIESGOS'!$AP293="Baja",'MAPA DE RIESGOS'!$AR293="Catastrófico"),CONCATENATE("R",'MAPA DE RIESGOS'!$H293,"C",'MAPA DE RIESGOS'!$AF293),"")</f>
        <v/>
      </c>
      <c r="CR117" s="359" t="str">
        <f>IF(AND('MAPA DE RIESGOS'!$AP294="Baja",'MAPA DE RIESGOS'!$AR294="Catastrófico"),CONCATENATE("R",'MAPA DE RIESGOS'!$H294,"C",'MAPA DE RIESGOS'!$AF294),"")</f>
        <v/>
      </c>
      <c r="CS117" s="359" t="str">
        <f>IF(AND('MAPA DE RIESGOS'!$AP295="Baja",'MAPA DE RIESGOS'!$AR295="Catastrófico"),CONCATENATE("R",'MAPA DE RIESGOS'!$H295,"C",'MAPA DE RIESGOS'!$AF295),"")</f>
        <v/>
      </c>
      <c r="CT117" s="359" t="str">
        <f>IF(AND('MAPA DE RIESGOS'!$AP296="Baja",'MAPA DE RIESGOS'!$AR296="Catastrófico"),CONCATENATE("R",'MAPA DE RIESGOS'!$H296,"C",'MAPA DE RIESGOS'!$AF296),"")</f>
        <v/>
      </c>
      <c r="CU117" s="360" t="str">
        <f>IF(AND('MAPA DE RIESGOS'!$AP297="Baja",'MAPA DE RIESGOS'!$AR297="Catastrófico"),CONCATENATE("R",'MAPA DE RIESGOS'!$H297,"C",'MAPA DE RIESGOS'!$AF297),"")</f>
        <v/>
      </c>
      <c r="CV117" s="67"/>
      <c r="CW117" s="722"/>
      <c r="CX117" s="722"/>
      <c r="CY117" s="722"/>
      <c r="CZ117" s="722"/>
      <c r="DA117" s="722"/>
      <c r="DB117" s="722"/>
    </row>
    <row r="118" spans="2:106" ht="32.5" customHeight="1">
      <c r="B118" s="755"/>
      <c r="C118" s="755"/>
      <c r="D118" s="756"/>
      <c r="E118" s="726"/>
      <c r="F118" s="727"/>
      <c r="G118" s="727"/>
      <c r="H118" s="727"/>
      <c r="I118" s="728"/>
      <c r="J118" s="378" t="str">
        <f>IF(AND('MAPA DE RIESGOS'!$AP298="Baja",'MAPA DE RIESGOS'!$AR298="Leve"),CONCATENATE("R",'MAPA DE RIESGOS'!$H298,"C",'MAPA DE RIESGOS'!$AF298),"")</f>
        <v/>
      </c>
      <c r="K118" s="379" t="str">
        <f>IF(AND('MAPA DE RIESGOS'!$AP299="Baja",'MAPA DE RIESGOS'!$AR299="Leve"),CONCATENATE("R",'MAPA DE RIESGOS'!$H299,"C",'MAPA DE RIESGOS'!$AF299),"")</f>
        <v/>
      </c>
      <c r="L118" s="379" t="str">
        <f>IF(AND('MAPA DE RIESGOS'!$AP300="Baja",'MAPA DE RIESGOS'!$AR300="Leve"),CONCATENATE("R",'MAPA DE RIESGOS'!$H300,"C",'MAPA DE RIESGOS'!$AF300),"")</f>
        <v/>
      </c>
      <c r="M118" s="379" t="str">
        <f>IF(AND('MAPA DE RIESGOS'!$AP301="Baja",'MAPA DE RIESGOS'!$AR301="Leve"),CONCATENATE("R",'MAPA DE RIESGOS'!$H301,"C",'MAPA DE RIESGOS'!$AF301),"")</f>
        <v/>
      </c>
      <c r="N118" s="379" t="str">
        <f>IF(AND('MAPA DE RIESGOS'!$AP302="Baja",'MAPA DE RIESGOS'!$AR302="Leve"),CONCATENATE("R",'MAPA DE RIESGOS'!$H302,"C",'MAPA DE RIESGOS'!$AF302),"")</f>
        <v/>
      </c>
      <c r="O118" s="379" t="str">
        <f>IF(AND('MAPA DE RIESGOS'!$AP303="Baja",'MAPA DE RIESGOS'!$AR303="Leve"),CONCATENATE("R",'MAPA DE RIESGOS'!$H303,"C",'MAPA DE RIESGOS'!$AF303),"")</f>
        <v/>
      </c>
      <c r="P118" s="379" t="str">
        <f>IF(AND('MAPA DE RIESGOS'!$AP304="Baja",'MAPA DE RIESGOS'!$AR304="Leve"),CONCATENATE("R",'MAPA DE RIESGOS'!$H304,"C",'MAPA DE RIESGOS'!$AF304),"")</f>
        <v/>
      </c>
      <c r="Q118" s="379" t="str">
        <f>IF(AND('MAPA DE RIESGOS'!$AP305="Baja",'MAPA DE RIESGOS'!$AR305="Leve"),CONCATENATE("R",'MAPA DE RIESGOS'!$H305,"C",'MAPA DE RIESGOS'!$AF305),"")</f>
        <v/>
      </c>
      <c r="R118" s="379" t="str">
        <f>IF(AND('MAPA DE RIESGOS'!$AP306="Baja",'MAPA DE RIESGOS'!$AR306="Leve"),CONCATENATE("R",'MAPA DE RIESGOS'!$H306,"C",'MAPA DE RIESGOS'!$AF306),"")</f>
        <v/>
      </c>
      <c r="S118" s="379" t="str">
        <f>IF(AND('MAPA DE RIESGOS'!$AP307="Baja",'MAPA DE RIESGOS'!$AR307="Leve"),CONCATENATE("R",'MAPA DE RIESGOS'!$H307,"C",'MAPA DE RIESGOS'!$AF307),"")</f>
        <v/>
      </c>
      <c r="T118" s="379" t="str">
        <f>IF(AND('MAPA DE RIESGOS'!$AP308="Baja",'MAPA DE RIESGOS'!$AR308="Leve"),CONCATENATE("R",'MAPA DE RIESGOS'!$H308,"C",'MAPA DE RIESGOS'!$AF308),"")</f>
        <v/>
      </c>
      <c r="U118" s="379" t="str">
        <f>IF(AND('MAPA DE RIESGOS'!$AP309="Baja",'MAPA DE RIESGOS'!$AR309="Leve"),CONCATENATE("R",'MAPA DE RIESGOS'!$H309,"C",'MAPA DE RIESGOS'!$AF309),"")</f>
        <v/>
      </c>
      <c r="V118" s="379" t="str">
        <f>IF(AND('MAPA DE RIESGOS'!$AP310="Baja",'MAPA DE RIESGOS'!$AR310="Leve"),CONCATENATE("R",'MAPA DE RIESGOS'!$H310,"C",'MAPA DE RIESGOS'!$AF310),"")</f>
        <v/>
      </c>
      <c r="W118" s="379" t="str">
        <f>IF(AND('MAPA DE RIESGOS'!$AP311="Baja",'MAPA DE RIESGOS'!$AR311="Leve"),CONCATENATE("R",'MAPA DE RIESGOS'!$H311,"C",'MAPA DE RIESGOS'!$AF311),"")</f>
        <v/>
      </c>
      <c r="X118" s="379" t="str">
        <f>IF(AND('MAPA DE RIESGOS'!$AP312="Baja",'MAPA DE RIESGOS'!$AR312="Leve"),CONCATENATE("R",'MAPA DE RIESGOS'!$H312,"C",'MAPA DE RIESGOS'!$AF312),"")</f>
        <v/>
      </c>
      <c r="Y118" s="379" t="str">
        <f>IF(AND('MAPA DE RIESGOS'!$AP313="Baja",'MAPA DE RIESGOS'!$AR313="Leve"),CONCATENATE("R",'MAPA DE RIESGOS'!$H313,"C",'MAPA DE RIESGOS'!$AF313),"")</f>
        <v/>
      </c>
      <c r="Z118" s="379" t="str">
        <f>IF(AND('MAPA DE RIESGOS'!$AP314="Baja",'MAPA DE RIESGOS'!$AR314="Leve"),CONCATENATE("R",'MAPA DE RIESGOS'!$H314,"C",'MAPA DE RIESGOS'!$AF314),"")</f>
        <v/>
      </c>
      <c r="AA118" s="380" t="str">
        <f>IF(AND('MAPA DE RIESGOS'!$AP315="Baja",'MAPA DE RIESGOS'!$AR315="Leve"),CONCATENATE("R",'MAPA DE RIESGOS'!$H315,"C",'MAPA DE RIESGOS'!$AF315),"")</f>
        <v/>
      </c>
      <c r="AB118" s="369" t="str">
        <f>IF(AND('MAPA DE RIESGOS'!$AP298="Baja",'MAPA DE RIESGOS'!$AR298="Menor"),CONCATENATE("R",'MAPA DE RIESGOS'!$H298,"C",'MAPA DE RIESGOS'!$AF298),"")</f>
        <v/>
      </c>
      <c r="AC118" s="370" t="str">
        <f>IF(AND('MAPA DE RIESGOS'!$AP299="Baja",'MAPA DE RIESGOS'!$AR299="Menor"),CONCATENATE("R",'MAPA DE RIESGOS'!$H299,"C",'MAPA DE RIESGOS'!$AF299),"")</f>
        <v/>
      </c>
      <c r="AD118" s="370" t="str">
        <f>IF(AND('MAPA DE RIESGOS'!$AP300="Baja",'MAPA DE RIESGOS'!$AR300="Menor"),CONCATENATE("R",'MAPA DE RIESGOS'!$H300,"C",'MAPA DE RIESGOS'!$AF300),"")</f>
        <v/>
      </c>
      <c r="AE118" s="370" t="str">
        <f>IF(AND('MAPA DE RIESGOS'!$AP301="Baja",'MAPA DE RIESGOS'!$AR301="Menor"),CONCATENATE("R",'MAPA DE RIESGOS'!$H301,"C",'MAPA DE RIESGOS'!$AF301),"")</f>
        <v/>
      </c>
      <c r="AF118" s="370" t="str">
        <f>IF(AND('MAPA DE RIESGOS'!$AP302="Baja",'MAPA DE RIESGOS'!$AR302="Menor"),CONCATENATE("R",'MAPA DE RIESGOS'!$H302,"C",'MAPA DE RIESGOS'!$AF302),"")</f>
        <v/>
      </c>
      <c r="AG118" s="370" t="str">
        <f>IF(AND('MAPA DE RIESGOS'!$AP303="Baja",'MAPA DE RIESGOS'!$AR303="Menor"),CONCATENATE("R",'MAPA DE RIESGOS'!$H303,"C",'MAPA DE RIESGOS'!$AF303),"")</f>
        <v/>
      </c>
      <c r="AH118" s="370" t="str">
        <f>IF(AND('MAPA DE RIESGOS'!$AP304="Baja",'MAPA DE RIESGOS'!$AR304="Menor"),CONCATENATE("R",'MAPA DE RIESGOS'!$H304,"C",'MAPA DE RIESGOS'!$AF304),"")</f>
        <v/>
      </c>
      <c r="AI118" s="370" t="str">
        <f>IF(AND('MAPA DE RIESGOS'!$AP305="Baja",'MAPA DE RIESGOS'!$AR305="Menor"),CONCATENATE("R",'MAPA DE RIESGOS'!$H305,"C",'MAPA DE RIESGOS'!$AF305),"")</f>
        <v/>
      </c>
      <c r="AJ118" s="370" t="str">
        <f>IF(AND('MAPA DE RIESGOS'!$AP306="Baja",'MAPA DE RIESGOS'!$AR306="Menor"),CONCATENATE("R",'MAPA DE RIESGOS'!$H306,"C",'MAPA DE RIESGOS'!$AF306),"")</f>
        <v/>
      </c>
      <c r="AK118" s="370" t="str">
        <f>IF(AND('MAPA DE RIESGOS'!$AP307="Baja",'MAPA DE RIESGOS'!$AR307="Menor"),CONCATENATE("R",'MAPA DE RIESGOS'!$H307,"C",'MAPA DE RIESGOS'!$AF307),"")</f>
        <v/>
      </c>
      <c r="AL118" s="370" t="str">
        <f>IF(AND('MAPA DE RIESGOS'!$AP308="Baja",'MAPA DE RIESGOS'!$AR308="Menor"),CONCATENATE("R",'MAPA DE RIESGOS'!$H308,"C",'MAPA DE RIESGOS'!$AF308),"")</f>
        <v/>
      </c>
      <c r="AM118" s="370" t="str">
        <f>IF(AND('MAPA DE RIESGOS'!$AP309="Baja",'MAPA DE RIESGOS'!$AR309="Menor"),CONCATENATE("R",'MAPA DE RIESGOS'!$H309,"C",'MAPA DE RIESGOS'!$AF309),"")</f>
        <v/>
      </c>
      <c r="AN118" s="370" t="str">
        <f>IF(AND('MAPA DE RIESGOS'!$AP310="Baja",'MAPA DE RIESGOS'!$AR310="Menor"),CONCATENATE("R",'MAPA DE RIESGOS'!$H310,"C",'MAPA DE RIESGOS'!$AF310),"")</f>
        <v/>
      </c>
      <c r="AO118" s="370" t="str">
        <f>IF(AND('MAPA DE RIESGOS'!$AP311="Baja",'MAPA DE RIESGOS'!$AR311="Menor"),CONCATENATE("R",'MAPA DE RIESGOS'!$H311,"C",'MAPA DE RIESGOS'!$AF311),"")</f>
        <v/>
      </c>
      <c r="AP118" s="370" t="str">
        <f>IF(AND('MAPA DE RIESGOS'!$AP312="Baja",'MAPA DE RIESGOS'!$AR312="Menor"),CONCATENATE("R",'MAPA DE RIESGOS'!$H312,"C",'MAPA DE RIESGOS'!$AF312),"")</f>
        <v/>
      </c>
      <c r="AQ118" s="370" t="str">
        <f>IF(AND('MAPA DE RIESGOS'!$AP313="Baja",'MAPA DE RIESGOS'!$AR313="Menor"),CONCATENATE("R",'MAPA DE RIESGOS'!$H313,"C",'MAPA DE RIESGOS'!$AF313),"")</f>
        <v/>
      </c>
      <c r="AR118" s="370" t="str">
        <f>IF(AND('MAPA DE RIESGOS'!$AP314="Baja",'MAPA DE RIESGOS'!$AR314="Menor"),CONCATENATE("R",'MAPA DE RIESGOS'!$H314,"C",'MAPA DE RIESGOS'!$AF314),"")</f>
        <v/>
      </c>
      <c r="AS118" s="370" t="str">
        <f>IF(AND('MAPA DE RIESGOS'!$AP315="Baja",'MAPA DE RIESGOS'!$AR315="Menor"),CONCATENATE("R",'MAPA DE RIESGOS'!$H315,"C",'MAPA DE RIESGOS'!$AF315),"")</f>
        <v/>
      </c>
      <c r="AT118" s="369" t="str">
        <f>IF(AND('MAPA DE RIESGOS'!$AP298="Baja",'MAPA DE RIESGOS'!$AR298="Moderado"),CONCATENATE("R",'MAPA DE RIESGOS'!$H298,"C",'MAPA DE RIESGOS'!$AF298),"")</f>
        <v>R48C1</v>
      </c>
      <c r="AU118" s="370" t="str">
        <f>IF(AND('MAPA DE RIESGOS'!$AP299="Baja",'MAPA DE RIESGOS'!$AR299="Moderado"),CONCATENATE("R",'MAPA DE RIESGOS'!$H299,"C",'MAPA DE RIESGOS'!$AF299),"")</f>
        <v/>
      </c>
      <c r="AV118" s="370" t="str">
        <f>IF(AND('MAPA DE RIESGOS'!$AP300="Baja",'MAPA DE RIESGOS'!$AR300="Moderado"),CONCATENATE("R",'MAPA DE RIESGOS'!$H300,"C",'MAPA DE RIESGOS'!$AF300),"")</f>
        <v/>
      </c>
      <c r="AW118" s="370" t="str">
        <f>IF(AND('MAPA DE RIESGOS'!$AP301="Baja",'MAPA DE RIESGOS'!$AR301="Moderado"),CONCATENATE("R",'MAPA DE RIESGOS'!$H301,"C",'MAPA DE RIESGOS'!$AF301),"")</f>
        <v/>
      </c>
      <c r="AX118" s="370" t="str">
        <f>IF(AND('MAPA DE RIESGOS'!$AP302="Baja",'MAPA DE RIESGOS'!$AR302="Moderado"),CONCATENATE("R",'MAPA DE RIESGOS'!$H302,"C",'MAPA DE RIESGOS'!$AF302),"")</f>
        <v/>
      </c>
      <c r="AY118" s="370" t="str">
        <f>IF(AND('MAPA DE RIESGOS'!$AP303="Baja",'MAPA DE RIESGOS'!$AR303="Moderado"),CONCATENATE("R",'MAPA DE RIESGOS'!$H303,"C",'MAPA DE RIESGOS'!$AF303),"")</f>
        <v/>
      </c>
      <c r="AZ118" s="370" t="str">
        <f>IF(AND('MAPA DE RIESGOS'!$AP304="Baja",'MAPA DE RIESGOS'!$AR304="Moderado"),CONCATENATE("R",'MAPA DE RIESGOS'!$H304,"C",'MAPA DE RIESGOS'!$AF304),"")</f>
        <v>R49C1</v>
      </c>
      <c r="BA118" s="370" t="str">
        <f>IF(AND('MAPA DE RIESGOS'!$AP305="Baja",'MAPA DE RIESGOS'!$AR305="Moderado"),CONCATENATE("R",'MAPA DE RIESGOS'!$H305,"C",'MAPA DE RIESGOS'!$AF305),"")</f>
        <v/>
      </c>
      <c r="BB118" s="370" t="str">
        <f>IF(AND('MAPA DE RIESGOS'!$AP306="Baja",'MAPA DE RIESGOS'!$AR306="Moderado"),CONCATENATE("R",'MAPA DE RIESGOS'!$H306,"C",'MAPA DE RIESGOS'!$AF306),"")</f>
        <v/>
      </c>
      <c r="BC118" s="370" t="str">
        <f>IF(AND('MAPA DE RIESGOS'!$AP307="Baja",'MAPA DE RIESGOS'!$AR307="Moderado"),CONCATENATE("R",'MAPA DE RIESGOS'!$H307,"C",'MAPA DE RIESGOS'!$AF307),"")</f>
        <v/>
      </c>
      <c r="BD118" s="370" t="str">
        <f>IF(AND('MAPA DE RIESGOS'!$AP308="Baja",'MAPA DE RIESGOS'!$AR308="Moderado"),CONCATENATE("R",'MAPA DE RIESGOS'!$H308,"C",'MAPA DE RIESGOS'!$AF308),"")</f>
        <v/>
      </c>
      <c r="BE118" s="370" t="str">
        <f>IF(AND('MAPA DE RIESGOS'!$AP309="Baja",'MAPA DE RIESGOS'!$AR309="Moderado"),CONCATENATE("R",'MAPA DE RIESGOS'!$H309,"C",'MAPA DE RIESGOS'!$AF309),"")</f>
        <v/>
      </c>
      <c r="BF118" s="370" t="str">
        <f>IF(AND('MAPA DE RIESGOS'!$AP310="Baja",'MAPA DE RIESGOS'!$AR310="Moderado"),CONCATENATE("R",'MAPA DE RIESGOS'!$H310,"C",'MAPA DE RIESGOS'!$AF310),"")</f>
        <v>R50C1</v>
      </c>
      <c r="BG118" s="370" t="str">
        <f>IF(AND('MAPA DE RIESGOS'!$AP311="Baja",'MAPA DE RIESGOS'!$AR311="Moderado"),CONCATENATE("R",'MAPA DE RIESGOS'!$H311,"C",'MAPA DE RIESGOS'!$AF311),"")</f>
        <v>R50C2</v>
      </c>
      <c r="BH118" s="370" t="str">
        <f>IF(AND('MAPA DE RIESGOS'!$AP312="Baja",'MAPA DE RIESGOS'!$AR312="Moderado"),CONCATENATE("R",'MAPA DE RIESGOS'!$H312,"C",'MAPA DE RIESGOS'!$AF312),"")</f>
        <v/>
      </c>
      <c r="BI118" s="370" t="str">
        <f>IF(AND('MAPA DE RIESGOS'!$AP313="Baja",'MAPA DE RIESGOS'!$AR313="Moderado"),CONCATENATE("R",'MAPA DE RIESGOS'!$H313,"C",'MAPA DE RIESGOS'!$AF313),"")</f>
        <v/>
      </c>
      <c r="BJ118" s="370" t="str">
        <f>IF(AND('MAPA DE RIESGOS'!$AP314="Baja",'MAPA DE RIESGOS'!$AR314="Moderado"),CONCATENATE("R",'MAPA DE RIESGOS'!$H314,"C",'MAPA DE RIESGOS'!$AF314),"")</f>
        <v/>
      </c>
      <c r="BK118" s="371" t="str">
        <f>IF(AND('MAPA DE RIESGOS'!$AP315="Baja",'MAPA DE RIESGOS'!$AR315="Moderado"),CONCATENATE("R",'MAPA DE RIESGOS'!$H315,"C",'MAPA DE RIESGOS'!$AF315),"")</f>
        <v/>
      </c>
      <c r="BL118" s="357" t="str">
        <f>IF(AND('MAPA DE RIESGOS'!$AP298="Baja",'MAPA DE RIESGOS'!$AR298="Mayor"),CONCATENATE("R",'MAPA DE RIESGOS'!$H298,"C",'MAPA DE RIESGOS'!$AF298),"")</f>
        <v/>
      </c>
      <c r="BM118" s="357" t="str">
        <f>IF(AND('MAPA DE RIESGOS'!$AP299="Baja",'MAPA DE RIESGOS'!$AR299="Mayor"),CONCATENATE("R",'MAPA DE RIESGOS'!$H299,"C",'MAPA DE RIESGOS'!$AF299),"")</f>
        <v/>
      </c>
      <c r="BN118" s="357" t="str">
        <f>IF(AND('MAPA DE RIESGOS'!$AP300="Baja",'MAPA DE RIESGOS'!$AR300="Mayor"),CONCATENATE("R",'MAPA DE RIESGOS'!$H300,"C",'MAPA DE RIESGOS'!$AF300),"")</f>
        <v/>
      </c>
      <c r="BO118" s="357" t="str">
        <f>IF(AND('MAPA DE RIESGOS'!$AP301="Baja",'MAPA DE RIESGOS'!$AR301="Mayor"),CONCATENATE("R",'MAPA DE RIESGOS'!$H301,"C",'MAPA DE RIESGOS'!$AF301),"")</f>
        <v/>
      </c>
      <c r="BP118" s="357" t="str">
        <f>IF(AND('MAPA DE RIESGOS'!$AP302="Baja",'MAPA DE RIESGOS'!$AR302="Mayor"),CONCATENATE("R",'MAPA DE RIESGOS'!$H302,"C",'MAPA DE RIESGOS'!$AF302),"")</f>
        <v/>
      </c>
      <c r="BQ118" s="357" t="str">
        <f>IF(AND('MAPA DE RIESGOS'!$AP303="Baja",'MAPA DE RIESGOS'!$AR303="Mayor"),CONCATENATE("R",'MAPA DE RIESGOS'!$H303,"C",'MAPA DE RIESGOS'!$AF303),"")</f>
        <v/>
      </c>
      <c r="BR118" s="357" t="str">
        <f>IF(AND('MAPA DE RIESGOS'!$AP304="Baja",'MAPA DE RIESGOS'!$AR304="Mayor"),CONCATENATE("R",'MAPA DE RIESGOS'!$H304,"C",'MAPA DE RIESGOS'!$AF304),"")</f>
        <v/>
      </c>
      <c r="BS118" s="357" t="str">
        <f>IF(AND('MAPA DE RIESGOS'!$AP305="Baja",'MAPA DE RIESGOS'!$AR305="Mayor"),CONCATENATE("R",'MAPA DE RIESGOS'!$H305,"C",'MAPA DE RIESGOS'!$AF305),"")</f>
        <v/>
      </c>
      <c r="BT118" s="357" t="str">
        <f>IF(AND('MAPA DE RIESGOS'!$AP306="Baja",'MAPA DE RIESGOS'!$AR306="Mayor"),CONCATENATE("R",'MAPA DE RIESGOS'!$H306,"C",'MAPA DE RIESGOS'!$AF306),"")</f>
        <v/>
      </c>
      <c r="BU118" s="357" t="str">
        <f>IF(AND('MAPA DE RIESGOS'!$AP307="Baja",'MAPA DE RIESGOS'!$AR307="Mayor"),CONCATENATE("R",'MAPA DE RIESGOS'!$H307,"C",'MAPA DE RIESGOS'!$AF307),"")</f>
        <v/>
      </c>
      <c r="BV118" s="357" t="str">
        <f>IF(AND('MAPA DE RIESGOS'!$AP308="Baja",'MAPA DE RIESGOS'!$AR308="Mayor"),CONCATENATE("R",'MAPA DE RIESGOS'!$H308,"C",'MAPA DE RIESGOS'!$AF308),"")</f>
        <v/>
      </c>
      <c r="BW118" s="357" t="str">
        <f>IF(AND('MAPA DE RIESGOS'!$AP309="Baja",'MAPA DE RIESGOS'!$AR309="Mayor"),CONCATENATE("R",'MAPA DE RIESGOS'!$H309,"C",'MAPA DE RIESGOS'!$AF309),"")</f>
        <v/>
      </c>
      <c r="BX118" s="357" t="str">
        <f>IF(AND('MAPA DE RIESGOS'!$AP310="Baja",'MAPA DE RIESGOS'!$AR310="Mayor"),CONCATENATE("R",'MAPA DE RIESGOS'!$H310,"C",'MAPA DE RIESGOS'!$AF310),"")</f>
        <v/>
      </c>
      <c r="BY118" s="357" t="str">
        <f>IF(AND('MAPA DE RIESGOS'!$AP311="Baja",'MAPA DE RIESGOS'!$AR311="Mayor"),CONCATENATE("R",'MAPA DE RIESGOS'!$H311,"C",'MAPA DE RIESGOS'!$AF311),"")</f>
        <v/>
      </c>
      <c r="BZ118" s="357" t="str">
        <f>IF(AND('MAPA DE RIESGOS'!$AP312="Baja",'MAPA DE RIESGOS'!$AR312="Mayor"),CONCATENATE("R",'MAPA DE RIESGOS'!$H312,"C",'MAPA DE RIESGOS'!$AF312),"")</f>
        <v/>
      </c>
      <c r="CA118" s="357" t="str">
        <f>IF(AND('MAPA DE RIESGOS'!$AP313="Baja",'MAPA DE RIESGOS'!$AR313="Mayor"),CONCATENATE("R",'MAPA DE RIESGOS'!$H313,"C",'MAPA DE RIESGOS'!$AF313),"")</f>
        <v/>
      </c>
      <c r="CB118" s="357" t="str">
        <f>IF(AND('MAPA DE RIESGOS'!$AP314="Baja",'MAPA DE RIESGOS'!$AR314="Mayor"),CONCATENATE("R",'MAPA DE RIESGOS'!$H314,"C",'MAPA DE RIESGOS'!$AF314),"")</f>
        <v/>
      </c>
      <c r="CC118" s="358" t="str">
        <f>IF(AND('MAPA DE RIESGOS'!$AP315="Baja",'MAPA DE RIESGOS'!$AR315="Mayor"),CONCATENATE("R",'MAPA DE RIESGOS'!$H315,"C",'MAPA DE RIESGOS'!$AF315),"")</f>
        <v/>
      </c>
      <c r="CD118" s="359" t="str">
        <f>IF(AND('MAPA DE RIESGOS'!$AP298="Baja",'MAPA DE RIESGOS'!$AR298="Catastrófico"),CONCATENATE("R",'MAPA DE RIESGOS'!$H298,"C",'MAPA DE RIESGOS'!$AF298),"")</f>
        <v/>
      </c>
      <c r="CE118" s="359" t="str">
        <f>IF(AND('MAPA DE RIESGOS'!$AP299="Baja",'MAPA DE RIESGOS'!$AR299="Catastrófico"),CONCATENATE("R",'MAPA DE RIESGOS'!$H299,"C",'MAPA DE RIESGOS'!$AF299),"")</f>
        <v/>
      </c>
      <c r="CF118" s="359" t="str">
        <f>IF(AND('MAPA DE RIESGOS'!$AP300="Baja",'MAPA DE RIESGOS'!$AR300="Catastrófico"),CONCATENATE("R",'MAPA DE RIESGOS'!$H300,"C",'MAPA DE RIESGOS'!$AF300),"")</f>
        <v/>
      </c>
      <c r="CG118" s="359" t="str">
        <f>IF(AND('MAPA DE RIESGOS'!$AP301="Baja",'MAPA DE RIESGOS'!$AR301="Catastrófico"),CONCATENATE("R",'MAPA DE RIESGOS'!$H301,"C",'MAPA DE RIESGOS'!$AF301),"")</f>
        <v/>
      </c>
      <c r="CH118" s="359" t="str">
        <f>IF(AND('MAPA DE RIESGOS'!$AP302="Baja",'MAPA DE RIESGOS'!$AR302="Catastrófico"),CONCATENATE("R",'MAPA DE RIESGOS'!$H302,"C",'MAPA DE RIESGOS'!$AF302),"")</f>
        <v/>
      </c>
      <c r="CI118" s="359" t="str">
        <f>IF(AND('MAPA DE RIESGOS'!$AP303="Baja",'MAPA DE RIESGOS'!$AR303="Catastrófico"),CONCATENATE("R",'MAPA DE RIESGOS'!$H303,"C",'MAPA DE RIESGOS'!$AF303),"")</f>
        <v/>
      </c>
      <c r="CJ118" s="359" t="str">
        <f>IF(AND('MAPA DE RIESGOS'!$AP304="Baja",'MAPA DE RIESGOS'!$AR304="Catastrófico"),CONCATENATE("R",'MAPA DE RIESGOS'!$H304,"C",'MAPA DE RIESGOS'!$AF304),"")</f>
        <v/>
      </c>
      <c r="CK118" s="359" t="str">
        <f>IF(AND('MAPA DE RIESGOS'!$AP305="Baja",'MAPA DE RIESGOS'!$AR305="Catastrófico"),CONCATENATE("R",'MAPA DE RIESGOS'!$H305,"C",'MAPA DE RIESGOS'!$AF305),"")</f>
        <v/>
      </c>
      <c r="CL118" s="359" t="str">
        <f>IF(AND('MAPA DE RIESGOS'!$AP306="Baja",'MAPA DE RIESGOS'!$AR306="Catastrófico"),CONCATENATE("R",'MAPA DE RIESGOS'!$H306,"C",'MAPA DE RIESGOS'!$AF306),"")</f>
        <v/>
      </c>
      <c r="CM118" s="359" t="str">
        <f>IF(AND('MAPA DE RIESGOS'!$AP307="Baja",'MAPA DE RIESGOS'!$AR307="Catastrófico"),CONCATENATE("R",'MAPA DE RIESGOS'!$H307,"C",'MAPA DE RIESGOS'!$AF307),"")</f>
        <v/>
      </c>
      <c r="CN118" s="359" t="str">
        <f>IF(AND('MAPA DE RIESGOS'!$AP308="Baja",'MAPA DE RIESGOS'!$AR308="Catastrófico"),CONCATENATE("R",'MAPA DE RIESGOS'!$H308,"C",'MAPA DE RIESGOS'!$AF308),"")</f>
        <v/>
      </c>
      <c r="CO118" s="359" t="str">
        <f>IF(AND('MAPA DE RIESGOS'!$AP309="Baja",'MAPA DE RIESGOS'!$AR309="Catastrófico"),CONCATENATE("R",'MAPA DE RIESGOS'!$H309,"C",'MAPA DE RIESGOS'!$AF309),"")</f>
        <v/>
      </c>
      <c r="CP118" s="359" t="str">
        <f>IF(AND('MAPA DE RIESGOS'!$AP310="Baja",'MAPA DE RIESGOS'!$AR310="Catastrófico"),CONCATENATE("R",'MAPA DE RIESGOS'!$H310,"C",'MAPA DE RIESGOS'!$AF310),"")</f>
        <v/>
      </c>
      <c r="CQ118" s="359" t="str">
        <f>IF(AND('MAPA DE RIESGOS'!$AP311="Baja",'MAPA DE RIESGOS'!$AR311="Catastrófico"),CONCATENATE("R",'MAPA DE RIESGOS'!$H311,"C",'MAPA DE RIESGOS'!$AF311),"")</f>
        <v/>
      </c>
      <c r="CR118" s="359" t="str">
        <f>IF(AND('MAPA DE RIESGOS'!$AP312="Baja",'MAPA DE RIESGOS'!$AR312="Catastrófico"),CONCATENATE("R",'MAPA DE RIESGOS'!$H312,"C",'MAPA DE RIESGOS'!$AF312),"")</f>
        <v/>
      </c>
      <c r="CS118" s="359" t="str">
        <f>IF(AND('MAPA DE RIESGOS'!$AP313="Baja",'MAPA DE RIESGOS'!$AR313="Catastrófico"),CONCATENATE("R",'MAPA DE RIESGOS'!$H313,"C",'MAPA DE RIESGOS'!$AF313),"")</f>
        <v/>
      </c>
      <c r="CT118" s="359" t="str">
        <f>IF(AND('MAPA DE RIESGOS'!$AP314="Baja",'MAPA DE RIESGOS'!$AR314="Catastrófico"),CONCATENATE("R",'MAPA DE RIESGOS'!$H314,"C",'MAPA DE RIESGOS'!$AF314),"")</f>
        <v/>
      </c>
      <c r="CU118" s="360" t="str">
        <f>IF(AND('MAPA DE RIESGOS'!$AP315="Baja",'MAPA DE RIESGOS'!$AR315="Catastrófico"),CONCATENATE("R",'MAPA DE RIESGOS'!$H315,"C",'MAPA DE RIESGOS'!$AF315),"")</f>
        <v/>
      </c>
      <c r="CV118" s="67"/>
      <c r="CW118" s="722"/>
      <c r="CX118" s="722"/>
      <c r="CY118" s="722"/>
      <c r="CZ118" s="722"/>
      <c r="DA118" s="722"/>
      <c r="DB118" s="722"/>
    </row>
    <row r="119" spans="2:106" ht="32.5" customHeight="1">
      <c r="B119" s="755"/>
      <c r="C119" s="755"/>
      <c r="D119" s="756"/>
      <c r="E119" s="726"/>
      <c r="F119" s="727"/>
      <c r="G119" s="727"/>
      <c r="H119" s="727"/>
      <c r="I119" s="728"/>
      <c r="J119" s="378" t="str">
        <f>IF(AND('MAPA DE RIESGOS'!$AP316="Baja",'MAPA DE RIESGOS'!$AR316="Leve"),CONCATENATE("R",'MAPA DE RIESGOS'!$H316,"C",'MAPA DE RIESGOS'!$AF316),"")</f>
        <v/>
      </c>
      <c r="K119" s="379" t="str">
        <f>IF(AND('MAPA DE RIESGOS'!$AP317="Baja",'MAPA DE RIESGOS'!$AR317="Leve"),CONCATENATE("R",'MAPA DE RIESGOS'!$H317,"C",'MAPA DE RIESGOS'!$AF317),"")</f>
        <v/>
      </c>
      <c r="L119" s="379" t="str">
        <f>IF(AND('MAPA DE RIESGOS'!$AP318="Baja",'MAPA DE RIESGOS'!$AR318="Leve"),CONCATENATE("R",'MAPA DE RIESGOS'!$H318,"C",'MAPA DE RIESGOS'!$AF318),"")</f>
        <v/>
      </c>
      <c r="M119" s="379" t="str">
        <f>IF(AND('MAPA DE RIESGOS'!$AP319="Baja",'MAPA DE RIESGOS'!$AR319="Leve"),CONCATENATE("R",'MAPA DE RIESGOS'!$H319,"C",'MAPA DE RIESGOS'!$AF319),"")</f>
        <v/>
      </c>
      <c r="N119" s="379" t="str">
        <f>IF(AND('MAPA DE RIESGOS'!$AP320="Baja",'MAPA DE RIESGOS'!$AR320="Leve"),CONCATENATE("R",'MAPA DE RIESGOS'!$H320,"C",'MAPA DE RIESGOS'!$AF320),"")</f>
        <v/>
      </c>
      <c r="O119" s="379" t="str">
        <f>IF(AND('MAPA DE RIESGOS'!$AP321="Baja",'MAPA DE RIESGOS'!$AR321="Leve"),CONCATENATE("R",'MAPA DE RIESGOS'!$H321,"C",'MAPA DE RIESGOS'!$AF321),"")</f>
        <v/>
      </c>
      <c r="P119" s="379" t="str">
        <f>IF(AND('MAPA DE RIESGOS'!$AP322="Baja",'MAPA DE RIESGOS'!$AR322="Leve"),CONCATENATE("R",'MAPA DE RIESGOS'!$H322,"C",'MAPA DE RIESGOS'!$AF322),"")</f>
        <v/>
      </c>
      <c r="Q119" s="379" t="str">
        <f>IF(AND('MAPA DE RIESGOS'!$AP323="Baja",'MAPA DE RIESGOS'!$AR323="Leve"),CONCATENATE("R",'MAPA DE RIESGOS'!$H323,"C",'MAPA DE RIESGOS'!$AF323),"")</f>
        <v/>
      </c>
      <c r="R119" s="379" t="str">
        <f>IF(AND('MAPA DE RIESGOS'!$AP324="Baja",'MAPA DE RIESGOS'!$AR324="Leve"),CONCATENATE("R",'MAPA DE RIESGOS'!$H324,"C",'MAPA DE RIESGOS'!$AF324),"")</f>
        <v/>
      </c>
      <c r="S119" s="379" t="str">
        <f>IF(AND('MAPA DE RIESGOS'!$AP325="Baja",'MAPA DE RIESGOS'!$AR325="Leve"),CONCATENATE("R",'MAPA DE RIESGOS'!$H325,"C",'MAPA DE RIESGOS'!$AF325),"")</f>
        <v/>
      </c>
      <c r="T119" s="379" t="str">
        <f>IF(AND('MAPA DE RIESGOS'!$AP326="Baja",'MAPA DE RIESGOS'!$AR326="Leve"),CONCATENATE("R",'MAPA DE RIESGOS'!$H326,"C",'MAPA DE RIESGOS'!$AF326),"")</f>
        <v/>
      </c>
      <c r="U119" s="379" t="str">
        <f>IF(AND('MAPA DE RIESGOS'!$AP327="Baja",'MAPA DE RIESGOS'!$AR327="Leve"),CONCATENATE("R",'MAPA DE RIESGOS'!$H327,"C",'MAPA DE RIESGOS'!$AF327),"")</f>
        <v/>
      </c>
      <c r="V119" s="379" t="str">
        <f>IF(AND('MAPA DE RIESGOS'!$AP328="Baja",'MAPA DE RIESGOS'!$AR328="Leve"),CONCATENATE("R",'MAPA DE RIESGOS'!$H328,"C",'MAPA DE RIESGOS'!$AF328),"")</f>
        <v/>
      </c>
      <c r="W119" s="379" t="str">
        <f>IF(AND('MAPA DE RIESGOS'!$AP329="Baja",'MAPA DE RIESGOS'!$AR329="Leve"),CONCATENATE("R",'MAPA DE RIESGOS'!$H329,"C",'MAPA DE RIESGOS'!$AF329),"")</f>
        <v/>
      </c>
      <c r="X119" s="379" t="str">
        <f>IF(AND('MAPA DE RIESGOS'!$AP330="Baja",'MAPA DE RIESGOS'!$AR330="Leve"),CONCATENATE("R",'MAPA DE RIESGOS'!$H330,"C",'MAPA DE RIESGOS'!$AF330),"")</f>
        <v/>
      </c>
      <c r="Y119" s="379" t="str">
        <f>IF(AND('MAPA DE RIESGOS'!$AP331="Baja",'MAPA DE RIESGOS'!$AR331="Leve"),CONCATENATE("R",'MAPA DE RIESGOS'!$H331,"C",'MAPA DE RIESGOS'!$AF331),"")</f>
        <v/>
      </c>
      <c r="Z119" s="379" t="str">
        <f>IF(AND('MAPA DE RIESGOS'!$AP332="Baja",'MAPA DE RIESGOS'!$AR332="Leve"),CONCATENATE("R",'MAPA DE RIESGOS'!$H332,"C",'MAPA DE RIESGOS'!$AF332),"")</f>
        <v/>
      </c>
      <c r="AA119" s="380" t="str">
        <f>IF(AND('MAPA DE RIESGOS'!$AP333="Baja",'MAPA DE RIESGOS'!$AR333="Leve"),CONCATENATE("R",'MAPA DE RIESGOS'!$H333,"C",'MAPA DE RIESGOS'!$AF333),"")</f>
        <v/>
      </c>
      <c r="AB119" s="369" t="str">
        <f>IF(AND('MAPA DE RIESGOS'!$AP316="Baja",'MAPA DE RIESGOS'!$AR316="Menor"),CONCATENATE("R",'MAPA DE RIESGOS'!$H316,"C",'MAPA DE RIESGOS'!$AF316),"")</f>
        <v/>
      </c>
      <c r="AC119" s="370" t="str">
        <f>IF(AND('MAPA DE RIESGOS'!$AP317="Baja",'MAPA DE RIESGOS'!$AR317="Menor"),CONCATENATE("R",'MAPA DE RIESGOS'!$H317,"C",'MAPA DE RIESGOS'!$AF317),"")</f>
        <v/>
      </c>
      <c r="AD119" s="370" t="str">
        <f>IF(AND('MAPA DE RIESGOS'!$AP318="Baja",'MAPA DE RIESGOS'!$AR318="Menor"),CONCATENATE("R",'MAPA DE RIESGOS'!$H318,"C",'MAPA DE RIESGOS'!$AF318),"")</f>
        <v/>
      </c>
      <c r="AE119" s="370" t="str">
        <f>IF(AND('MAPA DE RIESGOS'!$AP319="Baja",'MAPA DE RIESGOS'!$AR319="Menor"),CONCATENATE("R",'MAPA DE RIESGOS'!$H319,"C",'MAPA DE RIESGOS'!$AF319),"")</f>
        <v/>
      </c>
      <c r="AF119" s="370" t="str">
        <f>IF(AND('MAPA DE RIESGOS'!$AP320="Baja",'MAPA DE RIESGOS'!$AR320="Menor"),CONCATENATE("R",'MAPA DE RIESGOS'!$H320,"C",'MAPA DE RIESGOS'!$AF320),"")</f>
        <v/>
      </c>
      <c r="AG119" s="370" t="str">
        <f>IF(AND('MAPA DE RIESGOS'!$AP321="Baja",'MAPA DE RIESGOS'!$AR321="Menor"),CONCATENATE("R",'MAPA DE RIESGOS'!$H321,"C",'MAPA DE RIESGOS'!$AF321),"")</f>
        <v/>
      </c>
      <c r="AH119" s="370" t="str">
        <f>IF(AND('MAPA DE RIESGOS'!$AP322="Baja",'MAPA DE RIESGOS'!$AR322="Menor"),CONCATENATE("R",'MAPA DE RIESGOS'!$H322,"C",'MAPA DE RIESGOS'!$AF322),"")</f>
        <v/>
      </c>
      <c r="AI119" s="370" t="str">
        <f>IF(AND('MAPA DE RIESGOS'!$AP323="Baja",'MAPA DE RIESGOS'!$AR323="Menor"),CONCATENATE("R",'MAPA DE RIESGOS'!$H323,"C",'MAPA DE RIESGOS'!$AF323),"")</f>
        <v/>
      </c>
      <c r="AJ119" s="370" t="str">
        <f>IF(AND('MAPA DE RIESGOS'!$AP324="Baja",'MAPA DE RIESGOS'!$AR324="Menor"),CONCATENATE("R",'MAPA DE RIESGOS'!$H324,"C",'MAPA DE RIESGOS'!$AF324),"")</f>
        <v/>
      </c>
      <c r="AK119" s="370" t="str">
        <f>IF(AND('MAPA DE RIESGOS'!$AP325="Baja",'MAPA DE RIESGOS'!$AR325="Menor"),CONCATENATE("R",'MAPA DE RIESGOS'!$H325,"C",'MAPA DE RIESGOS'!$AF325),"")</f>
        <v/>
      </c>
      <c r="AL119" s="370" t="str">
        <f>IF(AND('MAPA DE RIESGOS'!$AP326="Baja",'MAPA DE RIESGOS'!$AR326="Menor"),CONCATENATE("R",'MAPA DE RIESGOS'!$H326,"C",'MAPA DE RIESGOS'!$AF326),"")</f>
        <v/>
      </c>
      <c r="AM119" s="370" t="str">
        <f>IF(AND('MAPA DE RIESGOS'!$AP327="Baja",'MAPA DE RIESGOS'!$AR327="Menor"),CONCATENATE("R",'MAPA DE RIESGOS'!$H327,"C",'MAPA DE RIESGOS'!$AF327),"")</f>
        <v/>
      </c>
      <c r="AN119" s="370" t="str">
        <f>IF(AND('MAPA DE RIESGOS'!$AP328="Baja",'MAPA DE RIESGOS'!$AR328="Menor"),CONCATENATE("R",'MAPA DE RIESGOS'!$H328,"C",'MAPA DE RIESGOS'!$AF328),"")</f>
        <v/>
      </c>
      <c r="AO119" s="370" t="str">
        <f>IF(AND('MAPA DE RIESGOS'!$AP329="Baja",'MAPA DE RIESGOS'!$AR329="Menor"),CONCATENATE("R",'MAPA DE RIESGOS'!$H329,"C",'MAPA DE RIESGOS'!$AF329),"")</f>
        <v/>
      </c>
      <c r="AP119" s="370" t="str">
        <f>IF(AND('MAPA DE RIESGOS'!$AP330="Baja",'MAPA DE RIESGOS'!$AR330="Menor"),CONCATENATE("R",'MAPA DE RIESGOS'!$H330,"C",'MAPA DE RIESGOS'!$AF330),"")</f>
        <v/>
      </c>
      <c r="AQ119" s="370" t="str">
        <f>IF(AND('MAPA DE RIESGOS'!$AP331="Baja",'MAPA DE RIESGOS'!$AR331="Menor"),CONCATENATE("R",'MAPA DE RIESGOS'!$H331,"C",'MAPA DE RIESGOS'!$AF331),"")</f>
        <v/>
      </c>
      <c r="AR119" s="370" t="str">
        <f>IF(AND('MAPA DE RIESGOS'!$AP332="Baja",'MAPA DE RIESGOS'!$AR332="Menor"),CONCATENATE("R",'MAPA DE RIESGOS'!$H332,"C",'MAPA DE RIESGOS'!$AF332),"")</f>
        <v/>
      </c>
      <c r="AS119" s="370" t="str">
        <f>IF(AND('MAPA DE RIESGOS'!$AP333="Baja",'MAPA DE RIESGOS'!$AR333="Menor"),CONCATENATE("R",'MAPA DE RIESGOS'!$H333,"C",'MAPA DE RIESGOS'!$AF333),"")</f>
        <v/>
      </c>
      <c r="AT119" s="369" t="str">
        <f>IF(AND('MAPA DE RIESGOS'!$AP316="Baja",'MAPA DE RIESGOS'!$AR316="Moderado"),CONCATENATE("R",'MAPA DE RIESGOS'!$H316,"C",'MAPA DE RIESGOS'!$AF316),"")</f>
        <v>R51C1</v>
      </c>
      <c r="AU119" s="370" t="str">
        <f>IF(AND('MAPA DE RIESGOS'!$AP317="Baja",'MAPA DE RIESGOS'!$AR317="Moderado"),CONCATENATE("R",'MAPA DE RIESGOS'!$H317,"C",'MAPA DE RIESGOS'!$AF317),"")</f>
        <v/>
      </c>
      <c r="AV119" s="370" t="str">
        <f>IF(AND('MAPA DE RIESGOS'!$AP318="Baja",'MAPA DE RIESGOS'!$AR318="Moderado"),CONCATENATE("R",'MAPA DE RIESGOS'!$H318,"C",'MAPA DE RIESGOS'!$AF318),"")</f>
        <v/>
      </c>
      <c r="AW119" s="370" t="str">
        <f>IF(AND('MAPA DE RIESGOS'!$AP319="Baja",'MAPA DE RIESGOS'!$AR319="Moderado"),CONCATENATE("R",'MAPA DE RIESGOS'!$H319,"C",'MAPA DE RIESGOS'!$AF319),"")</f>
        <v/>
      </c>
      <c r="AX119" s="370" t="str">
        <f>IF(AND('MAPA DE RIESGOS'!$AP320="Baja",'MAPA DE RIESGOS'!$AR320="Moderado"),CONCATENATE("R",'MAPA DE RIESGOS'!$H320,"C",'MAPA DE RIESGOS'!$AF320),"")</f>
        <v/>
      </c>
      <c r="AY119" s="370" t="str">
        <f>IF(AND('MAPA DE RIESGOS'!$AP321="Baja",'MAPA DE RIESGOS'!$AR321="Moderado"),CONCATENATE("R",'MAPA DE RIESGOS'!$H321,"C",'MAPA DE RIESGOS'!$AF321),"")</f>
        <v/>
      </c>
      <c r="AZ119" s="370" t="str">
        <f>IF(AND('MAPA DE RIESGOS'!$AP322="Baja",'MAPA DE RIESGOS'!$AR322="Moderado"),CONCATENATE("R",'MAPA DE RIESGOS'!$H322,"C",'MAPA DE RIESGOS'!$AF322),"")</f>
        <v>R52C1</v>
      </c>
      <c r="BA119" s="370" t="str">
        <f>IF(AND('MAPA DE RIESGOS'!$AP323="Baja",'MAPA DE RIESGOS'!$AR323="Moderado"),CONCATENATE("R",'MAPA DE RIESGOS'!$H323,"C",'MAPA DE RIESGOS'!$AF323),"")</f>
        <v/>
      </c>
      <c r="BB119" s="370" t="str">
        <f>IF(AND('MAPA DE RIESGOS'!$AP324="Baja",'MAPA DE RIESGOS'!$AR324="Moderado"),CONCATENATE("R",'MAPA DE RIESGOS'!$H324,"C",'MAPA DE RIESGOS'!$AF324),"")</f>
        <v/>
      </c>
      <c r="BC119" s="370" t="str">
        <f>IF(AND('MAPA DE RIESGOS'!$AP325="Baja",'MAPA DE RIESGOS'!$AR325="Moderado"),CONCATENATE("R",'MAPA DE RIESGOS'!$H325,"C",'MAPA DE RIESGOS'!$AF325),"")</f>
        <v/>
      </c>
      <c r="BD119" s="370" t="str">
        <f>IF(AND('MAPA DE RIESGOS'!$AP326="Baja",'MAPA DE RIESGOS'!$AR326="Moderado"),CONCATENATE("R",'MAPA DE RIESGOS'!$H326,"C",'MAPA DE RIESGOS'!$AF326),"")</f>
        <v/>
      </c>
      <c r="BE119" s="370" t="str">
        <f>IF(AND('MAPA DE RIESGOS'!$AP327="Baja",'MAPA DE RIESGOS'!$AR327="Moderado"),CONCATENATE("R",'MAPA DE RIESGOS'!$H327,"C",'MAPA DE RIESGOS'!$AF327),"")</f>
        <v/>
      </c>
      <c r="BF119" s="370" t="str">
        <f>IF(AND('MAPA DE RIESGOS'!$AP328="Baja",'MAPA DE RIESGOS'!$AR328="Moderado"),CONCATENATE("R",'MAPA DE RIESGOS'!$H328,"C",'MAPA DE RIESGOS'!$AF328),"")</f>
        <v>R53C1</v>
      </c>
      <c r="BG119" s="370" t="str">
        <f>IF(AND('MAPA DE RIESGOS'!$AP329="Baja",'MAPA DE RIESGOS'!$AR329="Moderado"),CONCATENATE("R",'MAPA DE RIESGOS'!$H329,"C",'MAPA DE RIESGOS'!$AF329),"")</f>
        <v/>
      </c>
      <c r="BH119" s="370" t="str">
        <f>IF(AND('MAPA DE RIESGOS'!$AP330="Baja",'MAPA DE RIESGOS'!$AR330="Moderado"),CONCATENATE("R",'MAPA DE RIESGOS'!$H330,"C",'MAPA DE RIESGOS'!$AF330),"")</f>
        <v/>
      </c>
      <c r="BI119" s="370" t="str">
        <f>IF(AND('MAPA DE RIESGOS'!$AP331="Baja",'MAPA DE RIESGOS'!$AR331="Moderado"),CONCATENATE("R",'MAPA DE RIESGOS'!$H331,"C",'MAPA DE RIESGOS'!$AF331),"")</f>
        <v/>
      </c>
      <c r="BJ119" s="370" t="str">
        <f>IF(AND('MAPA DE RIESGOS'!$AP332="Baja",'MAPA DE RIESGOS'!$AR332="Moderado"),CONCATENATE("R",'MAPA DE RIESGOS'!$H332,"C",'MAPA DE RIESGOS'!$AF332),"")</f>
        <v/>
      </c>
      <c r="BK119" s="371" t="str">
        <f>IF(AND('MAPA DE RIESGOS'!$AP333="Baja",'MAPA DE RIESGOS'!$AR333="Moderado"),CONCATENATE("R",'MAPA DE RIESGOS'!$H333,"C",'MAPA DE RIESGOS'!$AF333),"")</f>
        <v/>
      </c>
      <c r="BL119" s="357" t="str">
        <f>IF(AND('MAPA DE RIESGOS'!$AP316="Baja",'MAPA DE RIESGOS'!$AR316="Mayor"),CONCATENATE("R",'MAPA DE RIESGOS'!$H316,"C",'MAPA DE RIESGOS'!$AF316),"")</f>
        <v/>
      </c>
      <c r="BM119" s="357" t="str">
        <f>IF(AND('MAPA DE RIESGOS'!$AP317="Baja",'MAPA DE RIESGOS'!$AR317="Mayor"),CONCATENATE("R",'MAPA DE RIESGOS'!$H317,"C",'MAPA DE RIESGOS'!$AF317),"")</f>
        <v/>
      </c>
      <c r="BN119" s="357" t="str">
        <f>IF(AND('MAPA DE RIESGOS'!$AP318="Baja",'MAPA DE RIESGOS'!$AR318="Mayor"),CONCATENATE("R",'MAPA DE RIESGOS'!$H318,"C",'MAPA DE RIESGOS'!$AF318),"")</f>
        <v/>
      </c>
      <c r="BO119" s="357" t="str">
        <f>IF(AND('MAPA DE RIESGOS'!$AP319="Baja",'MAPA DE RIESGOS'!$AR319="Mayor"),CONCATENATE("R",'MAPA DE RIESGOS'!$H319,"C",'MAPA DE RIESGOS'!$AF319),"")</f>
        <v/>
      </c>
      <c r="BP119" s="357" t="str">
        <f>IF(AND('MAPA DE RIESGOS'!$AP320="Baja",'MAPA DE RIESGOS'!$AR320="Mayor"),CONCATENATE("R",'MAPA DE RIESGOS'!$H320,"C",'MAPA DE RIESGOS'!$AF320),"")</f>
        <v/>
      </c>
      <c r="BQ119" s="357" t="str">
        <f>IF(AND('MAPA DE RIESGOS'!$AP321="Baja",'MAPA DE RIESGOS'!$AR321="Mayor"),CONCATENATE("R",'MAPA DE RIESGOS'!$H321,"C",'MAPA DE RIESGOS'!$AF321),"")</f>
        <v/>
      </c>
      <c r="BR119" s="357" t="str">
        <f>IF(AND('MAPA DE RIESGOS'!$AP322="Baja",'MAPA DE RIESGOS'!$AR322="Mayor"),CONCATENATE("R",'MAPA DE RIESGOS'!$H322,"C",'MAPA DE RIESGOS'!$AF322),"")</f>
        <v/>
      </c>
      <c r="BS119" s="357" t="str">
        <f>IF(AND('MAPA DE RIESGOS'!$AP323="Baja",'MAPA DE RIESGOS'!$AR323="Mayor"),CONCATENATE("R",'MAPA DE RIESGOS'!$H323,"C",'MAPA DE RIESGOS'!$AF323),"")</f>
        <v/>
      </c>
      <c r="BT119" s="357" t="str">
        <f>IF(AND('MAPA DE RIESGOS'!$AP324="Baja",'MAPA DE RIESGOS'!$AR324="Mayor"),CONCATENATE("R",'MAPA DE RIESGOS'!$H324,"C",'MAPA DE RIESGOS'!$AF324),"")</f>
        <v/>
      </c>
      <c r="BU119" s="357" t="str">
        <f>IF(AND('MAPA DE RIESGOS'!$AP325="Baja",'MAPA DE RIESGOS'!$AR325="Mayor"),CONCATENATE("R",'MAPA DE RIESGOS'!$H325,"C",'MAPA DE RIESGOS'!$AF325),"")</f>
        <v/>
      </c>
      <c r="BV119" s="357" t="str">
        <f>IF(AND('MAPA DE RIESGOS'!$AP326="Baja",'MAPA DE RIESGOS'!$AR326="Mayor"),CONCATENATE("R",'MAPA DE RIESGOS'!$H326,"C",'MAPA DE RIESGOS'!$AF326),"")</f>
        <v/>
      </c>
      <c r="BW119" s="357" t="str">
        <f>IF(AND('MAPA DE RIESGOS'!$AP327="Baja",'MAPA DE RIESGOS'!$AR327="Mayor"),CONCATENATE("R",'MAPA DE RIESGOS'!$H327,"C",'MAPA DE RIESGOS'!$AF327),"")</f>
        <v/>
      </c>
      <c r="BX119" s="357" t="str">
        <f>IF(AND('MAPA DE RIESGOS'!$AP328="Baja",'MAPA DE RIESGOS'!$AR328="Mayor"),CONCATENATE("R",'MAPA DE RIESGOS'!$H328,"C",'MAPA DE RIESGOS'!$AF328),"")</f>
        <v/>
      </c>
      <c r="BY119" s="357" t="str">
        <f>IF(AND('MAPA DE RIESGOS'!$AP329="Baja",'MAPA DE RIESGOS'!$AR329="Mayor"),CONCATENATE("R",'MAPA DE RIESGOS'!$H329,"C",'MAPA DE RIESGOS'!$AF329),"")</f>
        <v/>
      </c>
      <c r="BZ119" s="357" t="str">
        <f>IF(AND('MAPA DE RIESGOS'!$AP330="Baja",'MAPA DE RIESGOS'!$AR330="Mayor"),CONCATENATE("R",'MAPA DE RIESGOS'!$H330,"C",'MAPA DE RIESGOS'!$AF330),"")</f>
        <v/>
      </c>
      <c r="CA119" s="357" t="str">
        <f>IF(AND('MAPA DE RIESGOS'!$AP331="Baja",'MAPA DE RIESGOS'!$AR331="Mayor"),CONCATENATE("R",'MAPA DE RIESGOS'!$H331,"C",'MAPA DE RIESGOS'!$AF331),"")</f>
        <v/>
      </c>
      <c r="CB119" s="357" t="str">
        <f>IF(AND('MAPA DE RIESGOS'!$AP332="Baja",'MAPA DE RIESGOS'!$AR332="Mayor"),CONCATENATE("R",'MAPA DE RIESGOS'!$H332,"C",'MAPA DE RIESGOS'!$AF332),"")</f>
        <v/>
      </c>
      <c r="CC119" s="358" t="str">
        <f>IF(AND('MAPA DE RIESGOS'!$AP333="Baja",'MAPA DE RIESGOS'!$AR333="Mayor"),CONCATENATE("R",'MAPA DE RIESGOS'!$H333,"C",'MAPA DE RIESGOS'!$AF333),"")</f>
        <v/>
      </c>
      <c r="CD119" s="359" t="str">
        <f>IF(AND('MAPA DE RIESGOS'!$AP316="Baja",'MAPA DE RIESGOS'!$AR316="Catastrófico"),CONCATENATE("R",'MAPA DE RIESGOS'!$H316,"C",'MAPA DE RIESGOS'!$AF316),"")</f>
        <v/>
      </c>
      <c r="CE119" s="359" t="str">
        <f>IF(AND('MAPA DE RIESGOS'!$AP317="Baja",'MAPA DE RIESGOS'!$AR317="Catastrófico"),CONCATENATE("R",'MAPA DE RIESGOS'!$H317,"C",'MAPA DE RIESGOS'!$AF317),"")</f>
        <v/>
      </c>
      <c r="CF119" s="359" t="str">
        <f>IF(AND('MAPA DE RIESGOS'!$AP318="Baja",'MAPA DE RIESGOS'!$AR318="Catastrófico"),CONCATENATE("R",'MAPA DE RIESGOS'!$H318,"C",'MAPA DE RIESGOS'!$AF318),"")</f>
        <v/>
      </c>
      <c r="CG119" s="359" t="str">
        <f>IF(AND('MAPA DE RIESGOS'!$AP319="Baja",'MAPA DE RIESGOS'!$AR319="Catastrófico"),CONCATENATE("R",'MAPA DE RIESGOS'!$H319,"C",'MAPA DE RIESGOS'!$AF319),"")</f>
        <v/>
      </c>
      <c r="CH119" s="359" t="str">
        <f>IF(AND('MAPA DE RIESGOS'!$AP320="Baja",'MAPA DE RIESGOS'!$AR320="Catastrófico"),CONCATENATE("R",'MAPA DE RIESGOS'!$H320,"C",'MAPA DE RIESGOS'!$AF320),"")</f>
        <v/>
      </c>
      <c r="CI119" s="359" t="str">
        <f>IF(AND('MAPA DE RIESGOS'!$AP321="Baja",'MAPA DE RIESGOS'!$AR321="Catastrófico"),CONCATENATE("R",'MAPA DE RIESGOS'!$H321,"C",'MAPA DE RIESGOS'!$AF321),"")</f>
        <v/>
      </c>
      <c r="CJ119" s="359" t="str">
        <f>IF(AND('MAPA DE RIESGOS'!$AP322="Baja",'MAPA DE RIESGOS'!$AR322="Catastrófico"),CONCATENATE("R",'MAPA DE RIESGOS'!$H322,"C",'MAPA DE RIESGOS'!$AF322),"")</f>
        <v/>
      </c>
      <c r="CK119" s="359" t="str">
        <f>IF(AND('MAPA DE RIESGOS'!$AP323="Baja",'MAPA DE RIESGOS'!$AR323="Catastrófico"),CONCATENATE("R",'MAPA DE RIESGOS'!$H323,"C",'MAPA DE RIESGOS'!$AF323),"")</f>
        <v/>
      </c>
      <c r="CL119" s="359" t="str">
        <f>IF(AND('MAPA DE RIESGOS'!$AP324="Baja",'MAPA DE RIESGOS'!$AR324="Catastrófico"),CONCATENATE("R",'MAPA DE RIESGOS'!$H324,"C",'MAPA DE RIESGOS'!$AF324),"")</f>
        <v/>
      </c>
      <c r="CM119" s="359" t="str">
        <f>IF(AND('MAPA DE RIESGOS'!$AP325="Baja",'MAPA DE RIESGOS'!$AR325="Catastrófico"),CONCATENATE("R",'MAPA DE RIESGOS'!$H325,"C",'MAPA DE RIESGOS'!$AF325),"")</f>
        <v/>
      </c>
      <c r="CN119" s="359" t="str">
        <f>IF(AND('MAPA DE RIESGOS'!$AP326="Baja",'MAPA DE RIESGOS'!$AR326="Catastrófico"),CONCATENATE("R",'MAPA DE RIESGOS'!$H326,"C",'MAPA DE RIESGOS'!$AF326),"")</f>
        <v/>
      </c>
      <c r="CO119" s="359" t="str">
        <f>IF(AND('MAPA DE RIESGOS'!$AP327="Baja",'MAPA DE RIESGOS'!$AR327="Catastrófico"),CONCATENATE("R",'MAPA DE RIESGOS'!$H327,"C",'MAPA DE RIESGOS'!$AF327),"")</f>
        <v/>
      </c>
      <c r="CP119" s="359" t="str">
        <f>IF(AND('MAPA DE RIESGOS'!$AP328="Baja",'MAPA DE RIESGOS'!$AR328="Catastrófico"),CONCATENATE("R",'MAPA DE RIESGOS'!$H328,"C",'MAPA DE RIESGOS'!$AF328),"")</f>
        <v/>
      </c>
      <c r="CQ119" s="359" t="str">
        <f>IF(AND('MAPA DE RIESGOS'!$AP329="Baja",'MAPA DE RIESGOS'!$AR329="Catastrófico"),CONCATENATE("R",'MAPA DE RIESGOS'!$H329,"C",'MAPA DE RIESGOS'!$AF329),"")</f>
        <v/>
      </c>
      <c r="CR119" s="359" t="str">
        <f>IF(AND('MAPA DE RIESGOS'!$AP330="Baja",'MAPA DE RIESGOS'!$AR330="Catastrófico"),CONCATENATE("R",'MAPA DE RIESGOS'!$H330,"C",'MAPA DE RIESGOS'!$AF330),"")</f>
        <v/>
      </c>
      <c r="CS119" s="359" t="str">
        <f>IF(AND('MAPA DE RIESGOS'!$AP331="Baja",'MAPA DE RIESGOS'!$AR331="Catastrófico"),CONCATENATE("R",'MAPA DE RIESGOS'!$H331,"C",'MAPA DE RIESGOS'!$AF331),"")</f>
        <v/>
      </c>
      <c r="CT119" s="359" t="str">
        <f>IF(AND('MAPA DE RIESGOS'!$AP332="Baja",'MAPA DE RIESGOS'!$AR332="Catastrófico"),CONCATENATE("R",'MAPA DE RIESGOS'!$H332,"C",'MAPA DE RIESGOS'!$AF332),"")</f>
        <v/>
      </c>
      <c r="CU119" s="360" t="str">
        <f>IF(AND('MAPA DE RIESGOS'!$AP333="Baja",'MAPA DE RIESGOS'!$AR333="Catastrófico"),CONCATENATE("R",'MAPA DE RIESGOS'!$H333,"C",'MAPA DE RIESGOS'!$AF333),"")</f>
        <v/>
      </c>
      <c r="CV119" s="67"/>
      <c r="CW119" s="722"/>
      <c r="CX119" s="722"/>
      <c r="CY119" s="722"/>
      <c r="CZ119" s="722"/>
      <c r="DA119" s="722"/>
      <c r="DB119" s="722"/>
    </row>
    <row r="120" spans="2:106" ht="32.5" customHeight="1">
      <c r="B120" s="755"/>
      <c r="C120" s="755"/>
      <c r="D120" s="756"/>
      <c r="E120" s="726"/>
      <c r="F120" s="727"/>
      <c r="G120" s="727"/>
      <c r="H120" s="727"/>
      <c r="I120" s="728"/>
      <c r="J120" s="378" t="str">
        <f>IF(AND('MAPA DE RIESGOS'!$AP334="Baja",'MAPA DE RIESGOS'!$AR334="Leve"),CONCATENATE("R",'MAPA DE RIESGOS'!$H334,"C",'MAPA DE RIESGOS'!$AF334),"")</f>
        <v/>
      </c>
      <c r="K120" s="379" t="str">
        <f>IF(AND('MAPA DE RIESGOS'!$AP335="Baja",'MAPA DE RIESGOS'!$AR335="Leve"),CONCATENATE("R",'MAPA DE RIESGOS'!$H335,"C",'MAPA DE RIESGOS'!$AF335),"")</f>
        <v/>
      </c>
      <c r="L120" s="379" t="str">
        <f>IF(AND('MAPA DE RIESGOS'!$AP336="Baja",'MAPA DE RIESGOS'!$AR336="Leve"),CONCATENATE("R",'MAPA DE RIESGOS'!$H336,"C",'MAPA DE RIESGOS'!$AF336),"")</f>
        <v/>
      </c>
      <c r="M120" s="379" t="str">
        <f>IF(AND('MAPA DE RIESGOS'!$AP337="Baja",'MAPA DE RIESGOS'!$AR337="Leve"),CONCATENATE("R",'MAPA DE RIESGOS'!$H337,"C",'MAPA DE RIESGOS'!$AF337),"")</f>
        <v/>
      </c>
      <c r="N120" s="379" t="str">
        <f>IF(AND('MAPA DE RIESGOS'!$AP338="Baja",'MAPA DE RIESGOS'!$AR338="Leve"),CONCATENATE("R",'MAPA DE RIESGOS'!$H338,"C",'MAPA DE RIESGOS'!$AF338),"")</f>
        <v/>
      </c>
      <c r="O120" s="379" t="str">
        <f>IF(AND('MAPA DE RIESGOS'!$AP339="Baja",'MAPA DE RIESGOS'!$AR339="Leve"),CONCATENATE("R",'MAPA DE RIESGOS'!$H339,"C",'MAPA DE RIESGOS'!$AF339),"")</f>
        <v/>
      </c>
      <c r="P120" s="379" t="str">
        <f>IF(AND('MAPA DE RIESGOS'!$AP340="Baja",'MAPA DE RIESGOS'!$AR340="Leve"),CONCATENATE("R",'MAPA DE RIESGOS'!$H340,"C",'MAPA DE RIESGOS'!$AF340),"")</f>
        <v/>
      </c>
      <c r="Q120" s="379" t="str">
        <f>IF(AND('MAPA DE RIESGOS'!$AP341="Baja",'MAPA DE RIESGOS'!$AR341="Leve"),CONCATENATE("R",'MAPA DE RIESGOS'!$H341,"C",'MAPA DE RIESGOS'!$AF341),"")</f>
        <v/>
      </c>
      <c r="R120" s="379" t="str">
        <f>IF(AND('MAPA DE RIESGOS'!$AP342="Baja",'MAPA DE RIESGOS'!$AR342="Leve"),CONCATENATE("R",'MAPA DE RIESGOS'!$H342,"C",'MAPA DE RIESGOS'!$AF342),"")</f>
        <v/>
      </c>
      <c r="S120" s="379" t="str">
        <f>IF(AND('MAPA DE RIESGOS'!$AP343="Baja",'MAPA DE RIESGOS'!$AR343="Leve"),CONCATENATE("R",'MAPA DE RIESGOS'!$H343,"C",'MAPA DE RIESGOS'!$AF343),"")</f>
        <v/>
      </c>
      <c r="T120" s="379" t="str">
        <f>IF(AND('MAPA DE RIESGOS'!$AP344="Baja",'MAPA DE RIESGOS'!$AR344="Leve"),CONCATENATE("R",'MAPA DE RIESGOS'!$H344,"C",'MAPA DE RIESGOS'!$AF344),"")</f>
        <v/>
      </c>
      <c r="U120" s="379" t="str">
        <f>IF(AND('MAPA DE RIESGOS'!$AP345="Baja",'MAPA DE RIESGOS'!$AR345="Leve"),CONCATENATE("R",'MAPA DE RIESGOS'!$H345,"C",'MAPA DE RIESGOS'!$AF345),"")</f>
        <v/>
      </c>
      <c r="V120" s="379" t="str">
        <f>IF(AND('MAPA DE RIESGOS'!$AP346="Baja",'MAPA DE RIESGOS'!$AR346="Leve"),CONCATENATE("R",'MAPA DE RIESGOS'!$H346,"C",'MAPA DE RIESGOS'!$AF346),"")</f>
        <v/>
      </c>
      <c r="W120" s="379" t="str">
        <f>IF(AND('MAPA DE RIESGOS'!$AP347="Baja",'MAPA DE RIESGOS'!$AR347="Leve"),CONCATENATE("R",'MAPA DE RIESGOS'!$H347,"C",'MAPA DE RIESGOS'!$AF347),"")</f>
        <v/>
      </c>
      <c r="X120" s="379" t="str">
        <f>IF(AND('MAPA DE RIESGOS'!$AP348="Baja",'MAPA DE RIESGOS'!$AR348="Leve"),CONCATENATE("R",'MAPA DE RIESGOS'!$H348,"C",'MAPA DE RIESGOS'!$AF348),"")</f>
        <v/>
      </c>
      <c r="Y120" s="379" t="str">
        <f>IF(AND('MAPA DE RIESGOS'!$AP349="Baja",'MAPA DE RIESGOS'!$AR349="Leve"),CONCATENATE("R",'MAPA DE RIESGOS'!$H349,"C",'MAPA DE RIESGOS'!$AF349),"")</f>
        <v/>
      </c>
      <c r="Z120" s="379" t="str">
        <f>IF(AND('MAPA DE RIESGOS'!$AP350="Baja",'MAPA DE RIESGOS'!$AR350="Leve"),CONCATENATE("R",'MAPA DE RIESGOS'!$H350,"C",'MAPA DE RIESGOS'!$AF350),"")</f>
        <v/>
      </c>
      <c r="AA120" s="380" t="str">
        <f>IF(AND('MAPA DE RIESGOS'!$AP351="Baja",'MAPA DE RIESGOS'!$AR351="Leve"),CONCATENATE("R",'MAPA DE RIESGOS'!$H351,"C",'MAPA DE RIESGOS'!$AF351),"")</f>
        <v/>
      </c>
      <c r="AB120" s="369" t="str">
        <f>IF(AND('MAPA DE RIESGOS'!$AP334="Baja",'MAPA DE RIESGOS'!$AR334="Menor"),CONCATENATE("R",'MAPA DE RIESGOS'!$H334,"C",'MAPA DE RIESGOS'!$AF334),"")</f>
        <v/>
      </c>
      <c r="AC120" s="370" t="str">
        <f>IF(AND('MAPA DE RIESGOS'!$AP335="Baja",'MAPA DE RIESGOS'!$AR335="Menor"),CONCATENATE("R",'MAPA DE RIESGOS'!$H335,"C",'MAPA DE RIESGOS'!$AF335),"")</f>
        <v/>
      </c>
      <c r="AD120" s="370" t="str">
        <f>IF(AND('MAPA DE RIESGOS'!$AP336="Baja",'MAPA DE RIESGOS'!$AR336="Menor"),CONCATENATE("R",'MAPA DE RIESGOS'!$H336,"C",'MAPA DE RIESGOS'!$AF336),"")</f>
        <v/>
      </c>
      <c r="AE120" s="370" t="str">
        <f>IF(AND('MAPA DE RIESGOS'!$AP337="Baja",'MAPA DE RIESGOS'!$AR337="Menor"),CONCATENATE("R",'MAPA DE RIESGOS'!$H337,"C",'MAPA DE RIESGOS'!$AF337),"")</f>
        <v/>
      </c>
      <c r="AF120" s="370" t="str">
        <f>IF(AND('MAPA DE RIESGOS'!$AP338="Baja",'MAPA DE RIESGOS'!$AR338="Menor"),CONCATENATE("R",'MAPA DE RIESGOS'!$H338,"C",'MAPA DE RIESGOS'!$AF338),"")</f>
        <v/>
      </c>
      <c r="AG120" s="370" t="str">
        <f>IF(AND('MAPA DE RIESGOS'!$AP339="Baja",'MAPA DE RIESGOS'!$AR339="Menor"),CONCATENATE("R",'MAPA DE RIESGOS'!$H339,"C",'MAPA DE RIESGOS'!$AF339),"")</f>
        <v/>
      </c>
      <c r="AH120" s="370" t="str">
        <f>IF(AND('MAPA DE RIESGOS'!$AP340="Baja",'MAPA DE RIESGOS'!$AR340="Menor"),CONCATENATE("R",'MAPA DE RIESGOS'!$H340,"C",'MAPA DE RIESGOS'!$AF340),"")</f>
        <v/>
      </c>
      <c r="AI120" s="370" t="str">
        <f>IF(AND('MAPA DE RIESGOS'!$AP341="Baja",'MAPA DE RIESGOS'!$AR341="Menor"),CONCATENATE("R",'MAPA DE RIESGOS'!$H341,"C",'MAPA DE RIESGOS'!$AF341),"")</f>
        <v/>
      </c>
      <c r="AJ120" s="370" t="str">
        <f>IF(AND('MAPA DE RIESGOS'!$AP342="Baja",'MAPA DE RIESGOS'!$AR342="Menor"),CONCATENATE("R",'MAPA DE RIESGOS'!$H342,"C",'MAPA DE RIESGOS'!$AF342),"")</f>
        <v/>
      </c>
      <c r="AK120" s="370" t="str">
        <f>IF(AND('MAPA DE RIESGOS'!$AP343="Baja",'MAPA DE RIESGOS'!$AR343="Menor"),CONCATENATE("R",'MAPA DE RIESGOS'!$H343,"C",'MAPA DE RIESGOS'!$AF343),"")</f>
        <v/>
      </c>
      <c r="AL120" s="370" t="str">
        <f>IF(AND('MAPA DE RIESGOS'!$AP344="Baja",'MAPA DE RIESGOS'!$AR344="Menor"),CONCATENATE("R",'MAPA DE RIESGOS'!$H344,"C",'MAPA DE RIESGOS'!$AF344),"")</f>
        <v/>
      </c>
      <c r="AM120" s="370" t="str">
        <f>IF(AND('MAPA DE RIESGOS'!$AP345="Baja",'MAPA DE RIESGOS'!$AR345="Menor"),CONCATENATE("R",'MAPA DE RIESGOS'!$H345,"C",'MAPA DE RIESGOS'!$AF345),"")</f>
        <v/>
      </c>
      <c r="AN120" s="370" t="str">
        <f>IF(AND('MAPA DE RIESGOS'!$AP346="Baja",'MAPA DE RIESGOS'!$AR346="Menor"),CONCATENATE("R",'MAPA DE RIESGOS'!$H346,"C",'MAPA DE RIESGOS'!$AF346),"")</f>
        <v/>
      </c>
      <c r="AO120" s="370" t="str">
        <f>IF(AND('MAPA DE RIESGOS'!$AP347="Baja",'MAPA DE RIESGOS'!$AR347="Menor"),CONCATENATE("R",'MAPA DE RIESGOS'!$H347,"C",'MAPA DE RIESGOS'!$AF347),"")</f>
        <v/>
      </c>
      <c r="AP120" s="370" t="str">
        <f>IF(AND('MAPA DE RIESGOS'!$AP348="Baja",'MAPA DE RIESGOS'!$AR348="Menor"),CONCATENATE("R",'MAPA DE RIESGOS'!$H348,"C",'MAPA DE RIESGOS'!$AF348),"")</f>
        <v/>
      </c>
      <c r="AQ120" s="370" t="str">
        <f>IF(AND('MAPA DE RIESGOS'!$AP349="Baja",'MAPA DE RIESGOS'!$AR349="Menor"),CONCATENATE("R",'MAPA DE RIESGOS'!$H349,"C",'MAPA DE RIESGOS'!$AF349),"")</f>
        <v/>
      </c>
      <c r="AR120" s="370" t="str">
        <f>IF(AND('MAPA DE RIESGOS'!$AP350="Baja",'MAPA DE RIESGOS'!$AR350="Menor"),CONCATENATE("R",'MAPA DE RIESGOS'!$H350,"C",'MAPA DE RIESGOS'!$AF350),"")</f>
        <v/>
      </c>
      <c r="AS120" s="370" t="str">
        <f>IF(AND('MAPA DE RIESGOS'!$AP351="Baja",'MAPA DE RIESGOS'!$AR351="Menor"),CONCATENATE("R",'MAPA DE RIESGOS'!$H351,"C",'MAPA DE RIESGOS'!$AF351),"")</f>
        <v/>
      </c>
      <c r="AT120" s="369" t="str">
        <f>IF(AND('MAPA DE RIESGOS'!$AP334="Baja",'MAPA DE RIESGOS'!$AR334="Moderado"),CONCATENATE("R",'MAPA DE RIESGOS'!$H334,"C",'MAPA DE RIESGOS'!$AF334),"")</f>
        <v/>
      </c>
      <c r="AU120" s="370" t="str">
        <f>IF(AND('MAPA DE RIESGOS'!$AP335="Baja",'MAPA DE RIESGOS'!$AR335="Moderado"),CONCATENATE("R",'MAPA DE RIESGOS'!$H335,"C",'MAPA DE RIESGOS'!$AF335),"")</f>
        <v/>
      </c>
      <c r="AV120" s="370" t="str">
        <f>IF(AND('MAPA DE RIESGOS'!$AP336="Baja",'MAPA DE RIESGOS'!$AR336="Moderado"),CONCATENATE("R",'MAPA DE RIESGOS'!$H336,"C",'MAPA DE RIESGOS'!$AF336),"")</f>
        <v/>
      </c>
      <c r="AW120" s="370" t="str">
        <f>IF(AND('MAPA DE RIESGOS'!$AP337="Baja",'MAPA DE RIESGOS'!$AR337="Moderado"),CONCATENATE("R",'MAPA DE RIESGOS'!$H337,"C",'MAPA DE RIESGOS'!$AF337),"")</f>
        <v/>
      </c>
      <c r="AX120" s="370" t="str">
        <f>IF(AND('MAPA DE RIESGOS'!$AP338="Baja",'MAPA DE RIESGOS'!$AR338="Moderado"),CONCATENATE("R",'MAPA DE RIESGOS'!$H338,"C",'MAPA DE RIESGOS'!$AF338),"")</f>
        <v/>
      </c>
      <c r="AY120" s="370" t="str">
        <f>IF(AND('MAPA DE RIESGOS'!$AP339="Baja",'MAPA DE RIESGOS'!$AR339="Moderado"),CONCATENATE("R",'MAPA DE RIESGOS'!$H339,"C",'MAPA DE RIESGOS'!$AF339),"")</f>
        <v/>
      </c>
      <c r="AZ120" s="370" t="str">
        <f>IF(AND('MAPA DE RIESGOS'!$AP340="Baja",'MAPA DE RIESGOS'!$AR340="Moderado"),CONCATENATE("R",'MAPA DE RIESGOS'!$H340,"C",'MAPA DE RIESGOS'!$AF340),"")</f>
        <v/>
      </c>
      <c r="BA120" s="370" t="str">
        <f>IF(AND('MAPA DE RIESGOS'!$AP341="Baja",'MAPA DE RIESGOS'!$AR341="Moderado"),CONCATENATE("R",'MAPA DE RIESGOS'!$H341,"C",'MAPA DE RIESGOS'!$AF341),"")</f>
        <v/>
      </c>
      <c r="BB120" s="370" t="str">
        <f>IF(AND('MAPA DE RIESGOS'!$AP342="Baja",'MAPA DE RIESGOS'!$AR342="Moderado"),CONCATENATE("R",'MAPA DE RIESGOS'!$H342,"C",'MAPA DE RIESGOS'!$AF342),"")</f>
        <v/>
      </c>
      <c r="BC120" s="370" t="str">
        <f>IF(AND('MAPA DE RIESGOS'!$AP343="Baja",'MAPA DE RIESGOS'!$AR343="Moderado"),CONCATENATE("R",'MAPA DE RIESGOS'!$H343,"C",'MAPA DE RIESGOS'!$AF343),"")</f>
        <v/>
      </c>
      <c r="BD120" s="370" t="str">
        <f>IF(AND('MAPA DE RIESGOS'!$AP344="Baja",'MAPA DE RIESGOS'!$AR344="Moderado"),CONCATENATE("R",'MAPA DE RIESGOS'!$H344,"C",'MAPA DE RIESGOS'!$AF344),"")</f>
        <v/>
      </c>
      <c r="BE120" s="370" t="str">
        <f>IF(AND('MAPA DE RIESGOS'!$AP345="Baja",'MAPA DE RIESGOS'!$AR345="Moderado"),CONCATENATE("R",'MAPA DE RIESGOS'!$H345,"C",'MAPA DE RIESGOS'!$AF345),"")</f>
        <v/>
      </c>
      <c r="BF120" s="370" t="str">
        <f>IF(AND('MAPA DE RIESGOS'!$AP346="Baja",'MAPA DE RIESGOS'!$AR346="Moderado"),CONCATENATE("R",'MAPA DE RIESGOS'!$H346,"C",'MAPA DE RIESGOS'!$AF346),"")</f>
        <v/>
      </c>
      <c r="BG120" s="370" t="str">
        <f>IF(AND('MAPA DE RIESGOS'!$AP347="Baja",'MAPA DE RIESGOS'!$AR347="Moderado"),CONCATENATE("R",'MAPA DE RIESGOS'!$H347,"C",'MAPA DE RIESGOS'!$AF347),"")</f>
        <v/>
      </c>
      <c r="BH120" s="370" t="str">
        <f>IF(AND('MAPA DE RIESGOS'!$AP348="Baja",'MAPA DE RIESGOS'!$AR348="Moderado"),CONCATENATE("R",'MAPA DE RIESGOS'!$H348,"C",'MAPA DE RIESGOS'!$AF348),"")</f>
        <v/>
      </c>
      <c r="BI120" s="370" t="str">
        <f>IF(AND('MAPA DE RIESGOS'!$AP349="Baja",'MAPA DE RIESGOS'!$AR349="Moderado"),CONCATENATE("R",'MAPA DE RIESGOS'!$H349,"C",'MAPA DE RIESGOS'!$AF349),"")</f>
        <v/>
      </c>
      <c r="BJ120" s="370" t="str">
        <f>IF(AND('MAPA DE RIESGOS'!$AP350="Baja",'MAPA DE RIESGOS'!$AR350="Moderado"),CONCATENATE("R",'MAPA DE RIESGOS'!$H350,"C",'MAPA DE RIESGOS'!$AF350),"")</f>
        <v/>
      </c>
      <c r="BK120" s="371" t="str">
        <f>IF(AND('MAPA DE RIESGOS'!$AP351="Baja",'MAPA DE RIESGOS'!$AR351="Moderado"),CONCATENATE("R",'MAPA DE RIESGOS'!$H351,"C",'MAPA DE RIESGOS'!$AF351),"")</f>
        <v/>
      </c>
      <c r="BL120" s="357" t="str">
        <f>IF(AND('MAPA DE RIESGOS'!$AP334="Baja",'MAPA DE RIESGOS'!$AR334="Mayor"),CONCATENATE("R",'MAPA DE RIESGOS'!$H334,"C",'MAPA DE RIESGOS'!$AF334),"")</f>
        <v/>
      </c>
      <c r="BM120" s="357" t="str">
        <f>IF(AND('MAPA DE RIESGOS'!$AP335="Baja",'MAPA DE RIESGOS'!$AR335="Mayor"),CONCATENATE("R",'MAPA DE RIESGOS'!$H335,"C",'MAPA DE RIESGOS'!$AF335),"")</f>
        <v/>
      </c>
      <c r="BN120" s="357" t="str">
        <f>IF(AND('MAPA DE RIESGOS'!$AP336="Baja",'MAPA DE RIESGOS'!$AR336="Mayor"),CONCATENATE("R",'MAPA DE RIESGOS'!$H336,"C",'MAPA DE RIESGOS'!$AF336),"")</f>
        <v/>
      </c>
      <c r="BO120" s="357" t="str">
        <f>IF(AND('MAPA DE RIESGOS'!$AP337="Baja",'MAPA DE RIESGOS'!$AR337="Mayor"),CONCATENATE("R",'MAPA DE RIESGOS'!$H337,"C",'MAPA DE RIESGOS'!$AF337),"")</f>
        <v/>
      </c>
      <c r="BP120" s="357" t="str">
        <f>IF(AND('MAPA DE RIESGOS'!$AP338="Baja",'MAPA DE RIESGOS'!$AR338="Mayor"),CONCATENATE("R",'MAPA DE RIESGOS'!$H338,"C",'MAPA DE RIESGOS'!$AF338),"")</f>
        <v/>
      </c>
      <c r="BQ120" s="357" t="str">
        <f>IF(AND('MAPA DE RIESGOS'!$AP339="Baja",'MAPA DE RIESGOS'!$AR339="Mayor"),CONCATENATE("R",'MAPA DE RIESGOS'!$H339,"C",'MAPA DE RIESGOS'!$AF339),"")</f>
        <v/>
      </c>
      <c r="BR120" s="357" t="str">
        <f>IF(AND('MAPA DE RIESGOS'!$AP340="Baja",'MAPA DE RIESGOS'!$AR340="Mayor"),CONCATENATE("R",'MAPA DE RIESGOS'!$H340,"C",'MAPA DE RIESGOS'!$AF340),"")</f>
        <v/>
      </c>
      <c r="BS120" s="357" t="str">
        <f>IF(AND('MAPA DE RIESGOS'!$AP341="Baja",'MAPA DE RIESGOS'!$AR341="Mayor"),CONCATENATE("R",'MAPA DE RIESGOS'!$H341,"C",'MAPA DE RIESGOS'!$AF341),"")</f>
        <v/>
      </c>
      <c r="BT120" s="357" t="str">
        <f>IF(AND('MAPA DE RIESGOS'!$AP342="Baja",'MAPA DE RIESGOS'!$AR342="Mayor"),CONCATENATE("R",'MAPA DE RIESGOS'!$H342,"C",'MAPA DE RIESGOS'!$AF342),"")</f>
        <v/>
      </c>
      <c r="BU120" s="357" t="str">
        <f>IF(AND('MAPA DE RIESGOS'!$AP343="Baja",'MAPA DE RIESGOS'!$AR343="Mayor"),CONCATENATE("R",'MAPA DE RIESGOS'!$H343,"C",'MAPA DE RIESGOS'!$AF343),"")</f>
        <v/>
      </c>
      <c r="BV120" s="357" t="str">
        <f>IF(AND('MAPA DE RIESGOS'!$AP344="Baja",'MAPA DE RIESGOS'!$AR344="Mayor"),CONCATENATE("R",'MAPA DE RIESGOS'!$H344,"C",'MAPA DE RIESGOS'!$AF344),"")</f>
        <v/>
      </c>
      <c r="BW120" s="357" t="str">
        <f>IF(AND('MAPA DE RIESGOS'!$AP345="Baja",'MAPA DE RIESGOS'!$AR345="Mayor"),CONCATENATE("R",'MAPA DE RIESGOS'!$H345,"C",'MAPA DE RIESGOS'!$AF345),"")</f>
        <v/>
      </c>
      <c r="BX120" s="357" t="str">
        <f>IF(AND('MAPA DE RIESGOS'!$AP346="Baja",'MAPA DE RIESGOS'!$AR346="Mayor"),CONCATENATE("R",'MAPA DE RIESGOS'!$H346,"C",'MAPA DE RIESGOS'!$AF346),"")</f>
        <v/>
      </c>
      <c r="BY120" s="357" t="str">
        <f>IF(AND('MAPA DE RIESGOS'!$AP347="Baja",'MAPA DE RIESGOS'!$AR347="Mayor"),CONCATENATE("R",'MAPA DE RIESGOS'!$H347,"C",'MAPA DE RIESGOS'!$AF347),"")</f>
        <v/>
      </c>
      <c r="BZ120" s="357" t="str">
        <f>IF(AND('MAPA DE RIESGOS'!$AP348="Baja",'MAPA DE RIESGOS'!$AR348="Mayor"),CONCATENATE("R",'MAPA DE RIESGOS'!$H348,"C",'MAPA DE RIESGOS'!$AF348),"")</f>
        <v/>
      </c>
      <c r="CA120" s="357" t="str">
        <f>IF(AND('MAPA DE RIESGOS'!$AP349="Baja",'MAPA DE RIESGOS'!$AR349="Mayor"),CONCATENATE("R",'MAPA DE RIESGOS'!$H349,"C",'MAPA DE RIESGOS'!$AF349),"")</f>
        <v/>
      </c>
      <c r="CB120" s="357" t="str">
        <f>IF(AND('MAPA DE RIESGOS'!$AP350="Baja",'MAPA DE RIESGOS'!$AR350="Mayor"),CONCATENATE("R",'MAPA DE RIESGOS'!$H350,"C",'MAPA DE RIESGOS'!$AF350),"")</f>
        <v/>
      </c>
      <c r="CC120" s="358" t="str">
        <f>IF(AND('MAPA DE RIESGOS'!$AP351="Baja",'MAPA DE RIESGOS'!$AR351="Mayor"),CONCATENATE("R",'MAPA DE RIESGOS'!$H351,"C",'MAPA DE RIESGOS'!$AF351),"")</f>
        <v/>
      </c>
      <c r="CD120" s="359" t="str">
        <f>IF(AND('MAPA DE RIESGOS'!$AP334="Baja",'MAPA DE RIESGOS'!$AR334="Catastrófico"),CONCATENATE("R",'MAPA DE RIESGOS'!$H334,"C",'MAPA DE RIESGOS'!$AF334),"")</f>
        <v/>
      </c>
      <c r="CE120" s="359" t="str">
        <f>IF(AND('MAPA DE RIESGOS'!$AP335="Baja",'MAPA DE RIESGOS'!$AR335="Catastrófico"),CONCATENATE("R",'MAPA DE RIESGOS'!$H335,"C",'MAPA DE RIESGOS'!$AF335),"")</f>
        <v/>
      </c>
      <c r="CF120" s="359" t="str">
        <f>IF(AND('MAPA DE RIESGOS'!$AP336="Baja",'MAPA DE RIESGOS'!$AR336="Catastrófico"),CONCATENATE("R",'MAPA DE RIESGOS'!$H336,"C",'MAPA DE RIESGOS'!$AF336),"")</f>
        <v/>
      </c>
      <c r="CG120" s="359" t="str">
        <f>IF(AND('MAPA DE RIESGOS'!$AP337="Baja",'MAPA DE RIESGOS'!$AR337="Catastrófico"),CONCATENATE("R",'MAPA DE RIESGOS'!$H337,"C",'MAPA DE RIESGOS'!$AF337),"")</f>
        <v/>
      </c>
      <c r="CH120" s="359" t="str">
        <f>IF(AND('MAPA DE RIESGOS'!$AP338="Baja",'MAPA DE RIESGOS'!$AR338="Catastrófico"),CONCATENATE("R",'MAPA DE RIESGOS'!$H338,"C",'MAPA DE RIESGOS'!$AF338),"")</f>
        <v/>
      </c>
      <c r="CI120" s="359" t="str">
        <f>IF(AND('MAPA DE RIESGOS'!$AP339="Baja",'MAPA DE RIESGOS'!$AR339="Catastrófico"),CONCATENATE("R",'MAPA DE RIESGOS'!$H339,"C",'MAPA DE RIESGOS'!$AF339),"")</f>
        <v/>
      </c>
      <c r="CJ120" s="359" t="str">
        <f>IF(AND('MAPA DE RIESGOS'!$AP340="Baja",'MAPA DE RIESGOS'!$AR340="Catastrófico"),CONCATENATE("R",'MAPA DE RIESGOS'!$H340,"C",'MAPA DE RIESGOS'!$AF340),"")</f>
        <v/>
      </c>
      <c r="CK120" s="359" t="str">
        <f>IF(AND('MAPA DE RIESGOS'!$AP341="Baja",'MAPA DE RIESGOS'!$AR341="Catastrófico"),CONCATENATE("R",'MAPA DE RIESGOS'!$H341,"C",'MAPA DE RIESGOS'!$AF341),"")</f>
        <v/>
      </c>
      <c r="CL120" s="359" t="str">
        <f>IF(AND('MAPA DE RIESGOS'!$AP342="Baja",'MAPA DE RIESGOS'!$AR342="Catastrófico"),CONCATENATE("R",'MAPA DE RIESGOS'!$H342,"C",'MAPA DE RIESGOS'!$AF342),"")</f>
        <v/>
      </c>
      <c r="CM120" s="359" t="str">
        <f>IF(AND('MAPA DE RIESGOS'!$AP343="Baja",'MAPA DE RIESGOS'!$AR343="Catastrófico"),CONCATENATE("R",'MAPA DE RIESGOS'!$H343,"C",'MAPA DE RIESGOS'!$AF343),"")</f>
        <v/>
      </c>
      <c r="CN120" s="359" t="str">
        <f>IF(AND('MAPA DE RIESGOS'!$AP344="Baja",'MAPA DE RIESGOS'!$AR344="Catastrófico"),CONCATENATE("R",'MAPA DE RIESGOS'!$H344,"C",'MAPA DE RIESGOS'!$AF344),"")</f>
        <v/>
      </c>
      <c r="CO120" s="359" t="str">
        <f>IF(AND('MAPA DE RIESGOS'!$AP345="Baja",'MAPA DE RIESGOS'!$AR345="Catastrófico"),CONCATENATE("R",'MAPA DE RIESGOS'!$H345,"C",'MAPA DE RIESGOS'!$AF345),"")</f>
        <v/>
      </c>
      <c r="CP120" s="359" t="str">
        <f>IF(AND('MAPA DE RIESGOS'!$AP346="Baja",'MAPA DE RIESGOS'!$AR346="Catastrófico"),CONCATENATE("R",'MAPA DE RIESGOS'!$H346,"C",'MAPA DE RIESGOS'!$AF346),"")</f>
        <v/>
      </c>
      <c r="CQ120" s="359" t="str">
        <f>IF(AND('MAPA DE RIESGOS'!$AP347="Baja",'MAPA DE RIESGOS'!$AR347="Catastrófico"),CONCATENATE("R",'MAPA DE RIESGOS'!$H347,"C",'MAPA DE RIESGOS'!$AF347),"")</f>
        <v/>
      </c>
      <c r="CR120" s="359" t="str">
        <f>IF(AND('MAPA DE RIESGOS'!$AP348="Baja",'MAPA DE RIESGOS'!$AR348="Catastrófico"),CONCATENATE("R",'MAPA DE RIESGOS'!$H348,"C",'MAPA DE RIESGOS'!$AF348),"")</f>
        <v/>
      </c>
      <c r="CS120" s="359" t="str">
        <f>IF(AND('MAPA DE RIESGOS'!$AP349="Baja",'MAPA DE RIESGOS'!$AR349="Catastrófico"),CONCATENATE("R",'MAPA DE RIESGOS'!$H349,"C",'MAPA DE RIESGOS'!$AF349),"")</f>
        <v/>
      </c>
      <c r="CT120" s="359" t="str">
        <f>IF(AND('MAPA DE RIESGOS'!$AP350="Baja",'MAPA DE RIESGOS'!$AR350="Catastrófico"),CONCATENATE("R",'MAPA DE RIESGOS'!$H350,"C",'MAPA DE RIESGOS'!$AF350),"")</f>
        <v/>
      </c>
      <c r="CU120" s="360" t="str">
        <f>IF(AND('MAPA DE RIESGOS'!$AP351="Baja",'MAPA DE RIESGOS'!$AR351="Catastrófico"),CONCATENATE("R",'MAPA DE RIESGOS'!$H351,"C",'MAPA DE RIESGOS'!$AF351),"")</f>
        <v/>
      </c>
      <c r="CV120" s="67"/>
      <c r="CW120" s="722"/>
      <c r="CX120" s="722"/>
      <c r="CY120" s="722"/>
      <c r="CZ120" s="722"/>
      <c r="DA120" s="722"/>
      <c r="DB120" s="722"/>
    </row>
    <row r="121" spans="2:106" ht="32.5" customHeight="1">
      <c r="B121" s="755"/>
      <c r="C121" s="755"/>
      <c r="D121" s="756"/>
      <c r="E121" s="726"/>
      <c r="F121" s="727"/>
      <c r="G121" s="727"/>
      <c r="H121" s="727"/>
      <c r="I121" s="728"/>
      <c r="J121" s="378" t="str">
        <f>IF(AND('MAPA DE RIESGOS'!$AP352="Baja",'MAPA DE RIESGOS'!$AR352="Leve"),CONCATENATE("R",'MAPA DE RIESGOS'!$H352,"C",'MAPA DE RIESGOS'!$AF352),"")</f>
        <v/>
      </c>
      <c r="K121" s="379" t="str">
        <f>IF(AND('MAPA DE RIESGOS'!$AP353="Baja",'MAPA DE RIESGOS'!$AR353="Leve"),CONCATENATE("R",'MAPA DE RIESGOS'!$H353,"C",'MAPA DE RIESGOS'!$AF353),"")</f>
        <v/>
      </c>
      <c r="L121" s="379" t="str">
        <f>IF(AND('MAPA DE RIESGOS'!$AP354="Baja",'MAPA DE RIESGOS'!$AR354="Leve"),CONCATENATE("R",'MAPA DE RIESGOS'!$H354,"C",'MAPA DE RIESGOS'!$AF354),"")</f>
        <v/>
      </c>
      <c r="M121" s="379" t="str">
        <f>IF(AND('MAPA DE RIESGOS'!$AP355="Baja",'MAPA DE RIESGOS'!$AR355="Leve"),CONCATENATE("R",'MAPA DE RIESGOS'!$H355,"C",'MAPA DE RIESGOS'!$AF355),"")</f>
        <v/>
      </c>
      <c r="N121" s="379" t="str">
        <f>IF(AND('MAPA DE RIESGOS'!$AP356="Baja",'MAPA DE RIESGOS'!$AR356="Leve"),CONCATENATE("R",'MAPA DE RIESGOS'!$H356,"C",'MAPA DE RIESGOS'!$AF356),"")</f>
        <v/>
      </c>
      <c r="O121" s="379" t="str">
        <f>IF(AND('MAPA DE RIESGOS'!$AP357="Baja",'MAPA DE RIESGOS'!$AR357="Leve"),CONCATENATE("R",'MAPA DE RIESGOS'!$H357,"C",'MAPA DE RIESGOS'!$AF357),"")</f>
        <v/>
      </c>
      <c r="P121" s="379" t="str">
        <f>IF(AND('MAPA DE RIESGOS'!$AP358="Baja",'MAPA DE RIESGOS'!$AR358="Leve"),CONCATENATE("R",'MAPA DE RIESGOS'!$H358,"C",'MAPA DE RIESGOS'!$AF358),"")</f>
        <v/>
      </c>
      <c r="Q121" s="379" t="str">
        <f>IF(AND('MAPA DE RIESGOS'!$AP359="Baja",'MAPA DE RIESGOS'!$AR359="Leve"),CONCATENATE("R",'MAPA DE RIESGOS'!$H359,"C",'MAPA DE RIESGOS'!$AF359),"")</f>
        <v/>
      </c>
      <c r="R121" s="379" t="str">
        <f>IF(AND('MAPA DE RIESGOS'!$AP360="Baja",'MAPA DE RIESGOS'!$AR360="Leve"),CONCATENATE("R",'MAPA DE RIESGOS'!$H360,"C",'MAPA DE RIESGOS'!$AF360),"")</f>
        <v/>
      </c>
      <c r="S121" s="379" t="str">
        <f>IF(AND('MAPA DE RIESGOS'!$AP361="Baja",'MAPA DE RIESGOS'!$AR361="Leve"),CONCATENATE("R",'MAPA DE RIESGOS'!$H361,"C",'MAPA DE RIESGOS'!$AF361),"")</f>
        <v/>
      </c>
      <c r="T121" s="379" t="str">
        <f>IF(AND('MAPA DE RIESGOS'!$AP362="Baja",'MAPA DE RIESGOS'!$AR362="Leve"),CONCATENATE("R",'MAPA DE RIESGOS'!$H362,"C",'MAPA DE RIESGOS'!$AF362),"")</f>
        <v/>
      </c>
      <c r="U121" s="379" t="str">
        <f>IF(AND('MAPA DE RIESGOS'!$AP363="Baja",'MAPA DE RIESGOS'!$AR363="Leve"),CONCATENATE("R",'MAPA DE RIESGOS'!$H363,"C",'MAPA DE RIESGOS'!$AF363),"")</f>
        <v/>
      </c>
      <c r="V121" s="379" t="str">
        <f>IF(AND('MAPA DE RIESGOS'!$AP364="Baja",'MAPA DE RIESGOS'!$AR364="Leve"),CONCATENATE("R",'MAPA DE RIESGOS'!$H364,"C",'MAPA DE RIESGOS'!$AF364),"")</f>
        <v/>
      </c>
      <c r="W121" s="379" t="str">
        <f>IF(AND('MAPA DE RIESGOS'!$AP365="Baja",'MAPA DE RIESGOS'!$AR365="Leve"),CONCATENATE("R",'MAPA DE RIESGOS'!$H365,"C",'MAPA DE RIESGOS'!$AF365),"")</f>
        <v/>
      </c>
      <c r="X121" s="379" t="str">
        <f>IF(AND('MAPA DE RIESGOS'!$AP366="Baja",'MAPA DE RIESGOS'!$AR366="Leve"),CONCATENATE("R",'MAPA DE RIESGOS'!$H366,"C",'MAPA DE RIESGOS'!$AF366),"")</f>
        <v/>
      </c>
      <c r="Y121" s="379" t="str">
        <f>IF(AND('MAPA DE RIESGOS'!$AP367="Baja",'MAPA DE RIESGOS'!$AR367="Leve"),CONCATENATE("R",'MAPA DE RIESGOS'!$H367,"C",'MAPA DE RIESGOS'!$AF367),"")</f>
        <v/>
      </c>
      <c r="Z121" s="379" t="str">
        <f>IF(AND('MAPA DE RIESGOS'!$AP368="Baja",'MAPA DE RIESGOS'!$AR368="Leve"),CONCATENATE("R",'MAPA DE RIESGOS'!$H368,"C",'MAPA DE RIESGOS'!$AF368),"")</f>
        <v/>
      </c>
      <c r="AA121" s="380" t="str">
        <f>IF(AND('MAPA DE RIESGOS'!$AP369="Baja",'MAPA DE RIESGOS'!$AR369="Leve"),CONCATENATE("R",'MAPA DE RIESGOS'!$H369,"C",'MAPA DE RIESGOS'!$AF369),"")</f>
        <v/>
      </c>
      <c r="AB121" s="369" t="str">
        <f>IF(AND('MAPA DE RIESGOS'!$AP352="Baja",'MAPA DE RIESGOS'!$AR352="Menor"),CONCATENATE("R",'MAPA DE RIESGOS'!$H352,"C",'MAPA DE RIESGOS'!$AF352),"")</f>
        <v>R57C1</v>
      </c>
      <c r="AC121" s="370" t="str">
        <f>IF(AND('MAPA DE RIESGOS'!$AP353="Baja",'MAPA DE RIESGOS'!$AR353="Menor"),CONCATENATE("R",'MAPA DE RIESGOS'!$H353,"C",'MAPA DE RIESGOS'!$AF353),"")</f>
        <v/>
      </c>
      <c r="AD121" s="370" t="str">
        <f>IF(AND('MAPA DE RIESGOS'!$AP354="Baja",'MAPA DE RIESGOS'!$AR354="Menor"),CONCATENATE("R",'MAPA DE RIESGOS'!$H354,"C",'MAPA DE RIESGOS'!$AF354),"")</f>
        <v/>
      </c>
      <c r="AE121" s="370" t="str">
        <f>IF(AND('MAPA DE RIESGOS'!$AP355="Baja",'MAPA DE RIESGOS'!$AR355="Menor"),CONCATENATE("R",'MAPA DE RIESGOS'!$H355,"C",'MAPA DE RIESGOS'!$AF355),"")</f>
        <v/>
      </c>
      <c r="AF121" s="370" t="str">
        <f>IF(AND('MAPA DE RIESGOS'!$AP356="Baja",'MAPA DE RIESGOS'!$AR356="Menor"),CONCATENATE("R",'MAPA DE RIESGOS'!$H356,"C",'MAPA DE RIESGOS'!$AF356),"")</f>
        <v/>
      </c>
      <c r="AG121" s="370" t="str">
        <f>IF(AND('MAPA DE RIESGOS'!$AP357="Baja",'MAPA DE RIESGOS'!$AR357="Menor"),CONCATENATE("R",'MAPA DE RIESGOS'!$H357,"C",'MAPA DE RIESGOS'!$AF357),"")</f>
        <v/>
      </c>
      <c r="AH121" s="370" t="str">
        <f>IF(AND('MAPA DE RIESGOS'!$AP358="Baja",'MAPA DE RIESGOS'!$AR358="Menor"),CONCATENATE("R",'MAPA DE RIESGOS'!$H358,"C",'MAPA DE RIESGOS'!$AF358),"")</f>
        <v/>
      </c>
      <c r="AI121" s="370" t="str">
        <f>IF(AND('MAPA DE RIESGOS'!$AP359="Baja",'MAPA DE RIESGOS'!$AR359="Menor"),CONCATENATE("R",'MAPA DE RIESGOS'!$H359,"C",'MAPA DE RIESGOS'!$AF359),"")</f>
        <v/>
      </c>
      <c r="AJ121" s="370" t="str">
        <f>IF(AND('MAPA DE RIESGOS'!$AP360="Baja",'MAPA DE RIESGOS'!$AR360="Menor"),CONCATENATE("R",'MAPA DE RIESGOS'!$H360,"C",'MAPA DE RIESGOS'!$AF360),"")</f>
        <v/>
      </c>
      <c r="AK121" s="370" t="str">
        <f>IF(AND('MAPA DE RIESGOS'!$AP361="Baja",'MAPA DE RIESGOS'!$AR361="Menor"),CONCATENATE("R",'MAPA DE RIESGOS'!$H361,"C",'MAPA DE RIESGOS'!$AF361),"")</f>
        <v/>
      </c>
      <c r="AL121" s="370" t="str">
        <f>IF(AND('MAPA DE RIESGOS'!$AP362="Baja",'MAPA DE RIESGOS'!$AR362="Menor"),CONCATENATE("R",'MAPA DE RIESGOS'!$H362,"C",'MAPA DE RIESGOS'!$AF362),"")</f>
        <v/>
      </c>
      <c r="AM121" s="370" t="str">
        <f>IF(AND('MAPA DE RIESGOS'!$AP363="Baja",'MAPA DE RIESGOS'!$AR363="Menor"),CONCATENATE("R",'MAPA DE RIESGOS'!$H363,"C",'MAPA DE RIESGOS'!$AF363),"")</f>
        <v/>
      </c>
      <c r="AN121" s="370" t="str">
        <f>IF(AND('MAPA DE RIESGOS'!$AP364="Baja",'MAPA DE RIESGOS'!$AR364="Menor"),CONCATENATE("R",'MAPA DE RIESGOS'!$H364,"C",'MAPA DE RIESGOS'!$AF364),"")</f>
        <v/>
      </c>
      <c r="AO121" s="370" t="str">
        <f>IF(AND('MAPA DE RIESGOS'!$AP365="Baja",'MAPA DE RIESGOS'!$AR365="Menor"),CONCATENATE("R",'MAPA DE RIESGOS'!$H365,"C",'MAPA DE RIESGOS'!$AF365),"")</f>
        <v/>
      </c>
      <c r="AP121" s="370" t="str">
        <f>IF(AND('MAPA DE RIESGOS'!$AP366="Baja",'MAPA DE RIESGOS'!$AR366="Menor"),CONCATENATE("R",'MAPA DE RIESGOS'!$H366,"C",'MAPA DE RIESGOS'!$AF366),"")</f>
        <v/>
      </c>
      <c r="AQ121" s="370" t="str">
        <f>IF(AND('MAPA DE RIESGOS'!$AP367="Baja",'MAPA DE RIESGOS'!$AR367="Menor"),CONCATENATE("R",'MAPA DE RIESGOS'!$H367,"C",'MAPA DE RIESGOS'!$AF367),"")</f>
        <v/>
      </c>
      <c r="AR121" s="370" t="str">
        <f>IF(AND('MAPA DE RIESGOS'!$AP368="Baja",'MAPA DE RIESGOS'!$AR368="Menor"),CONCATENATE("R",'MAPA DE RIESGOS'!$H368,"C",'MAPA DE RIESGOS'!$AF368),"")</f>
        <v/>
      </c>
      <c r="AS121" s="370" t="str">
        <f>IF(AND('MAPA DE RIESGOS'!$AP369="Baja",'MAPA DE RIESGOS'!$AR369="Menor"),CONCATENATE("R",'MAPA DE RIESGOS'!$H369,"C",'MAPA DE RIESGOS'!$AF369),"")</f>
        <v/>
      </c>
      <c r="AT121" s="369" t="str">
        <f>IF(AND('MAPA DE RIESGOS'!$AP352="Baja",'MAPA DE RIESGOS'!$AR352="Moderado"),CONCATENATE("R",'MAPA DE RIESGOS'!$H352,"C",'MAPA DE RIESGOS'!$AF352),"")</f>
        <v/>
      </c>
      <c r="AU121" s="370" t="str">
        <f>IF(AND('MAPA DE RIESGOS'!$AP353="Baja",'MAPA DE RIESGOS'!$AR353="Moderado"),CONCATENATE("R",'MAPA DE RIESGOS'!$H353,"C",'MAPA DE RIESGOS'!$AF353),"")</f>
        <v/>
      </c>
      <c r="AV121" s="370" t="str">
        <f>IF(AND('MAPA DE RIESGOS'!$AP354="Baja",'MAPA DE RIESGOS'!$AR354="Moderado"),CONCATENATE("R",'MAPA DE RIESGOS'!$H354,"C",'MAPA DE RIESGOS'!$AF354),"")</f>
        <v/>
      </c>
      <c r="AW121" s="370" t="str">
        <f>IF(AND('MAPA DE RIESGOS'!$AP355="Baja",'MAPA DE RIESGOS'!$AR355="Moderado"),CONCATENATE("R",'MAPA DE RIESGOS'!$H355,"C",'MAPA DE RIESGOS'!$AF355),"")</f>
        <v/>
      </c>
      <c r="AX121" s="370" t="str">
        <f>IF(AND('MAPA DE RIESGOS'!$AP356="Baja",'MAPA DE RIESGOS'!$AR356="Moderado"),CONCATENATE("R",'MAPA DE RIESGOS'!$H356,"C",'MAPA DE RIESGOS'!$AF356),"")</f>
        <v/>
      </c>
      <c r="AY121" s="370" t="str">
        <f>IF(AND('MAPA DE RIESGOS'!$AP357="Baja",'MAPA DE RIESGOS'!$AR357="Moderado"),CONCATENATE("R",'MAPA DE RIESGOS'!$H357,"C",'MAPA DE RIESGOS'!$AF357),"")</f>
        <v/>
      </c>
      <c r="AZ121" s="370" t="str">
        <f>IF(AND('MAPA DE RIESGOS'!$AP358="Baja",'MAPA DE RIESGOS'!$AR358="Moderado"),CONCATENATE("R",'MAPA DE RIESGOS'!$H358,"C",'MAPA DE RIESGOS'!$AF358),"")</f>
        <v/>
      </c>
      <c r="BA121" s="370" t="str">
        <f>IF(AND('MAPA DE RIESGOS'!$AP359="Baja",'MAPA DE RIESGOS'!$AR359="Moderado"),CONCATENATE("R",'MAPA DE RIESGOS'!$H359,"C",'MAPA DE RIESGOS'!$AF359),"")</f>
        <v/>
      </c>
      <c r="BB121" s="370" t="str">
        <f>IF(AND('MAPA DE RIESGOS'!$AP360="Baja",'MAPA DE RIESGOS'!$AR360="Moderado"),CONCATENATE("R",'MAPA DE RIESGOS'!$H360,"C",'MAPA DE RIESGOS'!$AF360),"")</f>
        <v/>
      </c>
      <c r="BC121" s="370" t="str">
        <f>IF(AND('MAPA DE RIESGOS'!$AP361="Baja",'MAPA DE RIESGOS'!$AR361="Moderado"),CONCATENATE("R",'MAPA DE RIESGOS'!$H361,"C",'MAPA DE RIESGOS'!$AF361),"")</f>
        <v/>
      </c>
      <c r="BD121" s="370" t="str">
        <f>IF(AND('MAPA DE RIESGOS'!$AP362="Baja",'MAPA DE RIESGOS'!$AR362="Moderado"),CONCATENATE("R",'MAPA DE RIESGOS'!$H362,"C",'MAPA DE RIESGOS'!$AF362),"")</f>
        <v/>
      </c>
      <c r="BE121" s="370" t="str">
        <f>IF(AND('MAPA DE RIESGOS'!$AP363="Baja",'MAPA DE RIESGOS'!$AR363="Moderado"),CONCATENATE("R",'MAPA DE RIESGOS'!$H363,"C",'MAPA DE RIESGOS'!$AF363),"")</f>
        <v/>
      </c>
      <c r="BF121" s="370" t="str">
        <f>IF(AND('MAPA DE RIESGOS'!$AP364="Baja",'MAPA DE RIESGOS'!$AR364="Moderado"),CONCATENATE("R",'MAPA DE RIESGOS'!$H364,"C",'MAPA DE RIESGOS'!$AF364),"")</f>
        <v/>
      </c>
      <c r="BG121" s="370" t="str">
        <f>IF(AND('MAPA DE RIESGOS'!$AP365="Baja",'MAPA DE RIESGOS'!$AR365="Moderado"),CONCATENATE("R",'MAPA DE RIESGOS'!$H365,"C",'MAPA DE RIESGOS'!$AF365),"")</f>
        <v/>
      </c>
      <c r="BH121" s="370" t="str">
        <f>IF(AND('MAPA DE RIESGOS'!$AP366="Baja",'MAPA DE RIESGOS'!$AR366="Moderado"),CONCATENATE("R",'MAPA DE RIESGOS'!$H366,"C",'MAPA DE RIESGOS'!$AF366),"")</f>
        <v/>
      </c>
      <c r="BI121" s="370" t="str">
        <f>IF(AND('MAPA DE RIESGOS'!$AP367="Baja",'MAPA DE RIESGOS'!$AR367="Moderado"),CONCATENATE("R",'MAPA DE RIESGOS'!$H367,"C",'MAPA DE RIESGOS'!$AF367),"")</f>
        <v/>
      </c>
      <c r="BJ121" s="370" t="str">
        <f>IF(AND('MAPA DE RIESGOS'!$AP368="Baja",'MAPA DE RIESGOS'!$AR368="Moderado"),CONCATENATE("R",'MAPA DE RIESGOS'!$H368,"C",'MAPA DE RIESGOS'!$AF368),"")</f>
        <v/>
      </c>
      <c r="BK121" s="371" t="str">
        <f>IF(AND('MAPA DE RIESGOS'!$AP369="Baja",'MAPA DE RIESGOS'!$AR369="Moderado"),CONCATENATE("R",'MAPA DE RIESGOS'!$H369,"C",'MAPA DE RIESGOS'!$AF369),"")</f>
        <v/>
      </c>
      <c r="BL121" s="357" t="str">
        <f>IF(AND('MAPA DE RIESGOS'!$AP352="Baja",'MAPA DE RIESGOS'!$AR352="Mayor"),CONCATENATE("R",'MAPA DE RIESGOS'!$H352,"C",'MAPA DE RIESGOS'!$AF352),"")</f>
        <v/>
      </c>
      <c r="BM121" s="357" t="str">
        <f>IF(AND('MAPA DE RIESGOS'!$AP353="Baja",'MAPA DE RIESGOS'!$AR353="Mayor"),CONCATENATE("R",'MAPA DE RIESGOS'!$H353,"C",'MAPA DE RIESGOS'!$AF353),"")</f>
        <v/>
      </c>
      <c r="BN121" s="357" t="str">
        <f>IF(AND('MAPA DE RIESGOS'!$AP354="Baja",'MAPA DE RIESGOS'!$AR354="Mayor"),CONCATENATE("R",'MAPA DE RIESGOS'!$H354,"C",'MAPA DE RIESGOS'!$AF354),"")</f>
        <v/>
      </c>
      <c r="BO121" s="357" t="str">
        <f>IF(AND('MAPA DE RIESGOS'!$AP355="Baja",'MAPA DE RIESGOS'!$AR355="Mayor"),CONCATENATE("R",'MAPA DE RIESGOS'!$H355,"C",'MAPA DE RIESGOS'!$AF355),"")</f>
        <v/>
      </c>
      <c r="BP121" s="357" t="str">
        <f>IF(AND('MAPA DE RIESGOS'!$AP356="Baja",'MAPA DE RIESGOS'!$AR356="Mayor"),CONCATENATE("R",'MAPA DE RIESGOS'!$H356,"C",'MAPA DE RIESGOS'!$AF356),"")</f>
        <v/>
      </c>
      <c r="BQ121" s="357" t="str">
        <f>IF(AND('MAPA DE RIESGOS'!$AP357="Baja",'MAPA DE RIESGOS'!$AR357="Mayor"),CONCATENATE("R",'MAPA DE RIESGOS'!$H357,"C",'MAPA DE RIESGOS'!$AF357),"")</f>
        <v/>
      </c>
      <c r="BR121" s="357" t="str">
        <f>IF(AND('MAPA DE RIESGOS'!$AP358="Baja",'MAPA DE RIESGOS'!$AR358="Mayor"),CONCATENATE("R",'MAPA DE RIESGOS'!$H358,"C",'MAPA DE RIESGOS'!$AF358),"")</f>
        <v/>
      </c>
      <c r="BS121" s="357" t="str">
        <f>IF(AND('MAPA DE RIESGOS'!$AP359="Baja",'MAPA DE RIESGOS'!$AR359="Mayor"),CONCATENATE("R",'MAPA DE RIESGOS'!$H359,"C",'MAPA DE RIESGOS'!$AF359),"")</f>
        <v/>
      </c>
      <c r="BT121" s="357" t="str">
        <f>IF(AND('MAPA DE RIESGOS'!$AP360="Baja",'MAPA DE RIESGOS'!$AR360="Mayor"),CONCATENATE("R",'MAPA DE RIESGOS'!$H360,"C",'MAPA DE RIESGOS'!$AF360),"")</f>
        <v/>
      </c>
      <c r="BU121" s="357" t="str">
        <f>IF(AND('MAPA DE RIESGOS'!$AP361="Baja",'MAPA DE RIESGOS'!$AR361="Mayor"),CONCATENATE("R",'MAPA DE RIESGOS'!$H361,"C",'MAPA DE RIESGOS'!$AF361),"")</f>
        <v/>
      </c>
      <c r="BV121" s="357" t="str">
        <f>IF(AND('MAPA DE RIESGOS'!$AP362="Baja",'MAPA DE RIESGOS'!$AR362="Mayor"),CONCATENATE("R",'MAPA DE RIESGOS'!$H362,"C",'MAPA DE RIESGOS'!$AF362),"")</f>
        <v/>
      </c>
      <c r="BW121" s="357" t="str">
        <f>IF(AND('MAPA DE RIESGOS'!$AP363="Baja",'MAPA DE RIESGOS'!$AR363="Mayor"),CONCATENATE("R",'MAPA DE RIESGOS'!$H363,"C",'MAPA DE RIESGOS'!$AF363),"")</f>
        <v/>
      </c>
      <c r="BX121" s="357" t="str">
        <f>IF(AND('MAPA DE RIESGOS'!$AP364="Baja",'MAPA DE RIESGOS'!$AR364="Mayor"),CONCATENATE("R",'MAPA DE RIESGOS'!$H364,"C",'MAPA DE RIESGOS'!$AF364),"")</f>
        <v/>
      </c>
      <c r="BY121" s="357" t="str">
        <f>IF(AND('MAPA DE RIESGOS'!$AP365="Baja",'MAPA DE RIESGOS'!$AR365="Mayor"),CONCATENATE("R",'MAPA DE RIESGOS'!$H365,"C",'MAPA DE RIESGOS'!$AF365),"")</f>
        <v/>
      </c>
      <c r="BZ121" s="357" t="str">
        <f>IF(AND('MAPA DE RIESGOS'!$AP366="Baja",'MAPA DE RIESGOS'!$AR366="Mayor"),CONCATENATE("R",'MAPA DE RIESGOS'!$H366,"C",'MAPA DE RIESGOS'!$AF366),"")</f>
        <v/>
      </c>
      <c r="CA121" s="357" t="str">
        <f>IF(AND('MAPA DE RIESGOS'!$AP367="Baja",'MAPA DE RIESGOS'!$AR367="Mayor"),CONCATENATE("R",'MAPA DE RIESGOS'!$H367,"C",'MAPA DE RIESGOS'!$AF367),"")</f>
        <v/>
      </c>
      <c r="CB121" s="357" t="str">
        <f>IF(AND('MAPA DE RIESGOS'!$AP368="Baja",'MAPA DE RIESGOS'!$AR368="Mayor"),CONCATENATE("R",'MAPA DE RIESGOS'!$H368,"C",'MAPA DE RIESGOS'!$AF368),"")</f>
        <v/>
      </c>
      <c r="CC121" s="358" t="str">
        <f>IF(AND('MAPA DE RIESGOS'!$AP369="Baja",'MAPA DE RIESGOS'!$AR369="Mayor"),CONCATENATE("R",'MAPA DE RIESGOS'!$H369,"C",'MAPA DE RIESGOS'!$AF369),"")</f>
        <v/>
      </c>
      <c r="CD121" s="359" t="str">
        <f>IF(AND('MAPA DE RIESGOS'!$AP352="Baja",'MAPA DE RIESGOS'!$AR352="Catastrófico"),CONCATENATE("R",'MAPA DE RIESGOS'!$H352,"C",'MAPA DE RIESGOS'!$AF352),"")</f>
        <v/>
      </c>
      <c r="CE121" s="359" t="str">
        <f>IF(AND('MAPA DE RIESGOS'!$AP353="Baja",'MAPA DE RIESGOS'!$AR353="Catastrófico"),CONCATENATE("R",'MAPA DE RIESGOS'!$H353,"C",'MAPA DE RIESGOS'!$AF353),"")</f>
        <v/>
      </c>
      <c r="CF121" s="359" t="str">
        <f>IF(AND('MAPA DE RIESGOS'!$AP354="Baja",'MAPA DE RIESGOS'!$AR354="Catastrófico"),CONCATENATE("R",'MAPA DE RIESGOS'!$H354,"C",'MAPA DE RIESGOS'!$AF354),"")</f>
        <v/>
      </c>
      <c r="CG121" s="359" t="str">
        <f>IF(AND('MAPA DE RIESGOS'!$AP355="Baja",'MAPA DE RIESGOS'!$AR355="Catastrófico"),CONCATENATE("R",'MAPA DE RIESGOS'!$H355,"C",'MAPA DE RIESGOS'!$AF355),"")</f>
        <v/>
      </c>
      <c r="CH121" s="359" t="str">
        <f>IF(AND('MAPA DE RIESGOS'!$AP356="Baja",'MAPA DE RIESGOS'!$AR356="Catastrófico"),CONCATENATE("R",'MAPA DE RIESGOS'!$H356,"C",'MAPA DE RIESGOS'!$AF356),"")</f>
        <v/>
      </c>
      <c r="CI121" s="359" t="str">
        <f>IF(AND('MAPA DE RIESGOS'!$AP357="Baja",'MAPA DE RIESGOS'!$AR357="Catastrófico"),CONCATENATE("R",'MAPA DE RIESGOS'!$H357,"C",'MAPA DE RIESGOS'!$AF357),"")</f>
        <v/>
      </c>
      <c r="CJ121" s="359" t="str">
        <f>IF(AND('MAPA DE RIESGOS'!$AP358="Baja",'MAPA DE RIESGOS'!$AR358="Catastrófico"),CONCATENATE("R",'MAPA DE RIESGOS'!$H358,"C",'MAPA DE RIESGOS'!$AF358),"")</f>
        <v/>
      </c>
      <c r="CK121" s="359" t="str">
        <f>IF(AND('MAPA DE RIESGOS'!$AP359="Baja",'MAPA DE RIESGOS'!$AR359="Catastrófico"),CONCATENATE("R",'MAPA DE RIESGOS'!$H359,"C",'MAPA DE RIESGOS'!$AF359),"")</f>
        <v/>
      </c>
      <c r="CL121" s="359" t="str">
        <f>IF(AND('MAPA DE RIESGOS'!$AP360="Baja",'MAPA DE RIESGOS'!$AR360="Catastrófico"),CONCATENATE("R",'MAPA DE RIESGOS'!$H360,"C",'MAPA DE RIESGOS'!$AF360),"")</f>
        <v/>
      </c>
      <c r="CM121" s="359" t="str">
        <f>IF(AND('MAPA DE RIESGOS'!$AP361="Baja",'MAPA DE RIESGOS'!$AR361="Catastrófico"),CONCATENATE("R",'MAPA DE RIESGOS'!$H361,"C",'MAPA DE RIESGOS'!$AF361),"")</f>
        <v/>
      </c>
      <c r="CN121" s="359" t="str">
        <f>IF(AND('MAPA DE RIESGOS'!$AP362="Baja",'MAPA DE RIESGOS'!$AR362="Catastrófico"),CONCATENATE("R",'MAPA DE RIESGOS'!$H362,"C",'MAPA DE RIESGOS'!$AF362),"")</f>
        <v/>
      </c>
      <c r="CO121" s="359" t="str">
        <f>IF(AND('MAPA DE RIESGOS'!$AP363="Baja",'MAPA DE RIESGOS'!$AR363="Catastrófico"),CONCATENATE("R",'MAPA DE RIESGOS'!$H363,"C",'MAPA DE RIESGOS'!$AF363),"")</f>
        <v/>
      </c>
      <c r="CP121" s="359" t="str">
        <f>IF(AND('MAPA DE RIESGOS'!$AP364="Baja",'MAPA DE RIESGOS'!$AR364="Catastrófico"),CONCATENATE("R",'MAPA DE RIESGOS'!$H364,"C",'MAPA DE RIESGOS'!$AF364),"")</f>
        <v/>
      </c>
      <c r="CQ121" s="359" t="str">
        <f>IF(AND('MAPA DE RIESGOS'!$AP365="Baja",'MAPA DE RIESGOS'!$AR365="Catastrófico"),CONCATENATE("R",'MAPA DE RIESGOS'!$H365,"C",'MAPA DE RIESGOS'!$AF365),"")</f>
        <v/>
      </c>
      <c r="CR121" s="359" t="str">
        <f>IF(AND('MAPA DE RIESGOS'!$AP366="Baja",'MAPA DE RIESGOS'!$AR366="Catastrófico"),CONCATENATE("R",'MAPA DE RIESGOS'!$H366,"C",'MAPA DE RIESGOS'!$AF366),"")</f>
        <v/>
      </c>
      <c r="CS121" s="359" t="str">
        <f>IF(AND('MAPA DE RIESGOS'!$AP367="Baja",'MAPA DE RIESGOS'!$AR367="Catastrófico"),CONCATENATE("R",'MAPA DE RIESGOS'!$H367,"C",'MAPA DE RIESGOS'!$AF367),"")</f>
        <v/>
      </c>
      <c r="CT121" s="359" t="str">
        <f>IF(AND('MAPA DE RIESGOS'!$AP368="Baja",'MAPA DE RIESGOS'!$AR368="Catastrófico"),CONCATENATE("R",'MAPA DE RIESGOS'!$H368,"C",'MAPA DE RIESGOS'!$AF368),"")</f>
        <v/>
      </c>
      <c r="CU121" s="360" t="str">
        <f>IF(AND('MAPA DE RIESGOS'!$AP369="Baja",'MAPA DE RIESGOS'!$AR369="Catastrófico"),CONCATENATE("R",'MAPA DE RIESGOS'!$H369,"C",'MAPA DE RIESGOS'!$AF369),"")</f>
        <v/>
      </c>
      <c r="CV121" s="67"/>
      <c r="CW121" s="722"/>
      <c r="CX121" s="722"/>
      <c r="CY121" s="722"/>
      <c r="CZ121" s="722"/>
      <c r="DA121" s="722"/>
      <c r="DB121" s="722"/>
    </row>
    <row r="122" spans="2:106" ht="32.5" customHeight="1">
      <c r="B122" s="755"/>
      <c r="C122" s="755"/>
      <c r="D122" s="756"/>
      <c r="E122" s="726"/>
      <c r="F122" s="727"/>
      <c r="G122" s="727"/>
      <c r="H122" s="727"/>
      <c r="I122" s="728"/>
      <c r="J122" s="378" t="str">
        <f>IF(AND('MAPA DE RIESGOS'!$AP370="Baja",'MAPA DE RIESGOS'!$AR370="Leve"),CONCATENATE("R",'MAPA DE RIESGOS'!$H370,"C",'MAPA DE RIESGOS'!$AF370),"")</f>
        <v/>
      </c>
      <c r="K122" s="379" t="str">
        <f>IF(AND('MAPA DE RIESGOS'!$AP371="Baja",'MAPA DE RIESGOS'!$AR371="Leve"),CONCATENATE("R",'MAPA DE RIESGOS'!$H371,"C",'MAPA DE RIESGOS'!$AF371),"")</f>
        <v/>
      </c>
      <c r="L122" s="379" t="str">
        <f>IF(AND('MAPA DE RIESGOS'!$AP372="Baja",'MAPA DE RIESGOS'!$AR372="Leve"),CONCATENATE("R",'MAPA DE RIESGOS'!$H372,"C",'MAPA DE RIESGOS'!$AF372),"")</f>
        <v/>
      </c>
      <c r="M122" s="379" t="str">
        <f>IF(AND('MAPA DE RIESGOS'!$AP373="Baja",'MAPA DE RIESGOS'!$AR373="Leve"),CONCATENATE("R",'MAPA DE RIESGOS'!$H373,"C",'MAPA DE RIESGOS'!$AF373),"")</f>
        <v/>
      </c>
      <c r="N122" s="379" t="str">
        <f>IF(AND('MAPA DE RIESGOS'!$AP374="Baja",'MAPA DE RIESGOS'!$AR374="Leve"),CONCATENATE("R",'MAPA DE RIESGOS'!$H374,"C",'MAPA DE RIESGOS'!$AF374),"")</f>
        <v/>
      </c>
      <c r="O122" s="379" t="str">
        <f>IF(AND('MAPA DE RIESGOS'!$AP375="Baja",'MAPA DE RIESGOS'!$AR375="Leve"),CONCATENATE("R",'MAPA DE RIESGOS'!$H375,"C",'MAPA DE RIESGOS'!$AF375),"")</f>
        <v/>
      </c>
      <c r="P122" s="379" t="str">
        <f>IF(AND('MAPA DE RIESGOS'!$AP376="Baja",'MAPA DE RIESGOS'!$AR376="Leve"),CONCATENATE("R",'MAPA DE RIESGOS'!$H376,"C",'MAPA DE RIESGOS'!$AF376),"")</f>
        <v/>
      </c>
      <c r="Q122" s="379" t="str">
        <f>IF(AND('MAPA DE RIESGOS'!$AP377="Baja",'MAPA DE RIESGOS'!$AR377="Leve"),CONCATENATE("R",'MAPA DE RIESGOS'!$H377,"C",'MAPA DE RIESGOS'!$AF377),"")</f>
        <v/>
      </c>
      <c r="R122" s="379" t="str">
        <f>IF(AND('MAPA DE RIESGOS'!$AP378="Baja",'MAPA DE RIESGOS'!$AR378="Leve"),CONCATENATE("R",'MAPA DE RIESGOS'!$H378,"C",'MAPA DE RIESGOS'!$AF378),"")</f>
        <v/>
      </c>
      <c r="S122" s="379" t="str">
        <f>IF(AND('MAPA DE RIESGOS'!$AP379="Baja",'MAPA DE RIESGOS'!$AR379="Leve"),CONCATENATE("R",'MAPA DE RIESGOS'!$H379,"C",'MAPA DE RIESGOS'!$AF379),"")</f>
        <v/>
      </c>
      <c r="T122" s="379" t="str">
        <f>IF(AND('MAPA DE RIESGOS'!$AP380="Baja",'MAPA DE RIESGOS'!$AR380="Leve"),CONCATENATE("R",'MAPA DE RIESGOS'!$H380,"C",'MAPA DE RIESGOS'!$AF380),"")</f>
        <v/>
      </c>
      <c r="U122" s="379" t="str">
        <f>IF(AND('MAPA DE RIESGOS'!$AP381="Baja",'MAPA DE RIESGOS'!$AR381="Leve"),CONCATENATE("R",'MAPA DE RIESGOS'!$H381,"C",'MAPA DE RIESGOS'!$AF381),"")</f>
        <v/>
      </c>
      <c r="V122" s="379" t="str">
        <f>IF(AND('MAPA DE RIESGOS'!$AP382="Baja",'MAPA DE RIESGOS'!$AR382="Leve"),CONCATENATE("R",'MAPA DE RIESGOS'!$H382,"C",'MAPA DE RIESGOS'!$AF382),"")</f>
        <v/>
      </c>
      <c r="W122" s="379" t="str">
        <f>IF(AND('MAPA DE RIESGOS'!$AP383="Baja",'MAPA DE RIESGOS'!$AR383="Leve"),CONCATENATE("R",'MAPA DE RIESGOS'!$H383,"C",'MAPA DE RIESGOS'!$AF383),"")</f>
        <v/>
      </c>
      <c r="X122" s="379" t="str">
        <f>IF(AND('MAPA DE RIESGOS'!$AP384="Baja",'MAPA DE RIESGOS'!$AR384="Leve"),CONCATENATE("R",'MAPA DE RIESGOS'!$H384,"C",'MAPA DE RIESGOS'!$AF384),"")</f>
        <v/>
      </c>
      <c r="Y122" s="379" t="str">
        <f>IF(AND('MAPA DE RIESGOS'!$AP385="Baja",'MAPA DE RIESGOS'!$AR385="Leve"),CONCATENATE("R",'MAPA DE RIESGOS'!$H385,"C",'MAPA DE RIESGOS'!$AF385),"")</f>
        <v/>
      </c>
      <c r="Z122" s="379" t="str">
        <f>IF(AND('MAPA DE RIESGOS'!$AP386="Baja",'MAPA DE RIESGOS'!$AR386="Leve"),CONCATENATE("R",'MAPA DE RIESGOS'!$H386,"C",'MAPA DE RIESGOS'!$AF386),"")</f>
        <v/>
      </c>
      <c r="AA122" s="380" t="str">
        <f>IF(AND('MAPA DE RIESGOS'!$AP387="Baja",'MAPA DE RIESGOS'!$AR387="Leve"),CONCATENATE("R",'MAPA DE RIESGOS'!$H387,"C",'MAPA DE RIESGOS'!$AF387),"")</f>
        <v/>
      </c>
      <c r="AB122" s="369" t="str">
        <f>IF(AND('MAPA DE RIESGOS'!$AP370="Baja",'MAPA DE RIESGOS'!$AR370="Menor"),CONCATENATE("R",'MAPA DE RIESGOS'!$H370,"C",'MAPA DE RIESGOS'!$AF370),"")</f>
        <v/>
      </c>
      <c r="AC122" s="370" t="str">
        <f>IF(AND('MAPA DE RIESGOS'!$AP371="Baja",'MAPA DE RIESGOS'!$AR371="Menor"),CONCATENATE("R",'MAPA DE RIESGOS'!$H371,"C",'MAPA DE RIESGOS'!$AF371),"")</f>
        <v/>
      </c>
      <c r="AD122" s="370" t="str">
        <f>IF(AND('MAPA DE RIESGOS'!$AP372="Baja",'MAPA DE RIESGOS'!$AR372="Menor"),CONCATENATE("R",'MAPA DE RIESGOS'!$H372,"C",'MAPA DE RIESGOS'!$AF372),"")</f>
        <v/>
      </c>
      <c r="AE122" s="370" t="str">
        <f>IF(AND('MAPA DE RIESGOS'!$AP373="Baja",'MAPA DE RIESGOS'!$AR373="Menor"),CONCATENATE("R",'MAPA DE RIESGOS'!$H373,"C",'MAPA DE RIESGOS'!$AF373),"")</f>
        <v/>
      </c>
      <c r="AF122" s="370" t="str">
        <f>IF(AND('MAPA DE RIESGOS'!$AP374="Baja",'MAPA DE RIESGOS'!$AR374="Menor"),CONCATENATE("R",'MAPA DE RIESGOS'!$H374,"C",'MAPA DE RIESGOS'!$AF374),"")</f>
        <v/>
      </c>
      <c r="AG122" s="370" t="str">
        <f>IF(AND('MAPA DE RIESGOS'!$AP375="Baja",'MAPA DE RIESGOS'!$AR375="Menor"),CONCATENATE("R",'MAPA DE RIESGOS'!$H375,"C",'MAPA DE RIESGOS'!$AF375),"")</f>
        <v/>
      </c>
      <c r="AH122" s="370" t="str">
        <f>IF(AND('MAPA DE RIESGOS'!$AP376="Baja",'MAPA DE RIESGOS'!$AR376="Menor"),CONCATENATE("R",'MAPA DE RIESGOS'!$H376,"C",'MAPA DE RIESGOS'!$AF376),"")</f>
        <v/>
      </c>
      <c r="AI122" s="370" t="str">
        <f>IF(AND('MAPA DE RIESGOS'!$AP377="Baja",'MAPA DE RIESGOS'!$AR377="Menor"),CONCATENATE("R",'MAPA DE RIESGOS'!$H377,"C",'MAPA DE RIESGOS'!$AF377),"")</f>
        <v/>
      </c>
      <c r="AJ122" s="370" t="str">
        <f>IF(AND('MAPA DE RIESGOS'!$AP378="Baja",'MAPA DE RIESGOS'!$AR378="Menor"),CONCATENATE("R",'MAPA DE RIESGOS'!$H378,"C",'MAPA DE RIESGOS'!$AF378),"")</f>
        <v/>
      </c>
      <c r="AK122" s="370" t="str">
        <f>IF(AND('MAPA DE RIESGOS'!$AP379="Baja",'MAPA DE RIESGOS'!$AR379="Menor"),CONCATENATE("R",'MAPA DE RIESGOS'!$H379,"C",'MAPA DE RIESGOS'!$AF379),"")</f>
        <v/>
      </c>
      <c r="AL122" s="370" t="str">
        <f>IF(AND('MAPA DE RIESGOS'!$AP380="Baja",'MAPA DE RIESGOS'!$AR380="Menor"),CONCATENATE("R",'MAPA DE RIESGOS'!$H380,"C",'MAPA DE RIESGOS'!$AF380),"")</f>
        <v/>
      </c>
      <c r="AM122" s="370" t="str">
        <f>IF(AND('MAPA DE RIESGOS'!$AP381="Baja",'MAPA DE RIESGOS'!$AR381="Menor"),CONCATENATE("R",'MAPA DE RIESGOS'!$H381,"C",'MAPA DE RIESGOS'!$AF381),"")</f>
        <v/>
      </c>
      <c r="AN122" s="370" t="str">
        <f>IF(AND('MAPA DE RIESGOS'!$AP382="Baja",'MAPA DE RIESGOS'!$AR382="Menor"),CONCATENATE("R",'MAPA DE RIESGOS'!$H382,"C",'MAPA DE RIESGOS'!$AF382),"")</f>
        <v/>
      </c>
      <c r="AO122" s="370" t="str">
        <f>IF(AND('MAPA DE RIESGOS'!$AP383="Baja",'MAPA DE RIESGOS'!$AR383="Menor"),CONCATENATE("R",'MAPA DE RIESGOS'!$H383,"C",'MAPA DE RIESGOS'!$AF383),"")</f>
        <v/>
      </c>
      <c r="AP122" s="370" t="str">
        <f>IF(AND('MAPA DE RIESGOS'!$AP384="Baja",'MAPA DE RIESGOS'!$AR384="Menor"),CONCATENATE("R",'MAPA DE RIESGOS'!$H384,"C",'MAPA DE RIESGOS'!$AF384),"")</f>
        <v/>
      </c>
      <c r="AQ122" s="370" t="str">
        <f>IF(AND('MAPA DE RIESGOS'!$AP385="Baja",'MAPA DE RIESGOS'!$AR385="Menor"),CONCATENATE("R",'MAPA DE RIESGOS'!$H385,"C",'MAPA DE RIESGOS'!$AF385),"")</f>
        <v/>
      </c>
      <c r="AR122" s="370" t="str">
        <f>IF(AND('MAPA DE RIESGOS'!$AP386="Baja",'MAPA DE RIESGOS'!$AR386="Menor"),CONCATENATE("R",'MAPA DE RIESGOS'!$H386,"C",'MAPA DE RIESGOS'!$AF386),"")</f>
        <v/>
      </c>
      <c r="AS122" s="370" t="str">
        <f>IF(AND('MAPA DE RIESGOS'!$AP387="Baja",'MAPA DE RIESGOS'!$AR387="Menor"),CONCATENATE("R",'MAPA DE RIESGOS'!$H387,"C",'MAPA DE RIESGOS'!$AF387),"")</f>
        <v/>
      </c>
      <c r="AT122" s="369" t="str">
        <f>IF(AND('MAPA DE RIESGOS'!$AP370="Baja",'MAPA DE RIESGOS'!$AR370="Moderado"),CONCATENATE("R",'MAPA DE RIESGOS'!$H370,"C",'MAPA DE RIESGOS'!$AF370),"")</f>
        <v>R60C1</v>
      </c>
      <c r="AU122" s="370" t="str">
        <f>IF(AND('MAPA DE RIESGOS'!$AP371="Baja",'MAPA DE RIESGOS'!$AR371="Moderado"),CONCATENATE("R",'MAPA DE RIESGOS'!$H371,"C",'MAPA DE RIESGOS'!$AF371),"")</f>
        <v>R60C2</v>
      </c>
      <c r="AV122" s="370" t="str">
        <f>IF(AND('MAPA DE RIESGOS'!$AP372="Baja",'MAPA DE RIESGOS'!$AR372="Moderado"),CONCATENATE("R",'MAPA DE RIESGOS'!$H372,"C",'MAPA DE RIESGOS'!$AF372),"")</f>
        <v/>
      </c>
      <c r="AW122" s="370" t="str">
        <f>IF(AND('MAPA DE RIESGOS'!$AP373="Baja",'MAPA DE RIESGOS'!$AR373="Moderado"),CONCATENATE("R",'MAPA DE RIESGOS'!$H373,"C",'MAPA DE RIESGOS'!$AF373),"")</f>
        <v/>
      </c>
      <c r="AX122" s="370" t="str">
        <f>IF(AND('MAPA DE RIESGOS'!$AP374="Baja",'MAPA DE RIESGOS'!$AR374="Moderado"),CONCATENATE("R",'MAPA DE RIESGOS'!$H374,"C",'MAPA DE RIESGOS'!$AF374),"")</f>
        <v/>
      </c>
      <c r="AY122" s="370" t="str">
        <f>IF(AND('MAPA DE RIESGOS'!$AP375="Baja",'MAPA DE RIESGOS'!$AR375="Moderado"),CONCATENATE("R",'MAPA DE RIESGOS'!$H375,"C",'MAPA DE RIESGOS'!$AF375),"")</f>
        <v/>
      </c>
      <c r="AZ122" s="370" t="str">
        <f>IF(AND('MAPA DE RIESGOS'!$AP376="Baja",'MAPA DE RIESGOS'!$AR376="Moderado"),CONCATENATE("R",'MAPA DE RIESGOS'!$H376,"C",'MAPA DE RIESGOS'!$AF376),"")</f>
        <v>R61C1</v>
      </c>
      <c r="BA122" s="370" t="str">
        <f>IF(AND('MAPA DE RIESGOS'!$AP377="Baja",'MAPA DE RIESGOS'!$AR377="Moderado"),CONCATENATE("R",'MAPA DE RIESGOS'!$H377,"C",'MAPA DE RIESGOS'!$AF377),"")</f>
        <v>R61C2</v>
      </c>
      <c r="BB122" s="370" t="str">
        <f>IF(AND('MAPA DE RIESGOS'!$AP378="Baja",'MAPA DE RIESGOS'!$AR378="Moderado"),CONCATENATE("R",'MAPA DE RIESGOS'!$H378,"C",'MAPA DE RIESGOS'!$AF378),"")</f>
        <v/>
      </c>
      <c r="BC122" s="370" t="str">
        <f>IF(AND('MAPA DE RIESGOS'!$AP379="Baja",'MAPA DE RIESGOS'!$AR379="Moderado"),CONCATENATE("R",'MAPA DE RIESGOS'!$H379,"C",'MAPA DE RIESGOS'!$AF379),"")</f>
        <v/>
      </c>
      <c r="BD122" s="370" t="str">
        <f>IF(AND('MAPA DE RIESGOS'!$AP380="Baja",'MAPA DE RIESGOS'!$AR380="Moderado"),CONCATENATE("R",'MAPA DE RIESGOS'!$H380,"C",'MAPA DE RIESGOS'!$AF380),"")</f>
        <v/>
      </c>
      <c r="BE122" s="370" t="str">
        <f>IF(AND('MAPA DE RIESGOS'!$AP381="Baja",'MAPA DE RIESGOS'!$AR381="Moderado"),CONCATENATE("R",'MAPA DE RIESGOS'!$H381,"C",'MAPA DE RIESGOS'!$AF381),"")</f>
        <v/>
      </c>
      <c r="BF122" s="370" t="str">
        <f>IF(AND('MAPA DE RIESGOS'!$AP382="Baja",'MAPA DE RIESGOS'!$AR382="Moderado"),CONCATENATE("R",'MAPA DE RIESGOS'!$H382,"C",'MAPA DE RIESGOS'!$AF382),"")</f>
        <v>R62C1</v>
      </c>
      <c r="BG122" s="370" t="str">
        <f>IF(AND('MAPA DE RIESGOS'!$AP383="Baja",'MAPA DE RIESGOS'!$AR383="Moderado"),CONCATENATE("R",'MAPA DE RIESGOS'!$H383,"C",'MAPA DE RIESGOS'!$AF383),"")</f>
        <v/>
      </c>
      <c r="BH122" s="370" t="str">
        <f>IF(AND('MAPA DE RIESGOS'!$AP384="Baja",'MAPA DE RIESGOS'!$AR384="Moderado"),CONCATENATE("R",'MAPA DE RIESGOS'!$H384,"C",'MAPA DE RIESGOS'!$AF384),"")</f>
        <v/>
      </c>
      <c r="BI122" s="370" t="str">
        <f>IF(AND('MAPA DE RIESGOS'!$AP385="Baja",'MAPA DE RIESGOS'!$AR385="Moderado"),CONCATENATE("R",'MAPA DE RIESGOS'!$H385,"C",'MAPA DE RIESGOS'!$AF385),"")</f>
        <v/>
      </c>
      <c r="BJ122" s="370" t="str">
        <f>IF(AND('MAPA DE RIESGOS'!$AP386="Baja",'MAPA DE RIESGOS'!$AR386="Moderado"),CONCATENATE("R",'MAPA DE RIESGOS'!$H386,"C",'MAPA DE RIESGOS'!$AF386),"")</f>
        <v/>
      </c>
      <c r="BK122" s="371" t="str">
        <f>IF(AND('MAPA DE RIESGOS'!$AP387="Baja",'MAPA DE RIESGOS'!$AR387="Moderado"),CONCATENATE("R",'MAPA DE RIESGOS'!$H387,"C",'MAPA DE RIESGOS'!$AF387),"")</f>
        <v/>
      </c>
      <c r="BL122" s="357" t="str">
        <f>IF(AND('MAPA DE RIESGOS'!$AP370="Baja",'MAPA DE RIESGOS'!$AR370="Mayor"),CONCATENATE("R",'MAPA DE RIESGOS'!$H370,"C",'MAPA DE RIESGOS'!$AF370),"")</f>
        <v/>
      </c>
      <c r="BM122" s="357" t="str">
        <f>IF(AND('MAPA DE RIESGOS'!$AP371="Baja",'MAPA DE RIESGOS'!$AR371="Mayor"),CONCATENATE("R",'MAPA DE RIESGOS'!$H371,"C",'MAPA DE RIESGOS'!$AF371),"")</f>
        <v/>
      </c>
      <c r="BN122" s="357" t="str">
        <f>IF(AND('MAPA DE RIESGOS'!$AP372="Baja",'MAPA DE RIESGOS'!$AR372="Mayor"),CONCATENATE("R",'MAPA DE RIESGOS'!$H372,"C",'MAPA DE RIESGOS'!$AF372),"")</f>
        <v/>
      </c>
      <c r="BO122" s="357" t="str">
        <f>IF(AND('MAPA DE RIESGOS'!$AP373="Baja",'MAPA DE RIESGOS'!$AR373="Mayor"),CONCATENATE("R",'MAPA DE RIESGOS'!$H373,"C",'MAPA DE RIESGOS'!$AF373),"")</f>
        <v/>
      </c>
      <c r="BP122" s="357" t="str">
        <f>IF(AND('MAPA DE RIESGOS'!$AP374="Baja",'MAPA DE RIESGOS'!$AR374="Mayor"),CONCATENATE("R",'MAPA DE RIESGOS'!$H374,"C",'MAPA DE RIESGOS'!$AF374),"")</f>
        <v/>
      </c>
      <c r="BQ122" s="357" t="str">
        <f>IF(AND('MAPA DE RIESGOS'!$AP375="Baja",'MAPA DE RIESGOS'!$AR375="Mayor"),CONCATENATE("R",'MAPA DE RIESGOS'!$H375,"C",'MAPA DE RIESGOS'!$AF375),"")</f>
        <v/>
      </c>
      <c r="BR122" s="357" t="str">
        <f>IF(AND('MAPA DE RIESGOS'!$AP376="Baja",'MAPA DE RIESGOS'!$AR376="Mayor"),CONCATENATE("R",'MAPA DE RIESGOS'!$H376,"C",'MAPA DE RIESGOS'!$AF376),"")</f>
        <v/>
      </c>
      <c r="BS122" s="357" t="str">
        <f>IF(AND('MAPA DE RIESGOS'!$AP377="Baja",'MAPA DE RIESGOS'!$AR377="Mayor"),CONCATENATE("R",'MAPA DE RIESGOS'!$H377,"C",'MAPA DE RIESGOS'!$AF377),"")</f>
        <v/>
      </c>
      <c r="BT122" s="357" t="str">
        <f>IF(AND('MAPA DE RIESGOS'!$AP378="Baja",'MAPA DE RIESGOS'!$AR378="Mayor"),CONCATENATE("R",'MAPA DE RIESGOS'!$H378,"C",'MAPA DE RIESGOS'!$AF378),"")</f>
        <v/>
      </c>
      <c r="BU122" s="357" t="str">
        <f>IF(AND('MAPA DE RIESGOS'!$AP379="Baja",'MAPA DE RIESGOS'!$AR379="Mayor"),CONCATENATE("R",'MAPA DE RIESGOS'!$H379,"C",'MAPA DE RIESGOS'!$AF379),"")</f>
        <v/>
      </c>
      <c r="BV122" s="357" t="str">
        <f>IF(AND('MAPA DE RIESGOS'!$AP380="Baja",'MAPA DE RIESGOS'!$AR380="Mayor"),CONCATENATE("R",'MAPA DE RIESGOS'!$H380,"C",'MAPA DE RIESGOS'!$AF380),"")</f>
        <v/>
      </c>
      <c r="BW122" s="357" t="str">
        <f>IF(AND('MAPA DE RIESGOS'!$AP381="Baja",'MAPA DE RIESGOS'!$AR381="Mayor"),CONCATENATE("R",'MAPA DE RIESGOS'!$H381,"C",'MAPA DE RIESGOS'!$AF381),"")</f>
        <v/>
      </c>
      <c r="BX122" s="357" t="str">
        <f>IF(AND('MAPA DE RIESGOS'!$AP382="Baja",'MAPA DE RIESGOS'!$AR382="Mayor"),CONCATENATE("R",'MAPA DE RIESGOS'!$H382,"C",'MAPA DE RIESGOS'!$AF382),"")</f>
        <v/>
      </c>
      <c r="BY122" s="357" t="str">
        <f>IF(AND('MAPA DE RIESGOS'!$AP383="Baja",'MAPA DE RIESGOS'!$AR383="Mayor"),CONCATENATE("R",'MAPA DE RIESGOS'!$H383,"C",'MAPA DE RIESGOS'!$AF383),"")</f>
        <v/>
      </c>
      <c r="BZ122" s="357" t="str">
        <f>IF(AND('MAPA DE RIESGOS'!$AP384="Baja",'MAPA DE RIESGOS'!$AR384="Mayor"),CONCATENATE("R",'MAPA DE RIESGOS'!$H384,"C",'MAPA DE RIESGOS'!$AF384),"")</f>
        <v/>
      </c>
      <c r="CA122" s="357" t="str">
        <f>IF(AND('MAPA DE RIESGOS'!$AP385="Baja",'MAPA DE RIESGOS'!$AR385="Mayor"),CONCATENATE("R",'MAPA DE RIESGOS'!$H385,"C",'MAPA DE RIESGOS'!$AF385),"")</f>
        <v/>
      </c>
      <c r="CB122" s="357" t="str">
        <f>IF(AND('MAPA DE RIESGOS'!$AP386="Baja",'MAPA DE RIESGOS'!$AR386="Mayor"),CONCATENATE("R",'MAPA DE RIESGOS'!$H386,"C",'MAPA DE RIESGOS'!$AF386),"")</f>
        <v/>
      </c>
      <c r="CC122" s="358" t="str">
        <f>IF(AND('MAPA DE RIESGOS'!$AP387="Baja",'MAPA DE RIESGOS'!$AR387="Mayor"),CONCATENATE("R",'MAPA DE RIESGOS'!$H387,"C",'MAPA DE RIESGOS'!$AF387),"")</f>
        <v/>
      </c>
      <c r="CD122" s="359" t="str">
        <f>IF(AND('MAPA DE RIESGOS'!$AP370="Baja",'MAPA DE RIESGOS'!$AR370="Catastrófico"),CONCATENATE("R",'MAPA DE RIESGOS'!$H370,"C",'MAPA DE RIESGOS'!$AF370),"")</f>
        <v/>
      </c>
      <c r="CE122" s="359" t="str">
        <f>IF(AND('MAPA DE RIESGOS'!$AP371="Baja",'MAPA DE RIESGOS'!$AR371="Catastrófico"),CONCATENATE("R",'MAPA DE RIESGOS'!$H371,"C",'MAPA DE RIESGOS'!$AF371),"")</f>
        <v/>
      </c>
      <c r="CF122" s="359" t="str">
        <f>IF(AND('MAPA DE RIESGOS'!$AP372="Baja",'MAPA DE RIESGOS'!$AR372="Catastrófico"),CONCATENATE("R",'MAPA DE RIESGOS'!$H372,"C",'MAPA DE RIESGOS'!$AF372),"")</f>
        <v/>
      </c>
      <c r="CG122" s="359" t="str">
        <f>IF(AND('MAPA DE RIESGOS'!$AP373="Baja",'MAPA DE RIESGOS'!$AR373="Catastrófico"),CONCATENATE("R",'MAPA DE RIESGOS'!$H373,"C",'MAPA DE RIESGOS'!$AF373),"")</f>
        <v/>
      </c>
      <c r="CH122" s="359" t="str">
        <f>IF(AND('MAPA DE RIESGOS'!$AP374="Baja",'MAPA DE RIESGOS'!$AR374="Catastrófico"),CONCATENATE("R",'MAPA DE RIESGOS'!$H374,"C",'MAPA DE RIESGOS'!$AF374),"")</f>
        <v/>
      </c>
      <c r="CI122" s="359" t="str">
        <f>IF(AND('MAPA DE RIESGOS'!$AP375="Baja",'MAPA DE RIESGOS'!$AR375="Catastrófico"),CONCATENATE("R",'MAPA DE RIESGOS'!$H375,"C",'MAPA DE RIESGOS'!$AF375),"")</f>
        <v/>
      </c>
      <c r="CJ122" s="359" t="str">
        <f>IF(AND('MAPA DE RIESGOS'!$AP376="Baja",'MAPA DE RIESGOS'!$AR376="Catastrófico"),CONCATENATE("R",'MAPA DE RIESGOS'!$H376,"C",'MAPA DE RIESGOS'!$AF376),"")</f>
        <v/>
      </c>
      <c r="CK122" s="359" t="str">
        <f>IF(AND('MAPA DE RIESGOS'!$AP377="Baja",'MAPA DE RIESGOS'!$AR377="Catastrófico"),CONCATENATE("R",'MAPA DE RIESGOS'!$H377,"C",'MAPA DE RIESGOS'!$AF377),"")</f>
        <v/>
      </c>
      <c r="CL122" s="359" t="str">
        <f>IF(AND('MAPA DE RIESGOS'!$AP378="Baja",'MAPA DE RIESGOS'!$AR378="Catastrófico"),CONCATENATE("R",'MAPA DE RIESGOS'!$H378,"C",'MAPA DE RIESGOS'!$AF378),"")</f>
        <v/>
      </c>
      <c r="CM122" s="359" t="str">
        <f>IF(AND('MAPA DE RIESGOS'!$AP379="Baja",'MAPA DE RIESGOS'!$AR379="Catastrófico"),CONCATENATE("R",'MAPA DE RIESGOS'!$H379,"C",'MAPA DE RIESGOS'!$AF379),"")</f>
        <v/>
      </c>
      <c r="CN122" s="359" t="str">
        <f>IF(AND('MAPA DE RIESGOS'!$AP380="Baja",'MAPA DE RIESGOS'!$AR380="Catastrófico"),CONCATENATE("R",'MAPA DE RIESGOS'!$H380,"C",'MAPA DE RIESGOS'!$AF380),"")</f>
        <v/>
      </c>
      <c r="CO122" s="359" t="str">
        <f>IF(AND('MAPA DE RIESGOS'!$AP381="Baja",'MAPA DE RIESGOS'!$AR381="Catastrófico"),CONCATENATE("R",'MAPA DE RIESGOS'!$H381,"C",'MAPA DE RIESGOS'!$AF381),"")</f>
        <v/>
      </c>
      <c r="CP122" s="359" t="str">
        <f>IF(AND('MAPA DE RIESGOS'!$AP382="Baja",'MAPA DE RIESGOS'!$AR382="Catastrófico"),CONCATENATE("R",'MAPA DE RIESGOS'!$H382,"C",'MAPA DE RIESGOS'!$AF382),"")</f>
        <v/>
      </c>
      <c r="CQ122" s="359" t="str">
        <f>IF(AND('MAPA DE RIESGOS'!$AP383="Baja",'MAPA DE RIESGOS'!$AR383="Catastrófico"),CONCATENATE("R",'MAPA DE RIESGOS'!$H383,"C",'MAPA DE RIESGOS'!$AF383),"")</f>
        <v/>
      </c>
      <c r="CR122" s="359" t="str">
        <f>IF(AND('MAPA DE RIESGOS'!$AP384="Baja",'MAPA DE RIESGOS'!$AR384="Catastrófico"),CONCATENATE("R",'MAPA DE RIESGOS'!$H384,"C",'MAPA DE RIESGOS'!$AF384),"")</f>
        <v/>
      </c>
      <c r="CS122" s="359" t="str">
        <f>IF(AND('MAPA DE RIESGOS'!$AP385="Baja",'MAPA DE RIESGOS'!$AR385="Catastrófico"),CONCATENATE("R",'MAPA DE RIESGOS'!$H385,"C",'MAPA DE RIESGOS'!$AF385),"")</f>
        <v/>
      </c>
      <c r="CT122" s="359" t="str">
        <f>IF(AND('MAPA DE RIESGOS'!$AP386="Baja",'MAPA DE RIESGOS'!$AR386="Catastrófico"),CONCATENATE("R",'MAPA DE RIESGOS'!$H386,"C",'MAPA DE RIESGOS'!$AF386),"")</f>
        <v/>
      </c>
      <c r="CU122" s="360" t="str">
        <f>IF(AND('MAPA DE RIESGOS'!$AP387="Baja",'MAPA DE RIESGOS'!$AR387="Catastrófico"),CONCATENATE("R",'MAPA DE RIESGOS'!$H387,"C",'MAPA DE RIESGOS'!$AF387),"")</f>
        <v/>
      </c>
      <c r="CV122" s="67"/>
      <c r="CW122" s="722"/>
      <c r="CX122" s="722"/>
      <c r="CY122" s="722"/>
      <c r="CZ122" s="722"/>
      <c r="DA122" s="722"/>
      <c r="DB122" s="722"/>
    </row>
    <row r="123" spans="2:106" ht="32.5" customHeight="1">
      <c r="B123" s="755"/>
      <c r="C123" s="755"/>
      <c r="D123" s="756"/>
      <c r="E123" s="726"/>
      <c r="F123" s="727"/>
      <c r="G123" s="727"/>
      <c r="H123" s="727"/>
      <c r="I123" s="728"/>
      <c r="J123" s="378" t="str">
        <f>IF(AND('MAPA DE RIESGOS'!$AP388="Baja",'MAPA DE RIESGOS'!$AR388="Leve"),CONCATENATE("R",'MAPA DE RIESGOS'!$H388,"C",'MAPA DE RIESGOS'!$AF388),"")</f>
        <v/>
      </c>
      <c r="K123" s="379" t="str">
        <f>IF(AND('MAPA DE RIESGOS'!$AP389="Baja",'MAPA DE RIESGOS'!$AR389="Leve"),CONCATENATE("R",'MAPA DE RIESGOS'!$H389,"C",'MAPA DE RIESGOS'!$AF389),"")</f>
        <v/>
      </c>
      <c r="L123" s="379" t="str">
        <f>IF(AND('MAPA DE RIESGOS'!$AP390="Baja",'MAPA DE RIESGOS'!$AR390="Leve"),CONCATENATE("R",'MAPA DE RIESGOS'!$H390,"C",'MAPA DE RIESGOS'!$AF390),"")</f>
        <v/>
      </c>
      <c r="M123" s="379" t="str">
        <f>IF(AND('MAPA DE RIESGOS'!$AP391="Baja",'MAPA DE RIESGOS'!$AR391="Leve"),CONCATENATE("R",'MAPA DE RIESGOS'!$H391,"C",'MAPA DE RIESGOS'!$AF391),"")</f>
        <v/>
      </c>
      <c r="N123" s="379" t="str">
        <f>IF(AND('MAPA DE RIESGOS'!$AP392="Baja",'MAPA DE RIESGOS'!$AR392="Leve"),CONCATENATE("R",'MAPA DE RIESGOS'!$H392,"C",'MAPA DE RIESGOS'!$AF392),"")</f>
        <v/>
      </c>
      <c r="O123" s="379" t="str">
        <f>IF(AND('MAPA DE RIESGOS'!$AP393="Baja",'MAPA DE RIESGOS'!$AR393="Leve"),CONCATENATE("R",'MAPA DE RIESGOS'!$H393,"C",'MAPA DE RIESGOS'!$AF393),"")</f>
        <v/>
      </c>
      <c r="P123" s="379" t="str">
        <f>IF(AND('MAPA DE RIESGOS'!$AP394="Baja",'MAPA DE RIESGOS'!$AR394="Leve"),CONCATENATE("R",'MAPA DE RIESGOS'!$H394,"C",'MAPA DE RIESGOS'!$AF394),"")</f>
        <v/>
      </c>
      <c r="Q123" s="379" t="str">
        <f>IF(AND('MAPA DE RIESGOS'!$AP395="Baja",'MAPA DE RIESGOS'!$AR395="Leve"),CONCATENATE("R",'MAPA DE RIESGOS'!$H395,"C",'MAPA DE RIESGOS'!$AF395),"")</f>
        <v/>
      </c>
      <c r="R123" s="379" t="str">
        <f>IF(AND('MAPA DE RIESGOS'!$AP396="Baja",'MAPA DE RIESGOS'!$AR396="Leve"),CONCATENATE("R",'MAPA DE RIESGOS'!$H396,"C",'MAPA DE RIESGOS'!$AF396),"")</f>
        <v/>
      </c>
      <c r="S123" s="379" t="str">
        <f>IF(AND('MAPA DE RIESGOS'!$AP397="Baja",'MAPA DE RIESGOS'!$AR397="Leve"),CONCATENATE("R",'MAPA DE RIESGOS'!$H397,"C",'MAPA DE RIESGOS'!$AF397),"")</f>
        <v/>
      </c>
      <c r="T123" s="379" t="str">
        <f>IF(AND('MAPA DE RIESGOS'!$AP398="Baja",'MAPA DE RIESGOS'!$AR398="Leve"),CONCATENATE("R",'MAPA DE RIESGOS'!$H398,"C",'MAPA DE RIESGOS'!$AF398),"")</f>
        <v/>
      </c>
      <c r="U123" s="379" t="str">
        <f>IF(AND('MAPA DE RIESGOS'!$AP399="Baja",'MAPA DE RIESGOS'!$AR399="Leve"),CONCATENATE("R",'MAPA DE RIESGOS'!$H399,"C",'MAPA DE RIESGOS'!$AF399),"")</f>
        <v/>
      </c>
      <c r="V123" s="379" t="str">
        <f>IF(AND('MAPA DE RIESGOS'!$AP400="Baja",'MAPA DE RIESGOS'!$AR400="Leve"),CONCATENATE("R",'MAPA DE RIESGOS'!$H400,"C",'MAPA DE RIESGOS'!$AF400),"")</f>
        <v/>
      </c>
      <c r="W123" s="379" t="str">
        <f>IF(AND('MAPA DE RIESGOS'!$AP401="Baja",'MAPA DE RIESGOS'!$AR401="Leve"),CONCATENATE("R",'MAPA DE RIESGOS'!$H401,"C",'MAPA DE RIESGOS'!$AF401),"")</f>
        <v/>
      </c>
      <c r="X123" s="379" t="str">
        <f>IF(AND('MAPA DE RIESGOS'!$AP402="Baja",'MAPA DE RIESGOS'!$AR402="Leve"),CONCATENATE("R",'MAPA DE RIESGOS'!$H402,"C",'MAPA DE RIESGOS'!$AF402),"")</f>
        <v/>
      </c>
      <c r="Y123" s="379" t="str">
        <f>IF(AND('MAPA DE RIESGOS'!$AP403="Baja",'MAPA DE RIESGOS'!$AR403="Leve"),CONCATENATE("R",'MAPA DE RIESGOS'!$H403,"C",'MAPA DE RIESGOS'!$AF403),"")</f>
        <v/>
      </c>
      <c r="Z123" s="379" t="str">
        <f>IF(AND('MAPA DE RIESGOS'!$AP404="Baja",'MAPA DE RIESGOS'!$AR404="Leve"),CONCATENATE("R",'MAPA DE RIESGOS'!$H404,"C",'MAPA DE RIESGOS'!$AF404),"")</f>
        <v/>
      </c>
      <c r="AA123" s="380" t="str">
        <f>IF(AND('MAPA DE RIESGOS'!$AP405="Baja",'MAPA DE RIESGOS'!$AR405="Leve"),CONCATENATE("R",'MAPA DE RIESGOS'!$H405,"C",'MAPA DE RIESGOS'!$AF405),"")</f>
        <v/>
      </c>
      <c r="AB123" s="369" t="str">
        <f>IF(AND('MAPA DE RIESGOS'!$AP388="Baja",'MAPA DE RIESGOS'!$AR388="Menor"),CONCATENATE("R",'MAPA DE RIESGOS'!$H388,"C",'MAPA DE RIESGOS'!$AF388),"")</f>
        <v/>
      </c>
      <c r="AC123" s="370" t="str">
        <f>IF(AND('MAPA DE RIESGOS'!$AP389="Baja",'MAPA DE RIESGOS'!$AR389="Menor"),CONCATENATE("R",'MAPA DE RIESGOS'!$H389,"C",'MAPA DE RIESGOS'!$AF389),"")</f>
        <v/>
      </c>
      <c r="AD123" s="370" t="str">
        <f>IF(AND('MAPA DE RIESGOS'!$AP390="Baja",'MAPA DE RIESGOS'!$AR390="Menor"),CONCATENATE("R",'MAPA DE RIESGOS'!$H390,"C",'MAPA DE RIESGOS'!$AF390),"")</f>
        <v/>
      </c>
      <c r="AE123" s="370" t="str">
        <f>IF(AND('MAPA DE RIESGOS'!$AP391="Baja",'MAPA DE RIESGOS'!$AR391="Menor"),CONCATENATE("R",'MAPA DE RIESGOS'!$H391,"C",'MAPA DE RIESGOS'!$AF391),"")</f>
        <v/>
      </c>
      <c r="AF123" s="370" t="str">
        <f>IF(AND('MAPA DE RIESGOS'!$AP392="Baja",'MAPA DE RIESGOS'!$AR392="Menor"),CONCATENATE("R",'MAPA DE RIESGOS'!$H392,"C",'MAPA DE RIESGOS'!$AF392),"")</f>
        <v/>
      </c>
      <c r="AG123" s="370" t="str">
        <f>IF(AND('MAPA DE RIESGOS'!$AP393="Baja",'MAPA DE RIESGOS'!$AR393="Menor"),CONCATENATE("R",'MAPA DE RIESGOS'!$H393,"C",'MAPA DE RIESGOS'!$AF393),"")</f>
        <v/>
      </c>
      <c r="AH123" s="370" t="str">
        <f>IF(AND('MAPA DE RIESGOS'!$AP394="Baja",'MAPA DE RIESGOS'!$AR394="Menor"),CONCATENATE("R",'MAPA DE RIESGOS'!$H394,"C",'MAPA DE RIESGOS'!$AF394),"")</f>
        <v/>
      </c>
      <c r="AI123" s="370" t="str">
        <f>IF(AND('MAPA DE RIESGOS'!$AP395="Baja",'MAPA DE RIESGOS'!$AR395="Menor"),CONCATENATE("R",'MAPA DE RIESGOS'!$H395,"C",'MAPA DE RIESGOS'!$AF395),"")</f>
        <v/>
      </c>
      <c r="AJ123" s="370" t="str">
        <f>IF(AND('MAPA DE RIESGOS'!$AP396="Baja",'MAPA DE RIESGOS'!$AR396="Menor"),CONCATENATE("R",'MAPA DE RIESGOS'!$H396,"C",'MAPA DE RIESGOS'!$AF396),"")</f>
        <v/>
      </c>
      <c r="AK123" s="370" t="str">
        <f>IF(AND('MAPA DE RIESGOS'!$AP397="Baja",'MAPA DE RIESGOS'!$AR397="Menor"),CONCATENATE("R",'MAPA DE RIESGOS'!$H397,"C",'MAPA DE RIESGOS'!$AF397),"")</f>
        <v/>
      </c>
      <c r="AL123" s="370" t="str">
        <f>IF(AND('MAPA DE RIESGOS'!$AP398="Baja",'MAPA DE RIESGOS'!$AR398="Menor"),CONCATENATE("R",'MAPA DE RIESGOS'!$H398,"C",'MAPA DE RIESGOS'!$AF398),"")</f>
        <v/>
      </c>
      <c r="AM123" s="370" t="str">
        <f>IF(AND('MAPA DE RIESGOS'!$AP399="Baja",'MAPA DE RIESGOS'!$AR399="Menor"),CONCATENATE("R",'MAPA DE RIESGOS'!$H399,"C",'MAPA DE RIESGOS'!$AF399),"")</f>
        <v/>
      </c>
      <c r="AN123" s="370" t="str">
        <f>IF(AND('MAPA DE RIESGOS'!$AP400="Baja",'MAPA DE RIESGOS'!$AR400="Menor"),CONCATENATE("R",'MAPA DE RIESGOS'!$H400,"C",'MAPA DE RIESGOS'!$AF400),"")</f>
        <v/>
      </c>
      <c r="AO123" s="370" t="str">
        <f>IF(AND('MAPA DE RIESGOS'!$AP401="Baja",'MAPA DE RIESGOS'!$AR401="Menor"),CONCATENATE("R",'MAPA DE RIESGOS'!$H401,"C",'MAPA DE RIESGOS'!$AF401),"")</f>
        <v/>
      </c>
      <c r="AP123" s="370" t="str">
        <f>IF(AND('MAPA DE RIESGOS'!$AP402="Baja",'MAPA DE RIESGOS'!$AR402="Menor"),CONCATENATE("R",'MAPA DE RIESGOS'!$H402,"C",'MAPA DE RIESGOS'!$AF402),"")</f>
        <v/>
      </c>
      <c r="AQ123" s="370" t="str">
        <f>IF(AND('MAPA DE RIESGOS'!$AP403="Baja",'MAPA DE RIESGOS'!$AR403="Menor"),CONCATENATE("R",'MAPA DE RIESGOS'!$H403,"C",'MAPA DE RIESGOS'!$AF403),"")</f>
        <v/>
      </c>
      <c r="AR123" s="370" t="str">
        <f>IF(AND('MAPA DE RIESGOS'!$AP404="Baja",'MAPA DE RIESGOS'!$AR404="Menor"),CONCATENATE("R",'MAPA DE RIESGOS'!$H404,"C",'MAPA DE RIESGOS'!$AF404),"")</f>
        <v/>
      </c>
      <c r="AS123" s="370" t="str">
        <f>IF(AND('MAPA DE RIESGOS'!$AP405="Baja",'MAPA DE RIESGOS'!$AR405="Menor"),CONCATENATE("R",'MAPA DE RIESGOS'!$H405,"C",'MAPA DE RIESGOS'!$AF405),"")</f>
        <v/>
      </c>
      <c r="AT123" s="369" t="str">
        <f>IF(AND('MAPA DE RIESGOS'!$AP388="Baja",'MAPA DE RIESGOS'!$AR388="Moderado"),CONCATENATE("R",'MAPA DE RIESGOS'!$H388,"C",'MAPA DE RIESGOS'!$AF388),"")</f>
        <v/>
      </c>
      <c r="AU123" s="370" t="str">
        <f>IF(AND('MAPA DE RIESGOS'!$AP389="Baja",'MAPA DE RIESGOS'!$AR389="Moderado"),CONCATENATE("R",'MAPA DE RIESGOS'!$H389,"C",'MAPA DE RIESGOS'!$AF389),"")</f>
        <v/>
      </c>
      <c r="AV123" s="370" t="str">
        <f>IF(AND('MAPA DE RIESGOS'!$AP390="Baja",'MAPA DE RIESGOS'!$AR390="Moderado"),CONCATENATE("R",'MAPA DE RIESGOS'!$H390,"C",'MAPA DE RIESGOS'!$AF390),"")</f>
        <v/>
      </c>
      <c r="AW123" s="370" t="str">
        <f>IF(AND('MAPA DE RIESGOS'!$AP391="Baja",'MAPA DE RIESGOS'!$AR391="Moderado"),CONCATENATE("R",'MAPA DE RIESGOS'!$H391,"C",'MAPA DE RIESGOS'!$AF391),"")</f>
        <v/>
      </c>
      <c r="AX123" s="370" t="str">
        <f>IF(AND('MAPA DE RIESGOS'!$AP392="Baja",'MAPA DE RIESGOS'!$AR392="Moderado"),CONCATENATE("R",'MAPA DE RIESGOS'!$H392,"C",'MAPA DE RIESGOS'!$AF392),"")</f>
        <v/>
      </c>
      <c r="AY123" s="370" t="str">
        <f>IF(AND('MAPA DE RIESGOS'!$AP393="Baja",'MAPA DE RIESGOS'!$AR393="Moderado"),CONCATENATE("R",'MAPA DE RIESGOS'!$H393,"C",'MAPA DE RIESGOS'!$AF393),"")</f>
        <v/>
      </c>
      <c r="AZ123" s="370" t="str">
        <f>IF(AND('MAPA DE RIESGOS'!$AP394="Baja",'MAPA DE RIESGOS'!$AR394="Moderado"),CONCATENATE("R",'MAPA DE RIESGOS'!$H394,"C",'MAPA DE RIESGOS'!$AF394),"")</f>
        <v>R64C1</v>
      </c>
      <c r="BA123" s="370" t="str">
        <f>IF(AND('MAPA DE RIESGOS'!$AP395="Baja",'MAPA DE RIESGOS'!$AR395="Moderado"),CONCATENATE("R",'MAPA DE RIESGOS'!$H395,"C",'MAPA DE RIESGOS'!$AF395),"")</f>
        <v>R64C2</v>
      </c>
      <c r="BB123" s="370" t="str">
        <f>IF(AND('MAPA DE RIESGOS'!$AP396="Baja",'MAPA DE RIESGOS'!$AR396="Moderado"),CONCATENATE("R",'MAPA DE RIESGOS'!$H396,"C",'MAPA DE RIESGOS'!$AF396),"")</f>
        <v/>
      </c>
      <c r="BC123" s="370" t="str">
        <f>IF(AND('MAPA DE RIESGOS'!$AP397="Baja",'MAPA DE RIESGOS'!$AR397="Moderado"),CONCATENATE("R",'MAPA DE RIESGOS'!$H397,"C",'MAPA DE RIESGOS'!$AF397),"")</f>
        <v/>
      </c>
      <c r="BD123" s="370" t="str">
        <f>IF(AND('MAPA DE RIESGOS'!$AP398="Baja",'MAPA DE RIESGOS'!$AR398="Moderado"),CONCATENATE("R",'MAPA DE RIESGOS'!$H398,"C",'MAPA DE RIESGOS'!$AF398),"")</f>
        <v/>
      </c>
      <c r="BE123" s="370" t="str">
        <f>IF(AND('MAPA DE RIESGOS'!$AP399="Baja",'MAPA DE RIESGOS'!$AR399="Moderado"),CONCATENATE("R",'MAPA DE RIESGOS'!$H399,"C",'MAPA DE RIESGOS'!$AF399),"")</f>
        <v/>
      </c>
      <c r="BF123" s="370" t="str">
        <f>IF(AND('MAPA DE RIESGOS'!$AP400="Baja",'MAPA DE RIESGOS'!$AR400="Moderado"),CONCATENATE("R",'MAPA DE RIESGOS'!$H400,"C",'MAPA DE RIESGOS'!$AF400),"")</f>
        <v>R65C1</v>
      </c>
      <c r="BG123" s="370" t="str">
        <f>IF(AND('MAPA DE RIESGOS'!$AP401="Baja",'MAPA DE RIESGOS'!$AR401="Moderado"),CONCATENATE("R",'MAPA DE RIESGOS'!$H401,"C",'MAPA DE RIESGOS'!$AF401),"")</f>
        <v>R65C2</v>
      </c>
      <c r="BH123" s="370" t="str">
        <f>IF(AND('MAPA DE RIESGOS'!$AP402="Baja",'MAPA DE RIESGOS'!$AR402="Moderado"),CONCATENATE("R",'MAPA DE RIESGOS'!$H402,"C",'MAPA DE RIESGOS'!$AF402),"")</f>
        <v/>
      </c>
      <c r="BI123" s="370" t="str">
        <f>IF(AND('MAPA DE RIESGOS'!$AP403="Baja",'MAPA DE RIESGOS'!$AR403="Moderado"),CONCATENATE("R",'MAPA DE RIESGOS'!$H403,"C",'MAPA DE RIESGOS'!$AF403),"")</f>
        <v/>
      </c>
      <c r="BJ123" s="370" t="str">
        <f>IF(AND('MAPA DE RIESGOS'!$AP404="Baja",'MAPA DE RIESGOS'!$AR404="Moderado"),CONCATENATE("R",'MAPA DE RIESGOS'!$H404,"C",'MAPA DE RIESGOS'!$AF404),"")</f>
        <v/>
      </c>
      <c r="BK123" s="371" t="str">
        <f>IF(AND('MAPA DE RIESGOS'!$AP405="Baja",'MAPA DE RIESGOS'!$AR405="Moderado"),CONCATENATE("R",'MAPA DE RIESGOS'!$H405,"C",'MAPA DE RIESGOS'!$AF405),"")</f>
        <v/>
      </c>
      <c r="BL123" s="357" t="str">
        <f>IF(AND('MAPA DE RIESGOS'!$AP388="Baja",'MAPA DE RIESGOS'!$AR388="Mayor"),CONCATENATE("R",'MAPA DE RIESGOS'!$H388,"C",'MAPA DE RIESGOS'!$AF388),"")</f>
        <v/>
      </c>
      <c r="BM123" s="357" t="str">
        <f>IF(AND('MAPA DE RIESGOS'!$AP389="Baja",'MAPA DE RIESGOS'!$AR389="Mayor"),CONCATENATE("R",'MAPA DE RIESGOS'!$H389,"C",'MAPA DE RIESGOS'!$AF389),"")</f>
        <v/>
      </c>
      <c r="BN123" s="357" t="str">
        <f>IF(AND('MAPA DE RIESGOS'!$AP390="Baja",'MAPA DE RIESGOS'!$AR390="Mayor"),CONCATENATE("R",'MAPA DE RIESGOS'!$H390,"C",'MAPA DE RIESGOS'!$AF390),"")</f>
        <v/>
      </c>
      <c r="BO123" s="357" t="str">
        <f>IF(AND('MAPA DE RIESGOS'!$AP391="Baja",'MAPA DE RIESGOS'!$AR391="Mayor"),CONCATENATE("R",'MAPA DE RIESGOS'!$H391,"C",'MAPA DE RIESGOS'!$AF391),"")</f>
        <v/>
      </c>
      <c r="BP123" s="357" t="str">
        <f>IF(AND('MAPA DE RIESGOS'!$AP392="Baja",'MAPA DE RIESGOS'!$AR392="Mayor"),CONCATENATE("R",'MAPA DE RIESGOS'!$H392,"C",'MAPA DE RIESGOS'!$AF392),"")</f>
        <v/>
      </c>
      <c r="BQ123" s="357" t="str">
        <f>IF(AND('MAPA DE RIESGOS'!$AP393="Baja",'MAPA DE RIESGOS'!$AR393="Mayor"),CONCATENATE("R",'MAPA DE RIESGOS'!$H393,"C",'MAPA DE RIESGOS'!$AF393),"")</f>
        <v/>
      </c>
      <c r="BR123" s="357" t="str">
        <f>IF(AND('MAPA DE RIESGOS'!$AP394="Baja",'MAPA DE RIESGOS'!$AR394="Mayor"),CONCATENATE("R",'MAPA DE RIESGOS'!$H394,"C",'MAPA DE RIESGOS'!$AF394),"")</f>
        <v/>
      </c>
      <c r="BS123" s="357" t="str">
        <f>IF(AND('MAPA DE RIESGOS'!$AP395="Baja",'MAPA DE RIESGOS'!$AR395="Mayor"),CONCATENATE("R",'MAPA DE RIESGOS'!$H395,"C",'MAPA DE RIESGOS'!$AF395),"")</f>
        <v/>
      </c>
      <c r="BT123" s="357" t="str">
        <f>IF(AND('MAPA DE RIESGOS'!$AP396="Baja",'MAPA DE RIESGOS'!$AR396="Mayor"),CONCATENATE("R",'MAPA DE RIESGOS'!$H396,"C",'MAPA DE RIESGOS'!$AF396),"")</f>
        <v/>
      </c>
      <c r="BU123" s="357" t="str">
        <f>IF(AND('MAPA DE RIESGOS'!$AP397="Baja",'MAPA DE RIESGOS'!$AR397="Mayor"),CONCATENATE("R",'MAPA DE RIESGOS'!$H397,"C",'MAPA DE RIESGOS'!$AF397),"")</f>
        <v/>
      </c>
      <c r="BV123" s="357" t="str">
        <f>IF(AND('MAPA DE RIESGOS'!$AP398="Baja",'MAPA DE RIESGOS'!$AR398="Mayor"),CONCATENATE("R",'MAPA DE RIESGOS'!$H398,"C",'MAPA DE RIESGOS'!$AF398),"")</f>
        <v/>
      </c>
      <c r="BW123" s="357" t="str">
        <f>IF(AND('MAPA DE RIESGOS'!$AP399="Baja",'MAPA DE RIESGOS'!$AR399="Mayor"),CONCATENATE("R",'MAPA DE RIESGOS'!$H399,"C",'MAPA DE RIESGOS'!$AF399),"")</f>
        <v/>
      </c>
      <c r="BX123" s="357" t="str">
        <f>IF(AND('MAPA DE RIESGOS'!$AP400="Baja",'MAPA DE RIESGOS'!$AR400="Mayor"),CONCATENATE("R",'MAPA DE RIESGOS'!$H400,"C",'MAPA DE RIESGOS'!$AF400),"")</f>
        <v/>
      </c>
      <c r="BY123" s="357" t="str">
        <f>IF(AND('MAPA DE RIESGOS'!$AP401="Baja",'MAPA DE RIESGOS'!$AR401="Mayor"),CONCATENATE("R",'MAPA DE RIESGOS'!$H401,"C",'MAPA DE RIESGOS'!$AF401),"")</f>
        <v/>
      </c>
      <c r="BZ123" s="357" t="str">
        <f>IF(AND('MAPA DE RIESGOS'!$AP402="Baja",'MAPA DE RIESGOS'!$AR402="Mayor"),CONCATENATE("R",'MAPA DE RIESGOS'!$H402,"C",'MAPA DE RIESGOS'!$AF402),"")</f>
        <v/>
      </c>
      <c r="CA123" s="357" t="str">
        <f>IF(AND('MAPA DE RIESGOS'!$AP403="Baja",'MAPA DE RIESGOS'!$AR403="Mayor"),CONCATENATE("R",'MAPA DE RIESGOS'!$H403,"C",'MAPA DE RIESGOS'!$AF403),"")</f>
        <v/>
      </c>
      <c r="CB123" s="357" t="str">
        <f>IF(AND('MAPA DE RIESGOS'!$AP404="Baja",'MAPA DE RIESGOS'!$AR404="Mayor"),CONCATENATE("R",'MAPA DE RIESGOS'!$H404,"C",'MAPA DE RIESGOS'!$AF404),"")</f>
        <v/>
      </c>
      <c r="CC123" s="358" t="str">
        <f>IF(AND('MAPA DE RIESGOS'!$AP405="Baja",'MAPA DE RIESGOS'!$AR405="Mayor"),CONCATENATE("R",'MAPA DE RIESGOS'!$H405,"C",'MAPA DE RIESGOS'!$AF405),"")</f>
        <v/>
      </c>
      <c r="CD123" s="359" t="str">
        <f>IF(AND('MAPA DE RIESGOS'!$AP388="Baja",'MAPA DE RIESGOS'!$AR388="Catastrófico"),CONCATENATE("R",'MAPA DE RIESGOS'!$H388,"C",'MAPA DE RIESGOS'!$AF388),"")</f>
        <v/>
      </c>
      <c r="CE123" s="359" t="str">
        <f>IF(AND('MAPA DE RIESGOS'!$AP389="Baja",'MAPA DE RIESGOS'!$AR389="Catastrófico"),CONCATENATE("R",'MAPA DE RIESGOS'!$H389,"C",'MAPA DE RIESGOS'!$AF389),"")</f>
        <v/>
      </c>
      <c r="CF123" s="359" t="str">
        <f>IF(AND('MAPA DE RIESGOS'!$AP390="Baja",'MAPA DE RIESGOS'!$AR390="Catastrófico"),CONCATENATE("R",'MAPA DE RIESGOS'!$H390,"C",'MAPA DE RIESGOS'!$AF390),"")</f>
        <v/>
      </c>
      <c r="CG123" s="359" t="str">
        <f>IF(AND('MAPA DE RIESGOS'!$AP391="Baja",'MAPA DE RIESGOS'!$AR391="Catastrófico"),CONCATENATE("R",'MAPA DE RIESGOS'!$H391,"C",'MAPA DE RIESGOS'!$AF391),"")</f>
        <v/>
      </c>
      <c r="CH123" s="359" t="str">
        <f>IF(AND('MAPA DE RIESGOS'!$AP392="Baja",'MAPA DE RIESGOS'!$AR392="Catastrófico"),CONCATENATE("R",'MAPA DE RIESGOS'!$H392,"C",'MAPA DE RIESGOS'!$AF392),"")</f>
        <v/>
      </c>
      <c r="CI123" s="359" t="str">
        <f>IF(AND('MAPA DE RIESGOS'!$AP393="Baja",'MAPA DE RIESGOS'!$AR393="Catastrófico"),CONCATENATE("R",'MAPA DE RIESGOS'!$H393,"C",'MAPA DE RIESGOS'!$AF393),"")</f>
        <v/>
      </c>
      <c r="CJ123" s="359" t="str">
        <f>IF(AND('MAPA DE RIESGOS'!$AP394="Baja",'MAPA DE RIESGOS'!$AR394="Catastrófico"),CONCATENATE("R",'MAPA DE RIESGOS'!$H394,"C",'MAPA DE RIESGOS'!$AF394),"")</f>
        <v/>
      </c>
      <c r="CK123" s="359" t="str">
        <f>IF(AND('MAPA DE RIESGOS'!$AP395="Baja",'MAPA DE RIESGOS'!$AR395="Catastrófico"),CONCATENATE("R",'MAPA DE RIESGOS'!$H395,"C",'MAPA DE RIESGOS'!$AF395),"")</f>
        <v/>
      </c>
      <c r="CL123" s="359" t="str">
        <f>IF(AND('MAPA DE RIESGOS'!$AP396="Baja",'MAPA DE RIESGOS'!$AR396="Catastrófico"),CONCATENATE("R",'MAPA DE RIESGOS'!$H396,"C",'MAPA DE RIESGOS'!$AF396),"")</f>
        <v/>
      </c>
      <c r="CM123" s="359" t="str">
        <f>IF(AND('MAPA DE RIESGOS'!$AP397="Baja",'MAPA DE RIESGOS'!$AR397="Catastrófico"),CONCATENATE("R",'MAPA DE RIESGOS'!$H397,"C",'MAPA DE RIESGOS'!$AF397),"")</f>
        <v/>
      </c>
      <c r="CN123" s="359" t="str">
        <f>IF(AND('MAPA DE RIESGOS'!$AP398="Baja",'MAPA DE RIESGOS'!$AR398="Catastrófico"),CONCATENATE("R",'MAPA DE RIESGOS'!$H398,"C",'MAPA DE RIESGOS'!$AF398),"")</f>
        <v/>
      </c>
      <c r="CO123" s="359" t="str">
        <f>IF(AND('MAPA DE RIESGOS'!$AP399="Baja",'MAPA DE RIESGOS'!$AR399="Catastrófico"),CONCATENATE("R",'MAPA DE RIESGOS'!$H399,"C",'MAPA DE RIESGOS'!$AF399),"")</f>
        <v/>
      </c>
      <c r="CP123" s="359" t="str">
        <f>IF(AND('MAPA DE RIESGOS'!$AP400="Baja",'MAPA DE RIESGOS'!$AR400="Catastrófico"),CONCATENATE("R",'MAPA DE RIESGOS'!$H400,"C",'MAPA DE RIESGOS'!$AF400),"")</f>
        <v/>
      </c>
      <c r="CQ123" s="359" t="str">
        <f>IF(AND('MAPA DE RIESGOS'!$AP401="Baja",'MAPA DE RIESGOS'!$AR401="Catastrófico"),CONCATENATE("R",'MAPA DE RIESGOS'!$H401,"C",'MAPA DE RIESGOS'!$AF401),"")</f>
        <v/>
      </c>
      <c r="CR123" s="359" t="str">
        <f>IF(AND('MAPA DE RIESGOS'!$AP402="Baja",'MAPA DE RIESGOS'!$AR402="Catastrófico"),CONCATENATE("R",'MAPA DE RIESGOS'!$H402,"C",'MAPA DE RIESGOS'!$AF402),"")</f>
        <v/>
      </c>
      <c r="CS123" s="359" t="str">
        <f>IF(AND('MAPA DE RIESGOS'!$AP403="Baja",'MAPA DE RIESGOS'!$AR403="Catastrófico"),CONCATENATE("R",'MAPA DE RIESGOS'!$H403,"C",'MAPA DE RIESGOS'!$AF403),"")</f>
        <v/>
      </c>
      <c r="CT123" s="359" t="str">
        <f>IF(AND('MAPA DE RIESGOS'!$AP404="Baja",'MAPA DE RIESGOS'!$AR404="Catastrófico"),CONCATENATE("R",'MAPA DE RIESGOS'!$H404,"C",'MAPA DE RIESGOS'!$AF404),"")</f>
        <v/>
      </c>
      <c r="CU123" s="360" t="str">
        <f>IF(AND('MAPA DE RIESGOS'!$AP405="Baja",'MAPA DE RIESGOS'!$AR405="Catastrófico"),CONCATENATE("R",'MAPA DE RIESGOS'!$H405,"C",'MAPA DE RIESGOS'!$AF405),"")</f>
        <v/>
      </c>
      <c r="CV123" s="67"/>
      <c r="CW123" s="722"/>
      <c r="CX123" s="722"/>
      <c r="CY123" s="722"/>
      <c r="CZ123" s="722"/>
      <c r="DA123" s="722"/>
      <c r="DB123" s="722"/>
    </row>
    <row r="124" spans="2:106" ht="32.5" customHeight="1">
      <c r="B124" s="755"/>
      <c r="C124" s="755"/>
      <c r="D124" s="756"/>
      <c r="E124" s="726"/>
      <c r="F124" s="727"/>
      <c r="G124" s="727"/>
      <c r="H124" s="727"/>
      <c r="I124" s="728"/>
      <c r="J124" s="378" t="str">
        <f>IF(AND('MAPA DE RIESGOS'!$AP406="Baja",'MAPA DE RIESGOS'!$AR406="Leve"),CONCATENATE("R",'MAPA DE RIESGOS'!$H406,"C",'MAPA DE RIESGOS'!$AF406),"")</f>
        <v/>
      </c>
      <c r="K124" s="379" t="str">
        <f>IF(AND('MAPA DE RIESGOS'!$AP407="Baja",'MAPA DE RIESGOS'!$AR407="Leve"),CONCATENATE("R",'MAPA DE RIESGOS'!$H407,"C",'MAPA DE RIESGOS'!$AF407),"")</f>
        <v/>
      </c>
      <c r="L124" s="379" t="str">
        <f>IF(AND('MAPA DE RIESGOS'!$AP408="Baja",'MAPA DE RIESGOS'!$AR408="Leve"),CONCATENATE("R",'MAPA DE RIESGOS'!$H408,"C",'MAPA DE RIESGOS'!$AF408),"")</f>
        <v/>
      </c>
      <c r="M124" s="379" t="str">
        <f>IF(AND('MAPA DE RIESGOS'!$AP409="Baja",'MAPA DE RIESGOS'!$AR409="Leve"),CONCATENATE("R",'MAPA DE RIESGOS'!$H409,"C",'MAPA DE RIESGOS'!$AF409),"")</f>
        <v/>
      </c>
      <c r="N124" s="379" t="str">
        <f>IF(AND('MAPA DE RIESGOS'!$AP410="Baja",'MAPA DE RIESGOS'!$AR410="Leve"),CONCATENATE("R",'MAPA DE RIESGOS'!$H410,"C",'MAPA DE RIESGOS'!$AF410),"")</f>
        <v/>
      </c>
      <c r="O124" s="379" t="str">
        <f>IF(AND('MAPA DE RIESGOS'!$AP411="Baja",'MAPA DE RIESGOS'!$AR411="Leve"),CONCATENATE("R",'MAPA DE RIESGOS'!$H411,"C",'MAPA DE RIESGOS'!$AF411),"")</f>
        <v/>
      </c>
      <c r="P124" s="379" t="str">
        <f>IF(AND('MAPA DE RIESGOS'!$AP412="Baja",'MAPA DE RIESGOS'!$AR412="Leve"),CONCATENATE("R",'MAPA DE RIESGOS'!$H412,"C",'MAPA DE RIESGOS'!$AF412),"")</f>
        <v/>
      </c>
      <c r="Q124" s="379" t="str">
        <f>IF(AND('MAPA DE RIESGOS'!$AP413="Baja",'MAPA DE RIESGOS'!$AR413="Leve"),CONCATENATE("R",'MAPA DE RIESGOS'!$H413,"C",'MAPA DE RIESGOS'!$AF413),"")</f>
        <v/>
      </c>
      <c r="R124" s="379" t="str">
        <f>IF(AND('MAPA DE RIESGOS'!$AP414="Baja",'MAPA DE RIESGOS'!$AR414="Leve"),CONCATENATE("R",'MAPA DE RIESGOS'!$H414,"C",'MAPA DE RIESGOS'!$AF414),"")</f>
        <v/>
      </c>
      <c r="S124" s="379" t="str">
        <f>IF(AND('MAPA DE RIESGOS'!$AP415="Baja",'MAPA DE RIESGOS'!$AR415="Leve"),CONCATENATE("R",'MAPA DE RIESGOS'!$H415,"C",'MAPA DE RIESGOS'!$AF415),"")</f>
        <v/>
      </c>
      <c r="T124" s="379" t="str">
        <f>IF(AND('MAPA DE RIESGOS'!$AP416="Baja",'MAPA DE RIESGOS'!$AR416="Leve"),CONCATENATE("R",'MAPA DE RIESGOS'!$H416,"C",'MAPA DE RIESGOS'!$AF416),"")</f>
        <v/>
      </c>
      <c r="U124" s="379" t="str">
        <f>IF(AND('MAPA DE RIESGOS'!$AP417="Baja",'MAPA DE RIESGOS'!$AR417="Leve"),CONCATENATE("R",'MAPA DE RIESGOS'!$H417,"C",'MAPA DE RIESGOS'!$AF417),"")</f>
        <v/>
      </c>
      <c r="V124" s="379" t="str">
        <f>IF(AND('MAPA DE RIESGOS'!$AP418="Baja",'MAPA DE RIESGOS'!$AR418="Leve"),CONCATENATE("R",'MAPA DE RIESGOS'!$H418,"C",'MAPA DE RIESGOS'!$AF418),"")</f>
        <v/>
      </c>
      <c r="W124" s="379" t="str">
        <f>IF(AND('MAPA DE RIESGOS'!$AP419="Baja",'MAPA DE RIESGOS'!$AR419="Leve"),CONCATENATE("R",'MAPA DE RIESGOS'!$H419,"C",'MAPA DE RIESGOS'!$AF419),"")</f>
        <v/>
      </c>
      <c r="X124" s="379" t="str">
        <f>IF(AND('MAPA DE RIESGOS'!$AP420="Baja",'MAPA DE RIESGOS'!$AR420="Leve"),CONCATENATE("R",'MAPA DE RIESGOS'!$H420,"C",'MAPA DE RIESGOS'!$AF420),"")</f>
        <v/>
      </c>
      <c r="Y124" s="379" t="str">
        <f>IF(AND('MAPA DE RIESGOS'!$AP421="Baja",'MAPA DE RIESGOS'!$AR421="Leve"),CONCATENATE("R",'MAPA DE RIESGOS'!$H421,"C",'MAPA DE RIESGOS'!$AF421),"")</f>
        <v/>
      </c>
      <c r="Z124" s="379" t="str">
        <f>IF(AND('MAPA DE RIESGOS'!$AP422="Baja",'MAPA DE RIESGOS'!$AR422="Leve"),CONCATENATE("R",'MAPA DE RIESGOS'!$H422,"C",'MAPA DE RIESGOS'!$AF422),"")</f>
        <v/>
      </c>
      <c r="AA124" s="380" t="str">
        <f>IF(AND('MAPA DE RIESGOS'!$AP423="Baja",'MAPA DE RIESGOS'!$AR423="Leve"),CONCATENATE("R",'MAPA DE RIESGOS'!$H423,"C",'MAPA DE RIESGOS'!$AF423),"")</f>
        <v/>
      </c>
      <c r="AB124" s="369" t="str">
        <f>IF(AND('MAPA DE RIESGOS'!$AP406="Baja",'MAPA DE RIESGOS'!$AR406="Menor"),CONCATENATE("R",'MAPA DE RIESGOS'!$H406,"C",'MAPA DE RIESGOS'!$AF406),"")</f>
        <v/>
      </c>
      <c r="AC124" s="370" t="str">
        <f>IF(AND('MAPA DE RIESGOS'!$AP407="Baja",'MAPA DE RIESGOS'!$AR407="Menor"),CONCATENATE("R",'MAPA DE RIESGOS'!$H407,"C",'MAPA DE RIESGOS'!$AF407),"")</f>
        <v/>
      </c>
      <c r="AD124" s="370" t="str">
        <f>IF(AND('MAPA DE RIESGOS'!$AP408="Baja",'MAPA DE RIESGOS'!$AR408="Menor"),CONCATENATE("R",'MAPA DE RIESGOS'!$H408,"C",'MAPA DE RIESGOS'!$AF408),"")</f>
        <v/>
      </c>
      <c r="AE124" s="370" t="str">
        <f>IF(AND('MAPA DE RIESGOS'!$AP409="Baja",'MAPA DE RIESGOS'!$AR409="Menor"),CONCATENATE("R",'MAPA DE RIESGOS'!$H409,"C",'MAPA DE RIESGOS'!$AF409),"")</f>
        <v/>
      </c>
      <c r="AF124" s="370" t="str">
        <f>IF(AND('MAPA DE RIESGOS'!$AP410="Baja",'MAPA DE RIESGOS'!$AR410="Menor"),CONCATENATE("R",'MAPA DE RIESGOS'!$H410,"C",'MAPA DE RIESGOS'!$AF410),"")</f>
        <v/>
      </c>
      <c r="AG124" s="370" t="str">
        <f>IF(AND('MAPA DE RIESGOS'!$AP411="Baja",'MAPA DE RIESGOS'!$AR411="Menor"),CONCATENATE("R",'MAPA DE RIESGOS'!$H411,"C",'MAPA DE RIESGOS'!$AF411),"")</f>
        <v/>
      </c>
      <c r="AH124" s="370" t="str">
        <f>IF(AND('MAPA DE RIESGOS'!$AP412="Baja",'MAPA DE RIESGOS'!$AR412="Menor"),CONCATENATE("R",'MAPA DE RIESGOS'!$H412,"C",'MAPA DE RIESGOS'!$AF412),"")</f>
        <v/>
      </c>
      <c r="AI124" s="370" t="str">
        <f>IF(AND('MAPA DE RIESGOS'!$AP413="Baja",'MAPA DE RIESGOS'!$AR413="Menor"),CONCATENATE("R",'MAPA DE RIESGOS'!$H413,"C",'MAPA DE RIESGOS'!$AF413),"")</f>
        <v/>
      </c>
      <c r="AJ124" s="370" t="str">
        <f>IF(AND('MAPA DE RIESGOS'!$AP414="Baja",'MAPA DE RIESGOS'!$AR414="Menor"),CONCATENATE("R",'MAPA DE RIESGOS'!$H414,"C",'MAPA DE RIESGOS'!$AF414),"")</f>
        <v/>
      </c>
      <c r="AK124" s="370" t="str">
        <f>IF(AND('MAPA DE RIESGOS'!$AP415="Baja",'MAPA DE RIESGOS'!$AR415="Menor"),CONCATENATE("R",'MAPA DE RIESGOS'!$H415,"C",'MAPA DE RIESGOS'!$AF415),"")</f>
        <v/>
      </c>
      <c r="AL124" s="370" t="str">
        <f>IF(AND('MAPA DE RIESGOS'!$AP416="Baja",'MAPA DE RIESGOS'!$AR416="Menor"),CONCATENATE("R",'MAPA DE RIESGOS'!$H416,"C",'MAPA DE RIESGOS'!$AF416),"")</f>
        <v/>
      </c>
      <c r="AM124" s="370" t="str">
        <f>IF(AND('MAPA DE RIESGOS'!$AP417="Baja",'MAPA DE RIESGOS'!$AR417="Menor"),CONCATENATE("R",'MAPA DE RIESGOS'!$H417,"C",'MAPA DE RIESGOS'!$AF417),"")</f>
        <v/>
      </c>
      <c r="AN124" s="370" t="str">
        <f>IF(AND('MAPA DE RIESGOS'!$AP418="Baja",'MAPA DE RIESGOS'!$AR418="Menor"),CONCATENATE("R",'MAPA DE RIESGOS'!$H418,"C",'MAPA DE RIESGOS'!$AF418),"")</f>
        <v/>
      </c>
      <c r="AO124" s="370" t="str">
        <f>IF(AND('MAPA DE RIESGOS'!$AP419="Baja",'MAPA DE RIESGOS'!$AR419="Menor"),CONCATENATE("R",'MAPA DE RIESGOS'!$H419,"C",'MAPA DE RIESGOS'!$AF419),"")</f>
        <v/>
      </c>
      <c r="AP124" s="370" t="str">
        <f>IF(AND('MAPA DE RIESGOS'!$AP420="Baja",'MAPA DE RIESGOS'!$AR420="Menor"),CONCATENATE("R",'MAPA DE RIESGOS'!$H420,"C",'MAPA DE RIESGOS'!$AF420),"")</f>
        <v/>
      </c>
      <c r="AQ124" s="370" t="str">
        <f>IF(AND('MAPA DE RIESGOS'!$AP421="Baja",'MAPA DE RIESGOS'!$AR421="Menor"),CONCATENATE("R",'MAPA DE RIESGOS'!$H421,"C",'MAPA DE RIESGOS'!$AF421),"")</f>
        <v/>
      </c>
      <c r="AR124" s="370" t="str">
        <f>IF(AND('MAPA DE RIESGOS'!$AP422="Baja",'MAPA DE RIESGOS'!$AR422="Menor"),CONCATENATE("R",'MAPA DE RIESGOS'!$H422,"C",'MAPA DE RIESGOS'!$AF422),"")</f>
        <v/>
      </c>
      <c r="AS124" s="370" t="str">
        <f>IF(AND('MAPA DE RIESGOS'!$AP423="Baja",'MAPA DE RIESGOS'!$AR423="Menor"),CONCATENATE("R",'MAPA DE RIESGOS'!$H423,"C",'MAPA DE RIESGOS'!$AF423),"")</f>
        <v/>
      </c>
      <c r="AT124" s="369" t="str">
        <f>IF(AND('MAPA DE RIESGOS'!$AP406="Baja",'MAPA DE RIESGOS'!$AR406="Moderado"),CONCATENATE("R",'MAPA DE RIESGOS'!$H406,"C",'MAPA DE RIESGOS'!$AF406),"")</f>
        <v>R66C1</v>
      </c>
      <c r="AU124" s="370" t="str">
        <f>IF(AND('MAPA DE RIESGOS'!$AP407="Baja",'MAPA DE RIESGOS'!$AR407="Moderado"),CONCATENATE("R",'MAPA DE RIESGOS'!$H407,"C",'MAPA DE RIESGOS'!$AF407),"")</f>
        <v/>
      </c>
      <c r="AV124" s="370" t="str">
        <f>IF(AND('MAPA DE RIESGOS'!$AP408="Baja",'MAPA DE RIESGOS'!$AR408="Moderado"),CONCATENATE("R",'MAPA DE RIESGOS'!$H408,"C",'MAPA DE RIESGOS'!$AF408),"")</f>
        <v/>
      </c>
      <c r="AW124" s="370" t="str">
        <f>IF(AND('MAPA DE RIESGOS'!$AP409="Baja",'MAPA DE RIESGOS'!$AR409="Moderado"),CONCATENATE("R",'MAPA DE RIESGOS'!$H409,"C",'MAPA DE RIESGOS'!$AF409),"")</f>
        <v/>
      </c>
      <c r="AX124" s="370" t="str">
        <f>IF(AND('MAPA DE RIESGOS'!$AP410="Baja",'MAPA DE RIESGOS'!$AR410="Moderado"),CONCATENATE("R",'MAPA DE RIESGOS'!$H410,"C",'MAPA DE RIESGOS'!$AF410),"")</f>
        <v/>
      </c>
      <c r="AY124" s="370" t="str">
        <f>IF(AND('MAPA DE RIESGOS'!$AP411="Baja",'MAPA DE RIESGOS'!$AR411="Moderado"),CONCATENATE("R",'MAPA DE RIESGOS'!$H411,"C",'MAPA DE RIESGOS'!$AF411),"")</f>
        <v/>
      </c>
      <c r="AZ124" s="370" t="str">
        <f>IF(AND('MAPA DE RIESGOS'!$AP412="Baja",'MAPA DE RIESGOS'!$AR412="Moderado"),CONCATENATE("R",'MAPA DE RIESGOS'!$H412,"C",'MAPA DE RIESGOS'!$AF412),"")</f>
        <v/>
      </c>
      <c r="BA124" s="370" t="str">
        <f>IF(AND('MAPA DE RIESGOS'!$AP413="Baja",'MAPA DE RIESGOS'!$AR413="Moderado"),CONCATENATE("R",'MAPA DE RIESGOS'!$H413,"C",'MAPA DE RIESGOS'!$AF413),"")</f>
        <v/>
      </c>
      <c r="BB124" s="370" t="str">
        <f>IF(AND('MAPA DE RIESGOS'!$AP414="Baja",'MAPA DE RIESGOS'!$AR414="Moderado"),CONCATENATE("R",'MAPA DE RIESGOS'!$H414,"C",'MAPA DE RIESGOS'!$AF414),"")</f>
        <v/>
      </c>
      <c r="BC124" s="370" t="str">
        <f>IF(AND('MAPA DE RIESGOS'!$AP415="Baja",'MAPA DE RIESGOS'!$AR415="Moderado"),CONCATENATE("R",'MAPA DE RIESGOS'!$H415,"C",'MAPA DE RIESGOS'!$AF415),"")</f>
        <v/>
      </c>
      <c r="BD124" s="370" t="str">
        <f>IF(AND('MAPA DE RIESGOS'!$AP416="Baja",'MAPA DE RIESGOS'!$AR416="Moderado"),CONCATENATE("R",'MAPA DE RIESGOS'!$H416,"C",'MAPA DE RIESGOS'!$AF416),"")</f>
        <v/>
      </c>
      <c r="BE124" s="370" t="str">
        <f>IF(AND('MAPA DE RIESGOS'!$AP417="Baja",'MAPA DE RIESGOS'!$AR417="Moderado"),CONCATENATE("R",'MAPA DE RIESGOS'!$H417,"C",'MAPA DE RIESGOS'!$AF417),"")</f>
        <v/>
      </c>
      <c r="BF124" s="370" t="str">
        <f>IF(AND('MAPA DE RIESGOS'!$AP418="Baja",'MAPA DE RIESGOS'!$AR418="Moderado"),CONCATENATE("R",'MAPA DE RIESGOS'!$H418,"C",'MAPA DE RIESGOS'!$AF418),"")</f>
        <v>R68C1</v>
      </c>
      <c r="BG124" s="370" t="str">
        <f>IF(AND('MAPA DE RIESGOS'!$AP419="Baja",'MAPA DE RIESGOS'!$AR419="Moderado"),CONCATENATE("R",'MAPA DE RIESGOS'!$H419,"C",'MAPA DE RIESGOS'!$AF419),"")</f>
        <v>R68C2</v>
      </c>
      <c r="BH124" s="370" t="str">
        <f>IF(AND('MAPA DE RIESGOS'!$AP420="Baja",'MAPA DE RIESGOS'!$AR420="Moderado"),CONCATENATE("R",'MAPA DE RIESGOS'!$H420,"C",'MAPA DE RIESGOS'!$AF420),"")</f>
        <v/>
      </c>
      <c r="BI124" s="370" t="str">
        <f>IF(AND('MAPA DE RIESGOS'!$AP421="Baja",'MAPA DE RIESGOS'!$AR421="Moderado"),CONCATENATE("R",'MAPA DE RIESGOS'!$H421,"C",'MAPA DE RIESGOS'!$AF421),"")</f>
        <v/>
      </c>
      <c r="BJ124" s="370" t="str">
        <f>IF(AND('MAPA DE RIESGOS'!$AP422="Baja",'MAPA DE RIESGOS'!$AR422="Moderado"),CONCATENATE("R",'MAPA DE RIESGOS'!$H422,"C",'MAPA DE RIESGOS'!$AF422),"")</f>
        <v/>
      </c>
      <c r="BK124" s="371" t="str">
        <f>IF(AND('MAPA DE RIESGOS'!$AP423="Baja",'MAPA DE RIESGOS'!$AR423="Moderado"),CONCATENATE("R",'MAPA DE RIESGOS'!$H423,"C",'MAPA DE RIESGOS'!$AF423),"")</f>
        <v/>
      </c>
      <c r="BL124" s="357" t="str">
        <f>IF(AND('MAPA DE RIESGOS'!$AP406="Baja",'MAPA DE RIESGOS'!$AR406="Mayor"),CONCATENATE("R",'MAPA DE RIESGOS'!$H406,"C",'MAPA DE RIESGOS'!$AF406),"")</f>
        <v/>
      </c>
      <c r="BM124" s="357" t="str">
        <f>IF(AND('MAPA DE RIESGOS'!$AP407="Baja",'MAPA DE RIESGOS'!$AR407="Mayor"),CONCATENATE("R",'MAPA DE RIESGOS'!$H407,"C",'MAPA DE RIESGOS'!$AF407),"")</f>
        <v/>
      </c>
      <c r="BN124" s="357" t="str">
        <f>IF(AND('MAPA DE RIESGOS'!$AP408="Baja",'MAPA DE RIESGOS'!$AR408="Mayor"),CONCATENATE("R",'MAPA DE RIESGOS'!$H408,"C",'MAPA DE RIESGOS'!$AF408),"")</f>
        <v/>
      </c>
      <c r="BO124" s="357" t="str">
        <f>IF(AND('MAPA DE RIESGOS'!$AP409="Baja",'MAPA DE RIESGOS'!$AR409="Mayor"),CONCATENATE("R",'MAPA DE RIESGOS'!$H409,"C",'MAPA DE RIESGOS'!$AF409),"")</f>
        <v/>
      </c>
      <c r="BP124" s="357" t="str">
        <f>IF(AND('MAPA DE RIESGOS'!$AP410="Baja",'MAPA DE RIESGOS'!$AR410="Mayor"),CONCATENATE("R",'MAPA DE RIESGOS'!$H410,"C",'MAPA DE RIESGOS'!$AF410),"")</f>
        <v/>
      </c>
      <c r="BQ124" s="357" t="str">
        <f>IF(AND('MAPA DE RIESGOS'!$AP411="Baja",'MAPA DE RIESGOS'!$AR411="Mayor"),CONCATENATE("R",'MAPA DE RIESGOS'!$H411,"C",'MAPA DE RIESGOS'!$AF411),"")</f>
        <v/>
      </c>
      <c r="BR124" s="357" t="str">
        <f>IF(AND('MAPA DE RIESGOS'!$AP412="Baja",'MAPA DE RIESGOS'!$AR412="Mayor"),CONCATENATE("R",'MAPA DE RIESGOS'!$H412,"C",'MAPA DE RIESGOS'!$AF412),"")</f>
        <v/>
      </c>
      <c r="BS124" s="357" t="str">
        <f>IF(AND('MAPA DE RIESGOS'!$AP413="Baja",'MAPA DE RIESGOS'!$AR413="Mayor"),CONCATENATE("R",'MAPA DE RIESGOS'!$H413,"C",'MAPA DE RIESGOS'!$AF413),"")</f>
        <v/>
      </c>
      <c r="BT124" s="357" t="str">
        <f>IF(AND('MAPA DE RIESGOS'!$AP414="Baja",'MAPA DE RIESGOS'!$AR414="Mayor"),CONCATENATE("R",'MAPA DE RIESGOS'!$H414,"C",'MAPA DE RIESGOS'!$AF414),"")</f>
        <v/>
      </c>
      <c r="BU124" s="357" t="str">
        <f>IF(AND('MAPA DE RIESGOS'!$AP415="Baja",'MAPA DE RIESGOS'!$AR415="Mayor"),CONCATENATE("R",'MAPA DE RIESGOS'!$H415,"C",'MAPA DE RIESGOS'!$AF415),"")</f>
        <v/>
      </c>
      <c r="BV124" s="357" t="str">
        <f>IF(AND('MAPA DE RIESGOS'!$AP416="Baja",'MAPA DE RIESGOS'!$AR416="Mayor"),CONCATENATE("R",'MAPA DE RIESGOS'!$H416,"C",'MAPA DE RIESGOS'!$AF416),"")</f>
        <v/>
      </c>
      <c r="BW124" s="357" t="str">
        <f>IF(AND('MAPA DE RIESGOS'!$AP417="Baja",'MAPA DE RIESGOS'!$AR417="Mayor"),CONCATENATE("R",'MAPA DE RIESGOS'!$H417,"C",'MAPA DE RIESGOS'!$AF417),"")</f>
        <v/>
      </c>
      <c r="BX124" s="357" t="str">
        <f>IF(AND('MAPA DE RIESGOS'!$AP418="Baja",'MAPA DE RIESGOS'!$AR418="Mayor"),CONCATENATE("R",'MAPA DE RIESGOS'!$H418,"C",'MAPA DE RIESGOS'!$AF418),"")</f>
        <v/>
      </c>
      <c r="BY124" s="357" t="str">
        <f>IF(AND('MAPA DE RIESGOS'!$AP419="Baja",'MAPA DE RIESGOS'!$AR419="Mayor"),CONCATENATE("R",'MAPA DE RIESGOS'!$H419,"C",'MAPA DE RIESGOS'!$AF419),"")</f>
        <v/>
      </c>
      <c r="BZ124" s="357" t="str">
        <f>IF(AND('MAPA DE RIESGOS'!$AP420="Baja",'MAPA DE RIESGOS'!$AR420="Mayor"),CONCATENATE("R",'MAPA DE RIESGOS'!$H420,"C",'MAPA DE RIESGOS'!$AF420),"")</f>
        <v/>
      </c>
      <c r="CA124" s="357" t="str">
        <f>IF(AND('MAPA DE RIESGOS'!$AP421="Baja",'MAPA DE RIESGOS'!$AR421="Mayor"),CONCATENATE("R",'MAPA DE RIESGOS'!$H421,"C",'MAPA DE RIESGOS'!$AF421),"")</f>
        <v/>
      </c>
      <c r="CB124" s="357" t="str">
        <f>IF(AND('MAPA DE RIESGOS'!$AP422="Baja",'MAPA DE RIESGOS'!$AR422="Mayor"),CONCATENATE("R",'MAPA DE RIESGOS'!$H422,"C",'MAPA DE RIESGOS'!$AF422),"")</f>
        <v/>
      </c>
      <c r="CC124" s="358" t="str">
        <f>IF(AND('MAPA DE RIESGOS'!$AP423="Baja",'MAPA DE RIESGOS'!$AR423="Mayor"),CONCATENATE("R",'MAPA DE RIESGOS'!$H423,"C",'MAPA DE RIESGOS'!$AF423),"")</f>
        <v/>
      </c>
      <c r="CD124" s="359" t="str">
        <f>IF(AND('MAPA DE RIESGOS'!$AP406="Baja",'MAPA DE RIESGOS'!$AR406="Catastrófico"),CONCATENATE("R",'MAPA DE RIESGOS'!$H406,"C",'MAPA DE RIESGOS'!$AF406),"")</f>
        <v/>
      </c>
      <c r="CE124" s="359" t="str">
        <f>IF(AND('MAPA DE RIESGOS'!$AP407="Baja",'MAPA DE RIESGOS'!$AR407="Catastrófico"),CONCATENATE("R",'MAPA DE RIESGOS'!$H407,"C",'MAPA DE RIESGOS'!$AF407),"")</f>
        <v/>
      </c>
      <c r="CF124" s="359" t="str">
        <f>IF(AND('MAPA DE RIESGOS'!$AP408="Baja",'MAPA DE RIESGOS'!$AR408="Catastrófico"),CONCATENATE("R",'MAPA DE RIESGOS'!$H408,"C",'MAPA DE RIESGOS'!$AF408),"")</f>
        <v/>
      </c>
      <c r="CG124" s="359" t="str">
        <f>IF(AND('MAPA DE RIESGOS'!$AP409="Baja",'MAPA DE RIESGOS'!$AR409="Catastrófico"),CONCATENATE("R",'MAPA DE RIESGOS'!$H409,"C",'MAPA DE RIESGOS'!$AF409),"")</f>
        <v/>
      </c>
      <c r="CH124" s="359" t="str">
        <f>IF(AND('MAPA DE RIESGOS'!$AP410="Baja",'MAPA DE RIESGOS'!$AR410="Catastrófico"),CONCATENATE("R",'MAPA DE RIESGOS'!$H410,"C",'MAPA DE RIESGOS'!$AF410),"")</f>
        <v/>
      </c>
      <c r="CI124" s="359" t="str">
        <f>IF(AND('MAPA DE RIESGOS'!$AP411="Baja",'MAPA DE RIESGOS'!$AR411="Catastrófico"),CONCATENATE("R",'MAPA DE RIESGOS'!$H411,"C",'MAPA DE RIESGOS'!$AF411),"")</f>
        <v/>
      </c>
      <c r="CJ124" s="359" t="str">
        <f>IF(AND('MAPA DE RIESGOS'!$AP412="Baja",'MAPA DE RIESGOS'!$AR412="Catastrófico"),CONCATENATE("R",'MAPA DE RIESGOS'!$H412,"C",'MAPA DE RIESGOS'!$AF412),"")</f>
        <v/>
      </c>
      <c r="CK124" s="359" t="str">
        <f>IF(AND('MAPA DE RIESGOS'!$AP413="Baja",'MAPA DE RIESGOS'!$AR413="Catastrófico"),CONCATENATE("R",'MAPA DE RIESGOS'!$H413,"C",'MAPA DE RIESGOS'!$AF413),"")</f>
        <v/>
      </c>
      <c r="CL124" s="359" t="str">
        <f>IF(AND('MAPA DE RIESGOS'!$AP414="Baja",'MAPA DE RIESGOS'!$AR414="Catastrófico"),CONCATENATE("R",'MAPA DE RIESGOS'!$H414,"C",'MAPA DE RIESGOS'!$AF414),"")</f>
        <v/>
      </c>
      <c r="CM124" s="359" t="str">
        <f>IF(AND('MAPA DE RIESGOS'!$AP415="Baja",'MAPA DE RIESGOS'!$AR415="Catastrófico"),CONCATENATE("R",'MAPA DE RIESGOS'!$H415,"C",'MAPA DE RIESGOS'!$AF415),"")</f>
        <v/>
      </c>
      <c r="CN124" s="359" t="str">
        <f>IF(AND('MAPA DE RIESGOS'!$AP416="Baja",'MAPA DE RIESGOS'!$AR416="Catastrófico"),CONCATENATE("R",'MAPA DE RIESGOS'!$H416,"C",'MAPA DE RIESGOS'!$AF416),"")</f>
        <v/>
      </c>
      <c r="CO124" s="359" t="str">
        <f>IF(AND('MAPA DE RIESGOS'!$AP417="Baja",'MAPA DE RIESGOS'!$AR417="Catastrófico"),CONCATENATE("R",'MAPA DE RIESGOS'!$H417,"C",'MAPA DE RIESGOS'!$AF417),"")</f>
        <v/>
      </c>
      <c r="CP124" s="359" t="str">
        <f>IF(AND('MAPA DE RIESGOS'!$AP418="Baja",'MAPA DE RIESGOS'!$AR418="Catastrófico"),CONCATENATE("R",'MAPA DE RIESGOS'!$H418,"C",'MAPA DE RIESGOS'!$AF418),"")</f>
        <v/>
      </c>
      <c r="CQ124" s="359" t="str">
        <f>IF(AND('MAPA DE RIESGOS'!$AP419="Baja",'MAPA DE RIESGOS'!$AR419="Catastrófico"),CONCATENATE("R",'MAPA DE RIESGOS'!$H419,"C",'MAPA DE RIESGOS'!$AF419),"")</f>
        <v/>
      </c>
      <c r="CR124" s="359" t="str">
        <f>IF(AND('MAPA DE RIESGOS'!$AP420="Baja",'MAPA DE RIESGOS'!$AR420="Catastrófico"),CONCATENATE("R",'MAPA DE RIESGOS'!$H420,"C",'MAPA DE RIESGOS'!$AF420),"")</f>
        <v/>
      </c>
      <c r="CS124" s="359" t="str">
        <f>IF(AND('MAPA DE RIESGOS'!$AP421="Baja",'MAPA DE RIESGOS'!$AR421="Catastrófico"),CONCATENATE("R",'MAPA DE RIESGOS'!$H421,"C",'MAPA DE RIESGOS'!$AF421),"")</f>
        <v/>
      </c>
      <c r="CT124" s="359" t="str">
        <f>IF(AND('MAPA DE RIESGOS'!$AP422="Baja",'MAPA DE RIESGOS'!$AR422="Catastrófico"),CONCATENATE("R",'MAPA DE RIESGOS'!$H422,"C",'MAPA DE RIESGOS'!$AF422),"")</f>
        <v/>
      </c>
      <c r="CU124" s="360" t="str">
        <f>IF(AND('MAPA DE RIESGOS'!$AP423="Baja",'MAPA DE RIESGOS'!$AR423="Catastrófico"),CONCATENATE("R",'MAPA DE RIESGOS'!$H423,"C",'MAPA DE RIESGOS'!$AF423),"")</f>
        <v/>
      </c>
      <c r="CV124" s="67"/>
      <c r="CW124" s="722"/>
      <c r="CX124" s="722"/>
      <c r="CY124" s="722"/>
      <c r="CZ124" s="722"/>
      <c r="DA124" s="722"/>
      <c r="DB124" s="722"/>
    </row>
    <row r="125" spans="2:106" ht="32.5" customHeight="1">
      <c r="B125" s="755"/>
      <c r="C125" s="755"/>
      <c r="D125" s="756"/>
      <c r="E125" s="726"/>
      <c r="F125" s="727"/>
      <c r="G125" s="727"/>
      <c r="H125" s="727"/>
      <c r="I125" s="728"/>
      <c r="J125" s="378" t="str">
        <f>IF(AND('MAPA DE RIESGOS'!$AP424="Baja",'MAPA DE RIESGOS'!$AR424="Leve"),CONCATENATE("R",'MAPA DE RIESGOS'!$H424,"C",'MAPA DE RIESGOS'!$AF424),"")</f>
        <v/>
      </c>
      <c r="K125" s="379" t="str">
        <f>IF(AND('MAPA DE RIESGOS'!$AP425="Baja",'MAPA DE RIESGOS'!$AR425="Leve"),CONCATENATE("R",'MAPA DE RIESGOS'!$H425,"C",'MAPA DE RIESGOS'!$AF425),"")</f>
        <v/>
      </c>
      <c r="L125" s="379" t="str">
        <f>IF(AND('MAPA DE RIESGOS'!$AP426="Baja",'MAPA DE RIESGOS'!$AR426="Leve"),CONCATENATE("R",'MAPA DE RIESGOS'!$H426,"C",'MAPA DE RIESGOS'!$AF426),"")</f>
        <v/>
      </c>
      <c r="M125" s="379" t="str">
        <f>IF(AND('MAPA DE RIESGOS'!$AP427="Baja",'MAPA DE RIESGOS'!$AR427="Leve"),CONCATENATE("R",'MAPA DE RIESGOS'!$H427,"C",'MAPA DE RIESGOS'!$AF427),"")</f>
        <v/>
      </c>
      <c r="N125" s="379" t="str">
        <f>IF(AND('MAPA DE RIESGOS'!$AP428="Baja",'MAPA DE RIESGOS'!$AR428="Leve"),CONCATENATE("R",'MAPA DE RIESGOS'!$H428,"C",'MAPA DE RIESGOS'!$AF428),"")</f>
        <v/>
      </c>
      <c r="O125" s="379" t="str">
        <f>IF(AND('MAPA DE RIESGOS'!$AP429="Baja",'MAPA DE RIESGOS'!$AR429="Leve"),CONCATENATE("R",'MAPA DE RIESGOS'!$H429,"C",'MAPA DE RIESGOS'!$AF429),"")</f>
        <v/>
      </c>
      <c r="P125" s="379" t="str">
        <f>IF(AND('MAPA DE RIESGOS'!$AP430="Baja",'MAPA DE RIESGOS'!$AR430="Leve"),CONCATENATE("R",'MAPA DE RIESGOS'!$H430,"C",'MAPA DE RIESGOS'!$AF430),"")</f>
        <v/>
      </c>
      <c r="Q125" s="379" t="str">
        <f>IF(AND('MAPA DE RIESGOS'!$AP431="Baja",'MAPA DE RIESGOS'!$AR431="Leve"),CONCATENATE("R",'MAPA DE RIESGOS'!$H431,"C",'MAPA DE RIESGOS'!$AF431),"")</f>
        <v/>
      </c>
      <c r="R125" s="379" t="str">
        <f>IF(AND('MAPA DE RIESGOS'!$AP432="Baja",'MAPA DE RIESGOS'!$AR432="Leve"),CONCATENATE("R",'MAPA DE RIESGOS'!$H432,"C",'MAPA DE RIESGOS'!$AF432),"")</f>
        <v/>
      </c>
      <c r="S125" s="379" t="str">
        <f>IF(AND('MAPA DE RIESGOS'!$AP433="Baja",'MAPA DE RIESGOS'!$AR433="Leve"),CONCATENATE("R",'MAPA DE RIESGOS'!$H433,"C",'MAPA DE RIESGOS'!$AF433),"")</f>
        <v/>
      </c>
      <c r="T125" s="379" t="str">
        <f>IF(AND('MAPA DE RIESGOS'!$AP434="Baja",'MAPA DE RIESGOS'!$AR434="Leve"),CONCATENATE("R",'MAPA DE RIESGOS'!$H434,"C",'MAPA DE RIESGOS'!$AF434),"")</f>
        <v/>
      </c>
      <c r="U125" s="379" t="str">
        <f>IF(AND('MAPA DE RIESGOS'!$AP435="Baja",'MAPA DE RIESGOS'!$AR435="Leve"),CONCATENATE("R",'MAPA DE RIESGOS'!$H435,"C",'MAPA DE RIESGOS'!$AF435),"")</f>
        <v/>
      </c>
      <c r="V125" s="379" t="str">
        <f>IF(AND('MAPA DE RIESGOS'!$AP436="Baja",'MAPA DE RIESGOS'!$AR436="Leve"),CONCATENATE("R",'MAPA DE RIESGOS'!$H436,"C",'MAPA DE RIESGOS'!$AF436),"")</f>
        <v/>
      </c>
      <c r="W125" s="379" t="str">
        <f>IF(AND('MAPA DE RIESGOS'!$AP437="Baja",'MAPA DE RIESGOS'!$AR437="Leve"),CONCATENATE("R",'MAPA DE RIESGOS'!$H437,"C",'MAPA DE RIESGOS'!$AF437),"")</f>
        <v/>
      </c>
      <c r="X125" s="379" t="str">
        <f>IF(AND('MAPA DE RIESGOS'!$AP438="Baja",'MAPA DE RIESGOS'!$AR438="Leve"),CONCATENATE("R",'MAPA DE RIESGOS'!$H438,"C",'MAPA DE RIESGOS'!$AF438),"")</f>
        <v/>
      </c>
      <c r="Y125" s="379" t="str">
        <f>IF(AND('MAPA DE RIESGOS'!$AP439="Baja",'MAPA DE RIESGOS'!$AR439="Leve"),CONCATENATE("R",'MAPA DE RIESGOS'!$H439,"C",'MAPA DE RIESGOS'!$AF439),"")</f>
        <v/>
      </c>
      <c r="Z125" s="379" t="str">
        <f>IF(AND('MAPA DE RIESGOS'!$AP440="Baja",'MAPA DE RIESGOS'!$AR440="Leve"),CONCATENATE("R",'MAPA DE RIESGOS'!$H440,"C",'MAPA DE RIESGOS'!$AF440),"")</f>
        <v/>
      </c>
      <c r="AA125" s="380" t="str">
        <f>IF(AND('MAPA DE RIESGOS'!$AP441="Baja",'MAPA DE RIESGOS'!$AR441="Leve"),CONCATENATE("R",'MAPA DE RIESGOS'!$H441,"C",'MAPA DE RIESGOS'!$AF441),"")</f>
        <v/>
      </c>
      <c r="AB125" s="369" t="str">
        <f>IF(AND('MAPA DE RIESGOS'!$AP424="Baja",'MAPA DE RIESGOS'!$AR424="Menor"),CONCATENATE("R",'MAPA DE RIESGOS'!$H424,"C",'MAPA DE RIESGOS'!$AF424),"")</f>
        <v/>
      </c>
      <c r="AC125" s="370" t="str">
        <f>IF(AND('MAPA DE RIESGOS'!$AP425="Baja",'MAPA DE RIESGOS'!$AR425="Menor"),CONCATENATE("R",'MAPA DE RIESGOS'!$H425,"C",'MAPA DE RIESGOS'!$AF425),"")</f>
        <v/>
      </c>
      <c r="AD125" s="370" t="str">
        <f>IF(AND('MAPA DE RIESGOS'!$AP426="Baja",'MAPA DE RIESGOS'!$AR426="Menor"),CONCATENATE("R",'MAPA DE RIESGOS'!$H426,"C",'MAPA DE RIESGOS'!$AF426),"")</f>
        <v/>
      </c>
      <c r="AE125" s="370" t="str">
        <f>IF(AND('MAPA DE RIESGOS'!$AP427="Baja",'MAPA DE RIESGOS'!$AR427="Menor"),CONCATENATE("R",'MAPA DE RIESGOS'!$H427,"C",'MAPA DE RIESGOS'!$AF427),"")</f>
        <v/>
      </c>
      <c r="AF125" s="370" t="str">
        <f>IF(AND('MAPA DE RIESGOS'!$AP428="Baja",'MAPA DE RIESGOS'!$AR428="Menor"),CONCATENATE("R",'MAPA DE RIESGOS'!$H428,"C",'MAPA DE RIESGOS'!$AF428),"")</f>
        <v/>
      </c>
      <c r="AG125" s="370" t="str">
        <f>IF(AND('MAPA DE RIESGOS'!$AP429="Baja",'MAPA DE RIESGOS'!$AR429="Menor"),CONCATENATE("R",'MAPA DE RIESGOS'!$H429,"C",'MAPA DE RIESGOS'!$AF429),"")</f>
        <v/>
      </c>
      <c r="AH125" s="370" t="str">
        <f>IF(AND('MAPA DE RIESGOS'!$AP430="Baja",'MAPA DE RIESGOS'!$AR430="Menor"),CONCATENATE("R",'MAPA DE RIESGOS'!$H430,"C",'MAPA DE RIESGOS'!$AF430),"")</f>
        <v/>
      </c>
      <c r="AI125" s="370" t="str">
        <f>IF(AND('MAPA DE RIESGOS'!$AP431="Baja",'MAPA DE RIESGOS'!$AR431="Menor"),CONCATENATE("R",'MAPA DE RIESGOS'!$H431,"C",'MAPA DE RIESGOS'!$AF431),"")</f>
        <v/>
      </c>
      <c r="AJ125" s="370" t="str">
        <f>IF(AND('MAPA DE RIESGOS'!$AP432="Baja",'MAPA DE RIESGOS'!$AR432="Menor"),CONCATENATE("R",'MAPA DE RIESGOS'!$H432,"C",'MAPA DE RIESGOS'!$AF432),"")</f>
        <v/>
      </c>
      <c r="AK125" s="370" t="str">
        <f>IF(AND('MAPA DE RIESGOS'!$AP433="Baja",'MAPA DE RIESGOS'!$AR433="Menor"),CONCATENATE("R",'MAPA DE RIESGOS'!$H433,"C",'MAPA DE RIESGOS'!$AF433),"")</f>
        <v/>
      </c>
      <c r="AL125" s="370" t="str">
        <f>IF(AND('MAPA DE RIESGOS'!$AP434="Baja",'MAPA DE RIESGOS'!$AR434="Menor"),CONCATENATE("R",'MAPA DE RIESGOS'!$H434,"C",'MAPA DE RIESGOS'!$AF434),"")</f>
        <v/>
      </c>
      <c r="AM125" s="370" t="str">
        <f>IF(AND('MAPA DE RIESGOS'!$AP435="Baja",'MAPA DE RIESGOS'!$AR435="Menor"),CONCATENATE("R",'MAPA DE RIESGOS'!$H435,"C",'MAPA DE RIESGOS'!$AF435),"")</f>
        <v/>
      </c>
      <c r="AN125" s="370" t="str">
        <f>IF(AND('MAPA DE RIESGOS'!$AP436="Baja",'MAPA DE RIESGOS'!$AR436="Menor"),CONCATENATE("R",'MAPA DE RIESGOS'!$H436,"C",'MAPA DE RIESGOS'!$AF436),"")</f>
        <v/>
      </c>
      <c r="AO125" s="370" t="str">
        <f>IF(AND('MAPA DE RIESGOS'!$AP437="Baja",'MAPA DE RIESGOS'!$AR437="Menor"),CONCATENATE("R",'MAPA DE RIESGOS'!$H437,"C",'MAPA DE RIESGOS'!$AF437),"")</f>
        <v/>
      </c>
      <c r="AP125" s="370" t="str">
        <f>IF(AND('MAPA DE RIESGOS'!$AP438="Baja",'MAPA DE RIESGOS'!$AR438="Menor"),CONCATENATE("R",'MAPA DE RIESGOS'!$H438,"C",'MAPA DE RIESGOS'!$AF438),"")</f>
        <v/>
      </c>
      <c r="AQ125" s="370" t="str">
        <f>IF(AND('MAPA DE RIESGOS'!$AP439="Baja",'MAPA DE RIESGOS'!$AR439="Menor"),CONCATENATE("R",'MAPA DE RIESGOS'!$H439,"C",'MAPA DE RIESGOS'!$AF439),"")</f>
        <v/>
      </c>
      <c r="AR125" s="370" t="str">
        <f>IF(AND('MAPA DE RIESGOS'!$AP440="Baja",'MAPA DE RIESGOS'!$AR440="Menor"),CONCATENATE("R",'MAPA DE RIESGOS'!$H440,"C",'MAPA DE RIESGOS'!$AF440),"")</f>
        <v/>
      </c>
      <c r="AS125" s="370" t="str">
        <f>IF(AND('MAPA DE RIESGOS'!$AP441="Baja",'MAPA DE RIESGOS'!$AR441="Menor"),CONCATENATE("R",'MAPA DE RIESGOS'!$H441,"C",'MAPA DE RIESGOS'!$AF441),"")</f>
        <v/>
      </c>
      <c r="AT125" s="369" t="str">
        <f>IF(AND('MAPA DE RIESGOS'!$AP424="Baja",'MAPA DE RIESGOS'!$AR424="Moderado"),CONCATENATE("R",'MAPA DE RIESGOS'!$H424,"C",'MAPA DE RIESGOS'!$AF424),"")</f>
        <v>R69C1</v>
      </c>
      <c r="AU125" s="370" t="str">
        <f>IF(AND('MAPA DE RIESGOS'!$AP425="Baja",'MAPA DE RIESGOS'!$AR425="Moderado"),CONCATENATE("R",'MAPA DE RIESGOS'!$H425,"C",'MAPA DE RIESGOS'!$AF425),"")</f>
        <v/>
      </c>
      <c r="AV125" s="370" t="str">
        <f>IF(AND('MAPA DE RIESGOS'!$AP426="Baja",'MAPA DE RIESGOS'!$AR426="Moderado"),CONCATENATE("R",'MAPA DE RIESGOS'!$H426,"C",'MAPA DE RIESGOS'!$AF426),"")</f>
        <v/>
      </c>
      <c r="AW125" s="370" t="str">
        <f>IF(AND('MAPA DE RIESGOS'!$AP427="Baja",'MAPA DE RIESGOS'!$AR427="Moderado"),CONCATENATE("R",'MAPA DE RIESGOS'!$H427,"C",'MAPA DE RIESGOS'!$AF427),"")</f>
        <v/>
      </c>
      <c r="AX125" s="370" t="str">
        <f>IF(AND('MAPA DE RIESGOS'!$AP428="Baja",'MAPA DE RIESGOS'!$AR428="Moderado"),CONCATENATE("R",'MAPA DE RIESGOS'!$H428,"C",'MAPA DE RIESGOS'!$AF428),"")</f>
        <v/>
      </c>
      <c r="AY125" s="370" t="str">
        <f>IF(AND('MAPA DE RIESGOS'!$AP429="Baja",'MAPA DE RIESGOS'!$AR429="Moderado"),CONCATENATE("R",'MAPA DE RIESGOS'!$H429,"C",'MAPA DE RIESGOS'!$AF429),"")</f>
        <v/>
      </c>
      <c r="AZ125" s="370" t="str">
        <f>IF(AND('MAPA DE RIESGOS'!$AP430="Baja",'MAPA DE RIESGOS'!$AR430="Moderado"),CONCATENATE("R",'MAPA DE RIESGOS'!$H430,"C",'MAPA DE RIESGOS'!$AF430),"")</f>
        <v>R70C1</v>
      </c>
      <c r="BA125" s="370" t="str">
        <f>IF(AND('MAPA DE RIESGOS'!$AP431="Baja",'MAPA DE RIESGOS'!$AR431="Moderado"),CONCATENATE("R",'MAPA DE RIESGOS'!$H431,"C",'MAPA DE RIESGOS'!$AF431),"")</f>
        <v/>
      </c>
      <c r="BB125" s="370" t="str">
        <f>IF(AND('MAPA DE RIESGOS'!$AP432="Baja",'MAPA DE RIESGOS'!$AR432="Moderado"),CONCATENATE("R",'MAPA DE RIESGOS'!$H432,"C",'MAPA DE RIESGOS'!$AF432),"")</f>
        <v/>
      </c>
      <c r="BC125" s="370" t="str">
        <f>IF(AND('MAPA DE RIESGOS'!$AP433="Baja",'MAPA DE RIESGOS'!$AR433="Moderado"),CONCATENATE("R",'MAPA DE RIESGOS'!$H433,"C",'MAPA DE RIESGOS'!$AF433),"")</f>
        <v/>
      </c>
      <c r="BD125" s="370" t="str">
        <f>IF(AND('MAPA DE RIESGOS'!$AP434="Baja",'MAPA DE RIESGOS'!$AR434="Moderado"),CONCATENATE("R",'MAPA DE RIESGOS'!$H434,"C",'MAPA DE RIESGOS'!$AF434),"")</f>
        <v/>
      </c>
      <c r="BE125" s="370" t="str">
        <f>IF(AND('MAPA DE RIESGOS'!$AP435="Baja",'MAPA DE RIESGOS'!$AR435="Moderado"),CONCATENATE("R",'MAPA DE RIESGOS'!$H435,"C",'MAPA DE RIESGOS'!$AF435),"")</f>
        <v/>
      </c>
      <c r="BF125" s="370" t="str">
        <f>IF(AND('MAPA DE RIESGOS'!$AP436="Baja",'MAPA DE RIESGOS'!$AR436="Moderado"),CONCATENATE("R",'MAPA DE RIESGOS'!$H436,"C",'MAPA DE RIESGOS'!$AF436),"")</f>
        <v>R71C1</v>
      </c>
      <c r="BG125" s="370" t="str">
        <f>IF(AND('MAPA DE RIESGOS'!$AP437="Baja",'MAPA DE RIESGOS'!$AR437="Moderado"),CONCATENATE("R",'MAPA DE RIESGOS'!$H437,"C",'MAPA DE RIESGOS'!$AF437),"")</f>
        <v/>
      </c>
      <c r="BH125" s="370" t="str">
        <f>IF(AND('MAPA DE RIESGOS'!$AP438="Baja",'MAPA DE RIESGOS'!$AR438="Moderado"),CONCATENATE("R",'MAPA DE RIESGOS'!$H438,"C",'MAPA DE RIESGOS'!$AF438),"")</f>
        <v/>
      </c>
      <c r="BI125" s="370" t="str">
        <f>IF(AND('MAPA DE RIESGOS'!$AP439="Baja",'MAPA DE RIESGOS'!$AR439="Moderado"),CONCATENATE("R",'MAPA DE RIESGOS'!$H439,"C",'MAPA DE RIESGOS'!$AF439),"")</f>
        <v/>
      </c>
      <c r="BJ125" s="370" t="str">
        <f>IF(AND('MAPA DE RIESGOS'!$AP440="Baja",'MAPA DE RIESGOS'!$AR440="Moderado"),CONCATENATE("R",'MAPA DE RIESGOS'!$H440,"C",'MAPA DE RIESGOS'!$AF440),"")</f>
        <v/>
      </c>
      <c r="BK125" s="371" t="str">
        <f>IF(AND('MAPA DE RIESGOS'!$AP441="Baja",'MAPA DE RIESGOS'!$AR441="Moderado"),CONCATENATE("R",'MAPA DE RIESGOS'!$H441,"C",'MAPA DE RIESGOS'!$AF441),"")</f>
        <v/>
      </c>
      <c r="BL125" s="357" t="str">
        <f>IF(AND('MAPA DE RIESGOS'!$AP424="Baja",'MAPA DE RIESGOS'!$AR424="Mayor"),CONCATENATE("R",'MAPA DE RIESGOS'!$H424,"C",'MAPA DE RIESGOS'!$AF424),"")</f>
        <v/>
      </c>
      <c r="BM125" s="357" t="str">
        <f>IF(AND('MAPA DE RIESGOS'!$AP425="Baja",'MAPA DE RIESGOS'!$AR425="Mayor"),CONCATENATE("R",'MAPA DE RIESGOS'!$H425,"C",'MAPA DE RIESGOS'!$AF425),"")</f>
        <v/>
      </c>
      <c r="BN125" s="357" t="str">
        <f>IF(AND('MAPA DE RIESGOS'!$AP426="Baja",'MAPA DE RIESGOS'!$AR426="Mayor"),CONCATENATE("R",'MAPA DE RIESGOS'!$H426,"C",'MAPA DE RIESGOS'!$AF426),"")</f>
        <v/>
      </c>
      <c r="BO125" s="357" t="str">
        <f>IF(AND('MAPA DE RIESGOS'!$AP427="Baja",'MAPA DE RIESGOS'!$AR427="Mayor"),CONCATENATE("R",'MAPA DE RIESGOS'!$H427,"C",'MAPA DE RIESGOS'!$AF427),"")</f>
        <v/>
      </c>
      <c r="BP125" s="357" t="str">
        <f>IF(AND('MAPA DE RIESGOS'!$AP428="Baja",'MAPA DE RIESGOS'!$AR428="Mayor"),CONCATENATE("R",'MAPA DE RIESGOS'!$H428,"C",'MAPA DE RIESGOS'!$AF428),"")</f>
        <v/>
      </c>
      <c r="BQ125" s="357" t="str">
        <f>IF(AND('MAPA DE RIESGOS'!$AP429="Baja",'MAPA DE RIESGOS'!$AR429="Mayor"),CONCATENATE("R",'MAPA DE RIESGOS'!$H429,"C",'MAPA DE RIESGOS'!$AF429),"")</f>
        <v/>
      </c>
      <c r="BR125" s="357" t="str">
        <f>IF(AND('MAPA DE RIESGOS'!$AP430="Baja",'MAPA DE RIESGOS'!$AR430="Mayor"),CONCATENATE("R",'MAPA DE RIESGOS'!$H430,"C",'MAPA DE RIESGOS'!$AF430),"")</f>
        <v/>
      </c>
      <c r="BS125" s="357" t="str">
        <f>IF(AND('MAPA DE RIESGOS'!$AP431="Baja",'MAPA DE RIESGOS'!$AR431="Mayor"),CONCATENATE("R",'MAPA DE RIESGOS'!$H431,"C",'MAPA DE RIESGOS'!$AF431),"")</f>
        <v/>
      </c>
      <c r="BT125" s="357" t="str">
        <f>IF(AND('MAPA DE RIESGOS'!$AP432="Baja",'MAPA DE RIESGOS'!$AR432="Mayor"),CONCATENATE("R",'MAPA DE RIESGOS'!$H432,"C",'MAPA DE RIESGOS'!$AF432),"")</f>
        <v/>
      </c>
      <c r="BU125" s="357" t="str">
        <f>IF(AND('MAPA DE RIESGOS'!$AP433="Baja",'MAPA DE RIESGOS'!$AR433="Mayor"),CONCATENATE("R",'MAPA DE RIESGOS'!$H433,"C",'MAPA DE RIESGOS'!$AF433),"")</f>
        <v/>
      </c>
      <c r="BV125" s="357" t="str">
        <f>IF(AND('MAPA DE RIESGOS'!$AP434="Baja",'MAPA DE RIESGOS'!$AR434="Mayor"),CONCATENATE("R",'MAPA DE RIESGOS'!$H434,"C",'MAPA DE RIESGOS'!$AF434),"")</f>
        <v/>
      </c>
      <c r="BW125" s="357" t="str">
        <f>IF(AND('MAPA DE RIESGOS'!$AP435="Baja",'MAPA DE RIESGOS'!$AR435="Mayor"),CONCATENATE("R",'MAPA DE RIESGOS'!$H435,"C",'MAPA DE RIESGOS'!$AF435),"")</f>
        <v/>
      </c>
      <c r="BX125" s="357" t="str">
        <f>IF(AND('MAPA DE RIESGOS'!$AP436="Baja",'MAPA DE RIESGOS'!$AR436="Mayor"),CONCATENATE("R",'MAPA DE RIESGOS'!$H436,"C",'MAPA DE RIESGOS'!$AF436),"")</f>
        <v/>
      </c>
      <c r="BY125" s="357" t="str">
        <f>IF(AND('MAPA DE RIESGOS'!$AP437="Baja",'MAPA DE RIESGOS'!$AR437="Mayor"),CONCATENATE("R",'MAPA DE RIESGOS'!$H437,"C",'MAPA DE RIESGOS'!$AF437),"")</f>
        <v/>
      </c>
      <c r="BZ125" s="357" t="str">
        <f>IF(AND('MAPA DE RIESGOS'!$AP438="Baja",'MAPA DE RIESGOS'!$AR438="Mayor"),CONCATENATE("R",'MAPA DE RIESGOS'!$H438,"C",'MAPA DE RIESGOS'!$AF438),"")</f>
        <v/>
      </c>
      <c r="CA125" s="357" t="str">
        <f>IF(AND('MAPA DE RIESGOS'!$AP439="Baja",'MAPA DE RIESGOS'!$AR439="Mayor"),CONCATENATE("R",'MAPA DE RIESGOS'!$H439,"C",'MAPA DE RIESGOS'!$AF439),"")</f>
        <v/>
      </c>
      <c r="CB125" s="357" t="str">
        <f>IF(AND('MAPA DE RIESGOS'!$AP440="Baja",'MAPA DE RIESGOS'!$AR440="Mayor"),CONCATENATE("R",'MAPA DE RIESGOS'!$H440,"C",'MAPA DE RIESGOS'!$AF440),"")</f>
        <v/>
      </c>
      <c r="CC125" s="358" t="str">
        <f>IF(AND('MAPA DE RIESGOS'!$AP441="Baja",'MAPA DE RIESGOS'!$AR441="Mayor"),CONCATENATE("R",'MAPA DE RIESGOS'!$H441,"C",'MAPA DE RIESGOS'!$AF441),"")</f>
        <v/>
      </c>
      <c r="CD125" s="359" t="str">
        <f>IF(AND('MAPA DE RIESGOS'!$AP424="Baja",'MAPA DE RIESGOS'!$AR424="Catastrófico"),CONCATENATE("R",'MAPA DE RIESGOS'!$H424,"C",'MAPA DE RIESGOS'!$AF424),"")</f>
        <v/>
      </c>
      <c r="CE125" s="359" t="str">
        <f>IF(AND('MAPA DE RIESGOS'!$AP425="Baja",'MAPA DE RIESGOS'!$AR425="Catastrófico"),CONCATENATE("R",'MAPA DE RIESGOS'!$H425,"C",'MAPA DE RIESGOS'!$AF425),"")</f>
        <v/>
      </c>
      <c r="CF125" s="359" t="str">
        <f>IF(AND('MAPA DE RIESGOS'!$AP426="Baja",'MAPA DE RIESGOS'!$AR426="Catastrófico"),CONCATENATE("R",'MAPA DE RIESGOS'!$H426,"C",'MAPA DE RIESGOS'!$AF426),"")</f>
        <v/>
      </c>
      <c r="CG125" s="359" t="str">
        <f>IF(AND('MAPA DE RIESGOS'!$AP427="Baja",'MAPA DE RIESGOS'!$AR427="Catastrófico"),CONCATENATE("R",'MAPA DE RIESGOS'!$H427,"C",'MAPA DE RIESGOS'!$AF427),"")</f>
        <v/>
      </c>
      <c r="CH125" s="359" t="str">
        <f>IF(AND('MAPA DE RIESGOS'!$AP428="Baja",'MAPA DE RIESGOS'!$AR428="Catastrófico"),CONCATENATE("R",'MAPA DE RIESGOS'!$H428,"C",'MAPA DE RIESGOS'!$AF428),"")</f>
        <v/>
      </c>
      <c r="CI125" s="359" t="str">
        <f>IF(AND('MAPA DE RIESGOS'!$AP429="Baja",'MAPA DE RIESGOS'!$AR429="Catastrófico"),CONCATENATE("R",'MAPA DE RIESGOS'!$H429,"C",'MAPA DE RIESGOS'!$AF429),"")</f>
        <v/>
      </c>
      <c r="CJ125" s="359" t="str">
        <f>IF(AND('MAPA DE RIESGOS'!$AP430="Baja",'MAPA DE RIESGOS'!$AR430="Catastrófico"),CONCATENATE("R",'MAPA DE RIESGOS'!$H430,"C",'MAPA DE RIESGOS'!$AF430),"")</f>
        <v/>
      </c>
      <c r="CK125" s="359" t="str">
        <f>IF(AND('MAPA DE RIESGOS'!$AP431="Baja",'MAPA DE RIESGOS'!$AR431="Catastrófico"),CONCATENATE("R",'MAPA DE RIESGOS'!$H431,"C",'MAPA DE RIESGOS'!$AF431),"")</f>
        <v/>
      </c>
      <c r="CL125" s="359" t="str">
        <f>IF(AND('MAPA DE RIESGOS'!$AP432="Baja",'MAPA DE RIESGOS'!$AR432="Catastrófico"),CONCATENATE("R",'MAPA DE RIESGOS'!$H432,"C",'MAPA DE RIESGOS'!$AF432),"")</f>
        <v/>
      </c>
      <c r="CM125" s="359" t="str">
        <f>IF(AND('MAPA DE RIESGOS'!$AP433="Baja",'MAPA DE RIESGOS'!$AR433="Catastrófico"),CONCATENATE("R",'MAPA DE RIESGOS'!$H433,"C",'MAPA DE RIESGOS'!$AF433),"")</f>
        <v/>
      </c>
      <c r="CN125" s="359" t="str">
        <f>IF(AND('MAPA DE RIESGOS'!$AP434="Baja",'MAPA DE RIESGOS'!$AR434="Catastrófico"),CONCATENATE("R",'MAPA DE RIESGOS'!$H434,"C",'MAPA DE RIESGOS'!$AF434),"")</f>
        <v/>
      </c>
      <c r="CO125" s="359" t="str">
        <f>IF(AND('MAPA DE RIESGOS'!$AP435="Baja",'MAPA DE RIESGOS'!$AR435="Catastrófico"),CONCATENATE("R",'MAPA DE RIESGOS'!$H435,"C",'MAPA DE RIESGOS'!$AF435),"")</f>
        <v/>
      </c>
      <c r="CP125" s="359" t="str">
        <f>IF(AND('MAPA DE RIESGOS'!$AP436="Baja",'MAPA DE RIESGOS'!$AR436="Catastrófico"),CONCATENATE("R",'MAPA DE RIESGOS'!$H436,"C",'MAPA DE RIESGOS'!$AF436),"")</f>
        <v/>
      </c>
      <c r="CQ125" s="359" t="str">
        <f>IF(AND('MAPA DE RIESGOS'!$AP437="Baja",'MAPA DE RIESGOS'!$AR437="Catastrófico"),CONCATENATE("R",'MAPA DE RIESGOS'!$H437,"C",'MAPA DE RIESGOS'!$AF437),"")</f>
        <v/>
      </c>
      <c r="CR125" s="359" t="str">
        <f>IF(AND('MAPA DE RIESGOS'!$AP438="Baja",'MAPA DE RIESGOS'!$AR438="Catastrófico"),CONCATENATE("R",'MAPA DE RIESGOS'!$H438,"C",'MAPA DE RIESGOS'!$AF438),"")</f>
        <v/>
      </c>
      <c r="CS125" s="359" t="str">
        <f>IF(AND('MAPA DE RIESGOS'!$AP439="Baja",'MAPA DE RIESGOS'!$AR439="Catastrófico"),CONCATENATE("R",'MAPA DE RIESGOS'!$H439,"C",'MAPA DE RIESGOS'!$AF439),"")</f>
        <v/>
      </c>
      <c r="CT125" s="359" t="str">
        <f>IF(AND('MAPA DE RIESGOS'!$AP440="Baja",'MAPA DE RIESGOS'!$AR440="Catastrófico"),CONCATENATE("R",'MAPA DE RIESGOS'!$H440,"C",'MAPA DE RIESGOS'!$AF440),"")</f>
        <v/>
      </c>
      <c r="CU125" s="360" t="str">
        <f>IF(AND('MAPA DE RIESGOS'!$AP441="Baja",'MAPA DE RIESGOS'!$AR441="Catastrófico"),CONCATENATE("R",'MAPA DE RIESGOS'!$H441,"C",'MAPA DE RIESGOS'!$AF441),"")</f>
        <v/>
      </c>
      <c r="CV125" s="67"/>
      <c r="CW125" s="722"/>
      <c r="CX125" s="722"/>
      <c r="CY125" s="722"/>
      <c r="CZ125" s="722"/>
      <c r="DA125" s="722"/>
      <c r="DB125" s="722"/>
    </row>
    <row r="126" spans="2:106" ht="32.5" customHeight="1">
      <c r="B126" s="755"/>
      <c r="C126" s="755"/>
      <c r="D126" s="756"/>
      <c r="E126" s="726"/>
      <c r="F126" s="727"/>
      <c r="G126" s="727"/>
      <c r="H126" s="727"/>
      <c r="I126" s="728"/>
      <c r="J126" s="378" t="str">
        <f>IF(AND('MAPA DE RIESGOS'!$AP442="Baja",'MAPA DE RIESGOS'!$AR442="Leve"),CONCATENATE("R",'MAPA DE RIESGOS'!$H442,"C",'MAPA DE RIESGOS'!$AF442),"")</f>
        <v/>
      </c>
      <c r="K126" s="379" t="str">
        <f>IF(AND('MAPA DE RIESGOS'!$AP443="Baja",'MAPA DE RIESGOS'!$AR443="Leve"),CONCATENATE("R",'MAPA DE RIESGOS'!$H443,"C",'MAPA DE RIESGOS'!$AF443),"")</f>
        <v/>
      </c>
      <c r="L126" s="379" t="str">
        <f>IF(AND('MAPA DE RIESGOS'!$AP444="Baja",'MAPA DE RIESGOS'!$AR444="Leve"),CONCATENATE("R",'MAPA DE RIESGOS'!$H444,"C",'MAPA DE RIESGOS'!$AF444),"")</f>
        <v/>
      </c>
      <c r="M126" s="379" t="str">
        <f>IF(AND('MAPA DE RIESGOS'!$AP445="Baja",'MAPA DE RIESGOS'!$AR445="Leve"),CONCATENATE("R",'MAPA DE RIESGOS'!$H445,"C",'MAPA DE RIESGOS'!$AF445),"")</f>
        <v/>
      </c>
      <c r="N126" s="379" t="str">
        <f>IF(AND('MAPA DE RIESGOS'!$AP446="Baja",'MAPA DE RIESGOS'!$AR446="Leve"),CONCATENATE("R",'MAPA DE RIESGOS'!$H446,"C",'MAPA DE RIESGOS'!$AF446),"")</f>
        <v/>
      </c>
      <c r="O126" s="379" t="str">
        <f>IF(AND('MAPA DE RIESGOS'!$AP447="Baja",'MAPA DE RIESGOS'!$AR447="Leve"),CONCATENATE("R",'MAPA DE RIESGOS'!$H447,"C",'MAPA DE RIESGOS'!$AF447),"")</f>
        <v/>
      </c>
      <c r="P126" s="379" t="str">
        <f>IF(AND('MAPA DE RIESGOS'!$AP448="Baja",'MAPA DE RIESGOS'!$AR448="Leve"),CONCATENATE("R",'MAPA DE RIESGOS'!$H448,"C",'MAPA DE RIESGOS'!$AF448),"")</f>
        <v/>
      </c>
      <c r="Q126" s="379" t="str">
        <f>IF(AND('MAPA DE RIESGOS'!$AP449="Baja",'MAPA DE RIESGOS'!$AR449="Leve"),CONCATENATE("R",'MAPA DE RIESGOS'!$H449,"C",'MAPA DE RIESGOS'!$AF449),"")</f>
        <v/>
      </c>
      <c r="R126" s="379" t="str">
        <f>IF(AND('MAPA DE RIESGOS'!$AP450="Baja",'MAPA DE RIESGOS'!$AR450="Leve"),CONCATENATE("R",'MAPA DE RIESGOS'!$H450,"C",'MAPA DE RIESGOS'!$AF450),"")</f>
        <v/>
      </c>
      <c r="S126" s="379" t="str">
        <f>IF(AND('MAPA DE RIESGOS'!$AP451="Baja",'MAPA DE RIESGOS'!$AR451="Leve"),CONCATENATE("R",'MAPA DE RIESGOS'!$H451,"C",'MAPA DE RIESGOS'!$AF451),"")</f>
        <v/>
      </c>
      <c r="T126" s="379" t="str">
        <f>IF(AND('MAPA DE RIESGOS'!$AP452="Baja",'MAPA DE RIESGOS'!$AR452="Leve"),CONCATENATE("R",'MAPA DE RIESGOS'!$H452,"C",'MAPA DE RIESGOS'!$AF452),"")</f>
        <v/>
      </c>
      <c r="U126" s="379" t="str">
        <f>IF(AND('MAPA DE RIESGOS'!$AP453="Baja",'MAPA DE RIESGOS'!$AR453="Leve"),CONCATENATE("R",'MAPA DE RIESGOS'!$H453,"C",'MAPA DE RIESGOS'!$AF453),"")</f>
        <v/>
      </c>
      <c r="V126" s="379" t="str">
        <f>IF(AND('MAPA DE RIESGOS'!$AP454="Baja",'MAPA DE RIESGOS'!$AR454="Leve"),CONCATENATE("R",'MAPA DE RIESGOS'!$H454,"C",'MAPA DE RIESGOS'!$AF454),"")</f>
        <v/>
      </c>
      <c r="W126" s="379" t="str">
        <f>IF(AND('MAPA DE RIESGOS'!$AP455="Baja",'MAPA DE RIESGOS'!$AR455="Leve"),CONCATENATE("R",'MAPA DE RIESGOS'!$H455,"C",'MAPA DE RIESGOS'!$AF455),"")</f>
        <v/>
      </c>
      <c r="X126" s="379" t="str">
        <f>IF(AND('MAPA DE RIESGOS'!$AP456="Baja",'MAPA DE RIESGOS'!$AR456="Leve"),CONCATENATE("R",'MAPA DE RIESGOS'!$H456,"C",'MAPA DE RIESGOS'!$AF456),"")</f>
        <v/>
      </c>
      <c r="Y126" s="379" t="str">
        <f>IF(AND('MAPA DE RIESGOS'!$AP457="Baja",'MAPA DE RIESGOS'!$AR457="Leve"),CONCATENATE("R",'MAPA DE RIESGOS'!$H457,"C",'MAPA DE RIESGOS'!$AF457),"")</f>
        <v/>
      </c>
      <c r="Z126" s="379" t="str">
        <f>IF(AND('MAPA DE RIESGOS'!$AP458="Baja",'MAPA DE RIESGOS'!$AR458="Leve"),CONCATENATE("R",'MAPA DE RIESGOS'!$H458,"C",'MAPA DE RIESGOS'!$AF458),"")</f>
        <v/>
      </c>
      <c r="AA126" s="380" t="str">
        <f>IF(AND('MAPA DE RIESGOS'!$AP459="Baja",'MAPA DE RIESGOS'!$AR459="Leve"),CONCATENATE("R",'MAPA DE RIESGOS'!$H459,"C",'MAPA DE RIESGOS'!$AF459),"")</f>
        <v/>
      </c>
      <c r="AB126" s="369" t="str">
        <f>IF(AND('MAPA DE RIESGOS'!$AP442="Baja",'MAPA DE RIESGOS'!$AR442="Menor"),CONCATENATE("R",'MAPA DE RIESGOS'!$H442,"C",'MAPA DE RIESGOS'!$AF442),"")</f>
        <v/>
      </c>
      <c r="AC126" s="370" t="str">
        <f>IF(AND('MAPA DE RIESGOS'!$AP443="Baja",'MAPA DE RIESGOS'!$AR443="Menor"),CONCATENATE("R",'MAPA DE RIESGOS'!$H443,"C",'MAPA DE RIESGOS'!$AF443),"")</f>
        <v/>
      </c>
      <c r="AD126" s="370" t="str">
        <f>IF(AND('MAPA DE RIESGOS'!$AP444="Baja",'MAPA DE RIESGOS'!$AR444="Menor"),CONCATENATE("R",'MAPA DE RIESGOS'!$H444,"C",'MAPA DE RIESGOS'!$AF444),"")</f>
        <v/>
      </c>
      <c r="AE126" s="370" t="str">
        <f>IF(AND('MAPA DE RIESGOS'!$AP445="Baja",'MAPA DE RIESGOS'!$AR445="Menor"),CONCATENATE("R",'MAPA DE RIESGOS'!$H445,"C",'MAPA DE RIESGOS'!$AF445),"")</f>
        <v/>
      </c>
      <c r="AF126" s="370" t="str">
        <f>IF(AND('MAPA DE RIESGOS'!$AP446="Baja",'MAPA DE RIESGOS'!$AR446="Menor"),CONCATENATE("R",'MAPA DE RIESGOS'!$H446,"C",'MAPA DE RIESGOS'!$AF446),"")</f>
        <v/>
      </c>
      <c r="AG126" s="370" t="str">
        <f>IF(AND('MAPA DE RIESGOS'!$AP447="Baja",'MAPA DE RIESGOS'!$AR447="Menor"),CONCATENATE("R",'MAPA DE RIESGOS'!$H447,"C",'MAPA DE RIESGOS'!$AF447),"")</f>
        <v/>
      </c>
      <c r="AH126" s="370" t="str">
        <f>IF(AND('MAPA DE RIESGOS'!$AP448="Baja",'MAPA DE RIESGOS'!$AR448="Menor"),CONCATENATE("R",'MAPA DE RIESGOS'!$H448,"C",'MAPA DE RIESGOS'!$AF448),"")</f>
        <v/>
      </c>
      <c r="AI126" s="370" t="str">
        <f>IF(AND('MAPA DE RIESGOS'!$AP449="Baja",'MAPA DE RIESGOS'!$AR449="Menor"),CONCATENATE("R",'MAPA DE RIESGOS'!$H449,"C",'MAPA DE RIESGOS'!$AF449),"")</f>
        <v/>
      </c>
      <c r="AJ126" s="370" t="str">
        <f>IF(AND('MAPA DE RIESGOS'!$AP450="Baja",'MAPA DE RIESGOS'!$AR450="Menor"),CONCATENATE("R",'MAPA DE RIESGOS'!$H450,"C",'MAPA DE RIESGOS'!$AF450),"")</f>
        <v/>
      </c>
      <c r="AK126" s="370" t="str">
        <f>IF(AND('MAPA DE RIESGOS'!$AP451="Baja",'MAPA DE RIESGOS'!$AR451="Menor"),CONCATENATE("R",'MAPA DE RIESGOS'!$H451,"C",'MAPA DE RIESGOS'!$AF451),"")</f>
        <v/>
      </c>
      <c r="AL126" s="370" t="str">
        <f>IF(AND('MAPA DE RIESGOS'!$AP452="Baja",'MAPA DE RIESGOS'!$AR452="Menor"),CONCATENATE("R",'MAPA DE RIESGOS'!$H452,"C",'MAPA DE RIESGOS'!$AF452),"")</f>
        <v/>
      </c>
      <c r="AM126" s="370" t="str">
        <f>IF(AND('MAPA DE RIESGOS'!$AP453="Baja",'MAPA DE RIESGOS'!$AR453="Menor"),CONCATENATE("R",'MAPA DE RIESGOS'!$H453,"C",'MAPA DE RIESGOS'!$AF453),"")</f>
        <v/>
      </c>
      <c r="AN126" s="370" t="str">
        <f>IF(AND('MAPA DE RIESGOS'!$AP454="Baja",'MAPA DE RIESGOS'!$AR454="Menor"),CONCATENATE("R",'MAPA DE RIESGOS'!$H454,"C",'MAPA DE RIESGOS'!$AF454),"")</f>
        <v/>
      </c>
      <c r="AO126" s="370" t="str">
        <f>IF(AND('MAPA DE RIESGOS'!$AP455="Baja",'MAPA DE RIESGOS'!$AR455="Menor"),CONCATENATE("R",'MAPA DE RIESGOS'!$H455,"C",'MAPA DE RIESGOS'!$AF455),"")</f>
        <v/>
      </c>
      <c r="AP126" s="370" t="str">
        <f>IF(AND('MAPA DE RIESGOS'!$AP456="Baja",'MAPA DE RIESGOS'!$AR456="Menor"),CONCATENATE("R",'MAPA DE RIESGOS'!$H456,"C",'MAPA DE RIESGOS'!$AF456),"")</f>
        <v/>
      </c>
      <c r="AQ126" s="370" t="str">
        <f>IF(AND('MAPA DE RIESGOS'!$AP457="Baja",'MAPA DE RIESGOS'!$AR457="Menor"),CONCATENATE("R",'MAPA DE RIESGOS'!$H457,"C",'MAPA DE RIESGOS'!$AF457),"")</f>
        <v/>
      </c>
      <c r="AR126" s="370" t="str">
        <f>IF(AND('MAPA DE RIESGOS'!$AP458="Baja",'MAPA DE RIESGOS'!$AR458="Menor"),CONCATENATE("R",'MAPA DE RIESGOS'!$H458,"C",'MAPA DE RIESGOS'!$AF458),"")</f>
        <v/>
      </c>
      <c r="AS126" s="370" t="str">
        <f>IF(AND('MAPA DE RIESGOS'!$AP459="Baja",'MAPA DE RIESGOS'!$AR459="Menor"),CONCATENATE("R",'MAPA DE RIESGOS'!$H459,"C",'MAPA DE RIESGOS'!$AF459),"")</f>
        <v/>
      </c>
      <c r="AT126" s="369" t="str">
        <f>IF(AND('MAPA DE RIESGOS'!$AP442="Baja",'MAPA DE RIESGOS'!$AR442="Moderado"),CONCATENATE("R",'MAPA DE RIESGOS'!$H442,"C",'MAPA DE RIESGOS'!$AF442),"")</f>
        <v/>
      </c>
      <c r="AU126" s="370" t="str">
        <f>IF(AND('MAPA DE RIESGOS'!$AP443="Baja",'MAPA DE RIESGOS'!$AR443="Moderado"),CONCATENATE("R",'MAPA DE RIESGOS'!$H443,"C",'MAPA DE RIESGOS'!$AF443),"")</f>
        <v/>
      </c>
      <c r="AV126" s="370" t="str">
        <f>IF(AND('MAPA DE RIESGOS'!$AP444="Baja",'MAPA DE RIESGOS'!$AR444="Moderado"),CONCATENATE("R",'MAPA DE RIESGOS'!$H444,"C",'MAPA DE RIESGOS'!$AF444),"")</f>
        <v/>
      </c>
      <c r="AW126" s="370" t="str">
        <f>IF(AND('MAPA DE RIESGOS'!$AP445="Baja",'MAPA DE RIESGOS'!$AR445="Moderado"),CONCATENATE("R",'MAPA DE RIESGOS'!$H445,"C",'MAPA DE RIESGOS'!$AF445),"")</f>
        <v/>
      </c>
      <c r="AX126" s="370" t="str">
        <f>IF(AND('MAPA DE RIESGOS'!$AP446="Baja",'MAPA DE RIESGOS'!$AR446="Moderado"),CONCATENATE("R",'MAPA DE RIESGOS'!$H446,"C",'MAPA DE RIESGOS'!$AF446),"")</f>
        <v/>
      </c>
      <c r="AY126" s="370" t="str">
        <f>IF(AND('MAPA DE RIESGOS'!$AP447="Baja",'MAPA DE RIESGOS'!$AR447="Moderado"),CONCATENATE("R",'MAPA DE RIESGOS'!$H447,"C",'MAPA DE RIESGOS'!$AF447),"")</f>
        <v/>
      </c>
      <c r="AZ126" s="370" t="str">
        <f>IF(AND('MAPA DE RIESGOS'!$AP448="Baja",'MAPA DE RIESGOS'!$AR448="Moderado"),CONCATENATE("R",'MAPA DE RIESGOS'!$H448,"C",'MAPA DE RIESGOS'!$AF448),"")</f>
        <v/>
      </c>
      <c r="BA126" s="370" t="str">
        <f>IF(AND('MAPA DE RIESGOS'!$AP449="Baja",'MAPA DE RIESGOS'!$AR449="Moderado"),CONCATENATE("R",'MAPA DE RIESGOS'!$H449,"C",'MAPA DE RIESGOS'!$AF449),"")</f>
        <v/>
      </c>
      <c r="BB126" s="370" t="str">
        <f>IF(AND('MAPA DE RIESGOS'!$AP450="Baja",'MAPA DE RIESGOS'!$AR450="Moderado"),CONCATENATE("R",'MAPA DE RIESGOS'!$H450,"C",'MAPA DE RIESGOS'!$AF450),"")</f>
        <v/>
      </c>
      <c r="BC126" s="370" t="str">
        <f>IF(AND('MAPA DE RIESGOS'!$AP451="Baja",'MAPA DE RIESGOS'!$AR451="Moderado"),CONCATENATE("R",'MAPA DE RIESGOS'!$H451,"C",'MAPA DE RIESGOS'!$AF451),"")</f>
        <v/>
      </c>
      <c r="BD126" s="370" t="str">
        <f>IF(AND('MAPA DE RIESGOS'!$AP452="Baja",'MAPA DE RIESGOS'!$AR452="Moderado"),CONCATENATE("R",'MAPA DE RIESGOS'!$H452,"C",'MAPA DE RIESGOS'!$AF452),"")</f>
        <v/>
      </c>
      <c r="BE126" s="370" t="str">
        <f>IF(AND('MAPA DE RIESGOS'!$AP453="Baja",'MAPA DE RIESGOS'!$AR453="Moderado"),CONCATENATE("R",'MAPA DE RIESGOS'!$H453,"C",'MAPA DE RIESGOS'!$AF453),"")</f>
        <v/>
      </c>
      <c r="BF126" s="370" t="str">
        <f>IF(AND('MAPA DE RIESGOS'!$AP454="Baja",'MAPA DE RIESGOS'!$AR454="Moderado"),CONCATENATE("R",'MAPA DE RIESGOS'!$H454,"C",'MAPA DE RIESGOS'!$AF454),"")</f>
        <v>R74C1</v>
      </c>
      <c r="BG126" s="370" t="str">
        <f>IF(AND('MAPA DE RIESGOS'!$AP455="Baja",'MAPA DE RIESGOS'!$AR455="Moderado"),CONCATENATE("R",'MAPA DE RIESGOS'!$H455,"C",'MAPA DE RIESGOS'!$AF455),"")</f>
        <v>R74C2</v>
      </c>
      <c r="BH126" s="370" t="str">
        <f>IF(AND('MAPA DE RIESGOS'!$AP456="Baja",'MAPA DE RIESGOS'!$AR456="Moderado"),CONCATENATE("R",'MAPA DE RIESGOS'!$H456,"C",'MAPA DE RIESGOS'!$AF456),"")</f>
        <v/>
      </c>
      <c r="BI126" s="370" t="str">
        <f>IF(AND('MAPA DE RIESGOS'!$AP457="Baja",'MAPA DE RIESGOS'!$AR457="Moderado"),CONCATENATE("R",'MAPA DE RIESGOS'!$H457,"C",'MAPA DE RIESGOS'!$AF457),"")</f>
        <v/>
      </c>
      <c r="BJ126" s="370" t="str">
        <f>IF(AND('MAPA DE RIESGOS'!$AP458="Baja",'MAPA DE RIESGOS'!$AR458="Moderado"),CONCATENATE("R",'MAPA DE RIESGOS'!$H458,"C",'MAPA DE RIESGOS'!$AF458),"")</f>
        <v/>
      </c>
      <c r="BK126" s="371" t="str">
        <f>IF(AND('MAPA DE RIESGOS'!$AP459="Baja",'MAPA DE RIESGOS'!$AR459="Moderado"),CONCATENATE("R",'MAPA DE RIESGOS'!$H459,"C",'MAPA DE RIESGOS'!$AF459),"")</f>
        <v/>
      </c>
      <c r="BL126" s="357" t="str">
        <f>IF(AND('MAPA DE RIESGOS'!$AP442="Baja",'MAPA DE RIESGOS'!$AR442="Mayor"),CONCATENATE("R",'MAPA DE RIESGOS'!$H442,"C",'MAPA DE RIESGOS'!$AF442),"")</f>
        <v/>
      </c>
      <c r="BM126" s="357" t="str">
        <f>IF(AND('MAPA DE RIESGOS'!$AP443="Baja",'MAPA DE RIESGOS'!$AR443="Mayor"),CONCATENATE("R",'MAPA DE RIESGOS'!$H443,"C",'MAPA DE RIESGOS'!$AF443),"")</f>
        <v/>
      </c>
      <c r="BN126" s="357" t="str">
        <f>IF(AND('MAPA DE RIESGOS'!$AP444="Baja",'MAPA DE RIESGOS'!$AR444="Mayor"),CONCATENATE("R",'MAPA DE RIESGOS'!$H444,"C",'MAPA DE RIESGOS'!$AF444),"")</f>
        <v/>
      </c>
      <c r="BO126" s="357" t="str">
        <f>IF(AND('MAPA DE RIESGOS'!$AP445="Baja",'MAPA DE RIESGOS'!$AR445="Mayor"),CONCATENATE("R",'MAPA DE RIESGOS'!$H445,"C",'MAPA DE RIESGOS'!$AF445),"")</f>
        <v/>
      </c>
      <c r="BP126" s="357" t="str">
        <f>IF(AND('MAPA DE RIESGOS'!$AP446="Baja",'MAPA DE RIESGOS'!$AR446="Mayor"),CONCATENATE("R",'MAPA DE RIESGOS'!$H446,"C",'MAPA DE RIESGOS'!$AF446),"")</f>
        <v/>
      </c>
      <c r="BQ126" s="357" t="str">
        <f>IF(AND('MAPA DE RIESGOS'!$AP447="Baja",'MAPA DE RIESGOS'!$AR447="Mayor"),CONCATENATE("R",'MAPA DE RIESGOS'!$H447,"C",'MAPA DE RIESGOS'!$AF447),"")</f>
        <v/>
      </c>
      <c r="BR126" s="357" t="str">
        <f>IF(AND('MAPA DE RIESGOS'!$AP448="Baja",'MAPA DE RIESGOS'!$AR448="Mayor"),CONCATENATE("R",'MAPA DE RIESGOS'!$H448,"C",'MAPA DE RIESGOS'!$AF448),"")</f>
        <v/>
      </c>
      <c r="BS126" s="357" t="str">
        <f>IF(AND('MAPA DE RIESGOS'!$AP449="Baja",'MAPA DE RIESGOS'!$AR449="Mayor"),CONCATENATE("R",'MAPA DE RIESGOS'!$H449,"C",'MAPA DE RIESGOS'!$AF449),"")</f>
        <v/>
      </c>
      <c r="BT126" s="357" t="str">
        <f>IF(AND('MAPA DE RIESGOS'!$AP450="Baja",'MAPA DE RIESGOS'!$AR450="Mayor"),CONCATENATE("R",'MAPA DE RIESGOS'!$H450,"C",'MAPA DE RIESGOS'!$AF450),"")</f>
        <v/>
      </c>
      <c r="BU126" s="357" t="str">
        <f>IF(AND('MAPA DE RIESGOS'!$AP451="Baja",'MAPA DE RIESGOS'!$AR451="Mayor"),CONCATENATE("R",'MAPA DE RIESGOS'!$H451,"C",'MAPA DE RIESGOS'!$AF451),"")</f>
        <v/>
      </c>
      <c r="BV126" s="357" t="str">
        <f>IF(AND('MAPA DE RIESGOS'!$AP452="Baja",'MAPA DE RIESGOS'!$AR452="Mayor"),CONCATENATE("R",'MAPA DE RIESGOS'!$H452,"C",'MAPA DE RIESGOS'!$AF452),"")</f>
        <v/>
      </c>
      <c r="BW126" s="357" t="str">
        <f>IF(AND('MAPA DE RIESGOS'!$AP453="Baja",'MAPA DE RIESGOS'!$AR453="Mayor"),CONCATENATE("R",'MAPA DE RIESGOS'!$H453,"C",'MAPA DE RIESGOS'!$AF453),"")</f>
        <v/>
      </c>
      <c r="BX126" s="357" t="str">
        <f>IF(AND('MAPA DE RIESGOS'!$AP454="Baja",'MAPA DE RIESGOS'!$AR454="Mayor"),CONCATENATE("R",'MAPA DE RIESGOS'!$H454,"C",'MAPA DE RIESGOS'!$AF454),"")</f>
        <v/>
      </c>
      <c r="BY126" s="357" t="str">
        <f>IF(AND('MAPA DE RIESGOS'!$AP455="Baja",'MAPA DE RIESGOS'!$AR455="Mayor"),CONCATENATE("R",'MAPA DE RIESGOS'!$H455,"C",'MAPA DE RIESGOS'!$AF455),"")</f>
        <v/>
      </c>
      <c r="BZ126" s="357" t="str">
        <f>IF(AND('MAPA DE RIESGOS'!$AP456="Baja",'MAPA DE RIESGOS'!$AR456="Mayor"),CONCATENATE("R",'MAPA DE RIESGOS'!$H456,"C",'MAPA DE RIESGOS'!$AF456),"")</f>
        <v/>
      </c>
      <c r="CA126" s="357" t="str">
        <f>IF(AND('MAPA DE RIESGOS'!$AP457="Baja",'MAPA DE RIESGOS'!$AR457="Mayor"),CONCATENATE("R",'MAPA DE RIESGOS'!$H457,"C",'MAPA DE RIESGOS'!$AF457),"")</f>
        <v/>
      </c>
      <c r="CB126" s="357" t="str">
        <f>IF(AND('MAPA DE RIESGOS'!$AP458="Baja",'MAPA DE RIESGOS'!$AR458="Mayor"),CONCATENATE("R",'MAPA DE RIESGOS'!$H458,"C",'MAPA DE RIESGOS'!$AF458),"")</f>
        <v/>
      </c>
      <c r="CC126" s="358" t="str">
        <f>IF(AND('MAPA DE RIESGOS'!$AP459="Baja",'MAPA DE RIESGOS'!$AR459="Mayor"),CONCATENATE("R",'MAPA DE RIESGOS'!$H459,"C",'MAPA DE RIESGOS'!$AF459),"")</f>
        <v/>
      </c>
      <c r="CD126" s="359" t="str">
        <f>IF(AND('MAPA DE RIESGOS'!$AP442="Baja",'MAPA DE RIESGOS'!$AR442="Catastrófico"),CONCATENATE("R",'MAPA DE RIESGOS'!$H442,"C",'MAPA DE RIESGOS'!$AF442),"")</f>
        <v/>
      </c>
      <c r="CE126" s="359" t="str">
        <f>IF(AND('MAPA DE RIESGOS'!$AP443="Baja",'MAPA DE RIESGOS'!$AR443="Catastrófico"),CONCATENATE("R",'MAPA DE RIESGOS'!$H443,"C",'MAPA DE RIESGOS'!$AF443),"")</f>
        <v/>
      </c>
      <c r="CF126" s="359" t="str">
        <f>IF(AND('MAPA DE RIESGOS'!$AP444="Baja",'MAPA DE RIESGOS'!$AR444="Catastrófico"),CONCATENATE("R",'MAPA DE RIESGOS'!$H444,"C",'MAPA DE RIESGOS'!$AF444),"")</f>
        <v/>
      </c>
      <c r="CG126" s="359" t="str">
        <f>IF(AND('MAPA DE RIESGOS'!$AP445="Baja",'MAPA DE RIESGOS'!$AR445="Catastrófico"),CONCATENATE("R",'MAPA DE RIESGOS'!$H445,"C",'MAPA DE RIESGOS'!$AF445),"")</f>
        <v/>
      </c>
      <c r="CH126" s="359" t="str">
        <f>IF(AND('MAPA DE RIESGOS'!$AP446="Baja",'MAPA DE RIESGOS'!$AR446="Catastrófico"),CONCATENATE("R",'MAPA DE RIESGOS'!$H446,"C",'MAPA DE RIESGOS'!$AF446),"")</f>
        <v/>
      </c>
      <c r="CI126" s="359" t="str">
        <f>IF(AND('MAPA DE RIESGOS'!$AP447="Baja",'MAPA DE RIESGOS'!$AR447="Catastrófico"),CONCATENATE("R",'MAPA DE RIESGOS'!$H447,"C",'MAPA DE RIESGOS'!$AF447),"")</f>
        <v/>
      </c>
      <c r="CJ126" s="359" t="str">
        <f>IF(AND('MAPA DE RIESGOS'!$AP448="Baja",'MAPA DE RIESGOS'!$AR448="Catastrófico"),CONCATENATE("R",'MAPA DE RIESGOS'!$H448,"C",'MAPA DE RIESGOS'!$AF448),"")</f>
        <v/>
      </c>
      <c r="CK126" s="359" t="str">
        <f>IF(AND('MAPA DE RIESGOS'!$AP449="Baja",'MAPA DE RIESGOS'!$AR449="Catastrófico"),CONCATENATE("R",'MAPA DE RIESGOS'!$H449,"C",'MAPA DE RIESGOS'!$AF449),"")</f>
        <v/>
      </c>
      <c r="CL126" s="359" t="str">
        <f>IF(AND('MAPA DE RIESGOS'!$AP450="Baja",'MAPA DE RIESGOS'!$AR450="Catastrófico"),CONCATENATE("R",'MAPA DE RIESGOS'!$H450,"C",'MAPA DE RIESGOS'!$AF450),"")</f>
        <v/>
      </c>
      <c r="CM126" s="359" t="str">
        <f>IF(AND('MAPA DE RIESGOS'!$AP451="Baja",'MAPA DE RIESGOS'!$AR451="Catastrófico"),CONCATENATE("R",'MAPA DE RIESGOS'!$H451,"C",'MAPA DE RIESGOS'!$AF451),"")</f>
        <v/>
      </c>
      <c r="CN126" s="359" t="str">
        <f>IF(AND('MAPA DE RIESGOS'!$AP452="Baja",'MAPA DE RIESGOS'!$AR452="Catastrófico"),CONCATENATE("R",'MAPA DE RIESGOS'!$H452,"C",'MAPA DE RIESGOS'!$AF452),"")</f>
        <v/>
      </c>
      <c r="CO126" s="359" t="str">
        <f>IF(AND('MAPA DE RIESGOS'!$AP453="Baja",'MAPA DE RIESGOS'!$AR453="Catastrófico"),CONCATENATE("R",'MAPA DE RIESGOS'!$H453,"C",'MAPA DE RIESGOS'!$AF453),"")</f>
        <v/>
      </c>
      <c r="CP126" s="359" t="str">
        <f>IF(AND('MAPA DE RIESGOS'!$AP454="Baja",'MAPA DE RIESGOS'!$AR454="Catastrófico"),CONCATENATE("R",'MAPA DE RIESGOS'!$H454,"C",'MAPA DE RIESGOS'!$AF454),"")</f>
        <v/>
      </c>
      <c r="CQ126" s="359" t="str">
        <f>IF(AND('MAPA DE RIESGOS'!$AP455="Baja",'MAPA DE RIESGOS'!$AR455="Catastrófico"),CONCATENATE("R",'MAPA DE RIESGOS'!$H455,"C",'MAPA DE RIESGOS'!$AF455),"")</f>
        <v/>
      </c>
      <c r="CR126" s="359" t="str">
        <f>IF(AND('MAPA DE RIESGOS'!$AP456="Baja",'MAPA DE RIESGOS'!$AR456="Catastrófico"),CONCATENATE("R",'MAPA DE RIESGOS'!$H456,"C",'MAPA DE RIESGOS'!$AF456),"")</f>
        <v/>
      </c>
      <c r="CS126" s="359" t="str">
        <f>IF(AND('MAPA DE RIESGOS'!$AP457="Baja",'MAPA DE RIESGOS'!$AR457="Catastrófico"),CONCATENATE("R",'MAPA DE RIESGOS'!$H457,"C",'MAPA DE RIESGOS'!$AF457),"")</f>
        <v/>
      </c>
      <c r="CT126" s="359" t="str">
        <f>IF(AND('MAPA DE RIESGOS'!$AP458="Baja",'MAPA DE RIESGOS'!$AR458="Catastrófico"),CONCATENATE("R",'MAPA DE RIESGOS'!$H458,"C",'MAPA DE RIESGOS'!$AF458),"")</f>
        <v/>
      </c>
      <c r="CU126" s="360" t="str">
        <f>IF(AND('MAPA DE RIESGOS'!$AP459="Baja",'MAPA DE RIESGOS'!$AR459="Catastrófico"),CONCATENATE("R",'MAPA DE RIESGOS'!$H459,"C",'MAPA DE RIESGOS'!$AF459),"")</f>
        <v/>
      </c>
      <c r="CV126" s="67"/>
      <c r="CW126" s="722"/>
      <c r="CX126" s="722"/>
      <c r="CY126" s="722"/>
      <c r="CZ126" s="722"/>
      <c r="DA126" s="722"/>
      <c r="DB126" s="722"/>
    </row>
    <row r="127" spans="2:106" ht="32.5" customHeight="1">
      <c r="B127" s="755"/>
      <c r="C127" s="755"/>
      <c r="D127" s="756"/>
      <c r="E127" s="726"/>
      <c r="F127" s="727"/>
      <c r="G127" s="727"/>
      <c r="H127" s="727"/>
      <c r="I127" s="728"/>
      <c r="J127" s="378" t="str">
        <f>IF(AND('MAPA DE RIESGOS'!$AP460="Baja",'MAPA DE RIESGOS'!$AR460="Leve"),CONCATENATE("R",'MAPA DE RIESGOS'!$H460,"C",'MAPA DE RIESGOS'!$AF460),"")</f>
        <v/>
      </c>
      <c r="K127" s="379" t="str">
        <f>IF(AND('MAPA DE RIESGOS'!$AP461="Baja",'MAPA DE RIESGOS'!$AR461="Leve"),CONCATENATE("R",'MAPA DE RIESGOS'!$H461,"C",'MAPA DE RIESGOS'!$AF461),"")</f>
        <v/>
      </c>
      <c r="L127" s="379" t="str">
        <f>IF(AND('MAPA DE RIESGOS'!$AP462="Baja",'MAPA DE RIESGOS'!$AR462="Leve"),CONCATENATE("R",'MAPA DE RIESGOS'!$H462,"C",'MAPA DE RIESGOS'!$AF462),"")</f>
        <v/>
      </c>
      <c r="M127" s="379" t="str">
        <f>IF(AND('MAPA DE RIESGOS'!$AP463="Baja",'MAPA DE RIESGOS'!$AR463="Leve"),CONCATENATE("R",'MAPA DE RIESGOS'!$H463,"C",'MAPA DE RIESGOS'!$AF463),"")</f>
        <v/>
      </c>
      <c r="N127" s="379" t="str">
        <f>IF(AND('MAPA DE RIESGOS'!$AP464="Baja",'MAPA DE RIESGOS'!$AR464="Leve"),CONCATENATE("R",'MAPA DE RIESGOS'!$H464,"C",'MAPA DE RIESGOS'!$AF464),"")</f>
        <v/>
      </c>
      <c r="O127" s="379" t="str">
        <f>IF(AND('MAPA DE RIESGOS'!$AP465="Baja",'MAPA DE RIESGOS'!$AR465="Leve"),CONCATENATE("R",'MAPA DE RIESGOS'!$H465,"C",'MAPA DE RIESGOS'!$AF465),"")</f>
        <v/>
      </c>
      <c r="P127" s="379" t="str">
        <f>IF(AND('MAPA DE RIESGOS'!$AP466="Baja",'MAPA DE RIESGOS'!$AR466="Leve"),CONCATENATE("R",'MAPA DE RIESGOS'!$H466,"C",'MAPA DE RIESGOS'!$AF466),"")</f>
        <v/>
      </c>
      <c r="Q127" s="379" t="str">
        <f>IF(AND('MAPA DE RIESGOS'!$AP467="Baja",'MAPA DE RIESGOS'!$AR467="Leve"),CONCATENATE("R",'MAPA DE RIESGOS'!$H467,"C",'MAPA DE RIESGOS'!$AF467),"")</f>
        <v/>
      </c>
      <c r="R127" s="379" t="str">
        <f>IF(AND('MAPA DE RIESGOS'!$AP468="Baja",'MAPA DE RIESGOS'!$AR468="Leve"),CONCATENATE("R",'MAPA DE RIESGOS'!$H468,"C",'MAPA DE RIESGOS'!$AF468),"")</f>
        <v/>
      </c>
      <c r="S127" s="379" t="str">
        <f>IF(AND('MAPA DE RIESGOS'!$AP469="Baja",'MAPA DE RIESGOS'!$AR469="Leve"),CONCATENATE("R",'MAPA DE RIESGOS'!$H469,"C",'MAPA DE RIESGOS'!$AF469),"")</f>
        <v/>
      </c>
      <c r="T127" s="379" t="str">
        <f>IF(AND('MAPA DE RIESGOS'!$AP470="Baja",'MAPA DE RIESGOS'!$AR470="Leve"),CONCATENATE("R",'MAPA DE RIESGOS'!$H470,"C",'MAPA DE RIESGOS'!$AF470),"")</f>
        <v/>
      </c>
      <c r="U127" s="379" t="str">
        <f>IF(AND('MAPA DE RIESGOS'!$AP471="Baja",'MAPA DE RIESGOS'!$AR471="Leve"),CONCATENATE("R",'MAPA DE RIESGOS'!$H471,"C",'MAPA DE RIESGOS'!$AF471),"")</f>
        <v/>
      </c>
      <c r="V127" s="379" t="str">
        <f>IF(AND('MAPA DE RIESGOS'!$AP472="Baja",'MAPA DE RIESGOS'!$AR472="Leve"),CONCATENATE("R",'MAPA DE RIESGOS'!$H472,"C",'MAPA DE RIESGOS'!$AF472),"")</f>
        <v/>
      </c>
      <c r="W127" s="379" t="str">
        <f>IF(AND('MAPA DE RIESGOS'!$AP473="Baja",'MAPA DE RIESGOS'!$AR473="Leve"),CONCATENATE("R",'MAPA DE RIESGOS'!$H473,"C",'MAPA DE RIESGOS'!$AF473),"")</f>
        <v/>
      </c>
      <c r="X127" s="379" t="str">
        <f>IF(AND('MAPA DE RIESGOS'!$AP474="Baja",'MAPA DE RIESGOS'!$AR474="Leve"),CONCATENATE("R",'MAPA DE RIESGOS'!$H474,"C",'MAPA DE RIESGOS'!$AF474),"")</f>
        <v/>
      </c>
      <c r="Y127" s="379" t="str">
        <f>IF(AND('MAPA DE RIESGOS'!$AP475="Baja",'MAPA DE RIESGOS'!$AR475="Leve"),CONCATENATE("R",'MAPA DE RIESGOS'!$H475,"C",'MAPA DE RIESGOS'!$AF475),"")</f>
        <v/>
      </c>
      <c r="Z127" s="379" t="str">
        <f>IF(AND('MAPA DE RIESGOS'!$AP476="Baja",'MAPA DE RIESGOS'!$AR476="Leve"),CONCATENATE("R",'MAPA DE RIESGOS'!$H476,"C",'MAPA DE RIESGOS'!$AF476),"")</f>
        <v/>
      </c>
      <c r="AA127" s="380" t="str">
        <f>IF(AND('MAPA DE RIESGOS'!$AP477="Baja",'MAPA DE RIESGOS'!$AR477="Leve"),CONCATENATE("R",'MAPA DE RIESGOS'!$H477,"C",'MAPA DE RIESGOS'!$AF477),"")</f>
        <v/>
      </c>
      <c r="AB127" s="369" t="str">
        <f>IF(AND('MAPA DE RIESGOS'!$AP460="Baja",'MAPA DE RIESGOS'!$AR460="Menor"),CONCATENATE("R",'MAPA DE RIESGOS'!$H460,"C",'MAPA DE RIESGOS'!$AF460),"")</f>
        <v/>
      </c>
      <c r="AC127" s="370" t="str">
        <f>IF(AND('MAPA DE RIESGOS'!$AP461="Baja",'MAPA DE RIESGOS'!$AR461="Menor"),CONCATENATE("R",'MAPA DE RIESGOS'!$H461,"C",'MAPA DE RIESGOS'!$AF461),"")</f>
        <v/>
      </c>
      <c r="AD127" s="370" t="str">
        <f>IF(AND('MAPA DE RIESGOS'!$AP462="Baja",'MAPA DE RIESGOS'!$AR462="Menor"),CONCATENATE("R",'MAPA DE RIESGOS'!$H462,"C",'MAPA DE RIESGOS'!$AF462),"")</f>
        <v/>
      </c>
      <c r="AE127" s="370" t="str">
        <f>IF(AND('MAPA DE RIESGOS'!$AP463="Baja",'MAPA DE RIESGOS'!$AR463="Menor"),CONCATENATE("R",'MAPA DE RIESGOS'!$H463,"C",'MAPA DE RIESGOS'!$AF463),"")</f>
        <v/>
      </c>
      <c r="AF127" s="370" t="str">
        <f>IF(AND('MAPA DE RIESGOS'!$AP464="Baja",'MAPA DE RIESGOS'!$AR464="Menor"),CONCATENATE("R",'MAPA DE RIESGOS'!$H464,"C",'MAPA DE RIESGOS'!$AF464),"")</f>
        <v/>
      </c>
      <c r="AG127" s="370" t="str">
        <f>IF(AND('MAPA DE RIESGOS'!$AP465="Baja",'MAPA DE RIESGOS'!$AR465="Menor"),CONCATENATE("R",'MAPA DE RIESGOS'!$H465,"C",'MAPA DE RIESGOS'!$AF465),"")</f>
        <v/>
      </c>
      <c r="AH127" s="370" t="str">
        <f>IF(AND('MAPA DE RIESGOS'!$AP466="Baja",'MAPA DE RIESGOS'!$AR466="Menor"),CONCATENATE("R",'MAPA DE RIESGOS'!$H466,"C",'MAPA DE RIESGOS'!$AF466),"")</f>
        <v/>
      </c>
      <c r="AI127" s="370" t="str">
        <f>IF(AND('MAPA DE RIESGOS'!$AP467="Baja",'MAPA DE RIESGOS'!$AR467="Menor"),CONCATENATE("R",'MAPA DE RIESGOS'!$H467,"C",'MAPA DE RIESGOS'!$AF467),"")</f>
        <v/>
      </c>
      <c r="AJ127" s="370" t="str">
        <f>IF(AND('MAPA DE RIESGOS'!$AP468="Baja",'MAPA DE RIESGOS'!$AR468="Menor"),CONCATENATE("R",'MAPA DE RIESGOS'!$H468,"C",'MAPA DE RIESGOS'!$AF468),"")</f>
        <v/>
      </c>
      <c r="AK127" s="370" t="str">
        <f>IF(AND('MAPA DE RIESGOS'!$AP469="Baja",'MAPA DE RIESGOS'!$AR469="Menor"),CONCATENATE("R",'MAPA DE RIESGOS'!$H469,"C",'MAPA DE RIESGOS'!$AF469),"")</f>
        <v/>
      </c>
      <c r="AL127" s="370" t="str">
        <f>IF(AND('MAPA DE RIESGOS'!$AP470="Baja",'MAPA DE RIESGOS'!$AR470="Menor"),CONCATENATE("R",'MAPA DE RIESGOS'!$H470,"C",'MAPA DE RIESGOS'!$AF470),"")</f>
        <v/>
      </c>
      <c r="AM127" s="370" t="str">
        <f>IF(AND('MAPA DE RIESGOS'!$AP471="Baja",'MAPA DE RIESGOS'!$AR471="Menor"),CONCATENATE("R",'MAPA DE RIESGOS'!$H471,"C",'MAPA DE RIESGOS'!$AF471),"")</f>
        <v/>
      </c>
      <c r="AN127" s="370" t="str">
        <f>IF(AND('MAPA DE RIESGOS'!$AP472="Baja",'MAPA DE RIESGOS'!$AR472="Menor"),CONCATENATE("R",'MAPA DE RIESGOS'!$H472,"C",'MAPA DE RIESGOS'!$AF472),"")</f>
        <v/>
      </c>
      <c r="AO127" s="370" t="str">
        <f>IF(AND('MAPA DE RIESGOS'!$AP473="Baja",'MAPA DE RIESGOS'!$AR473="Menor"),CONCATENATE("R",'MAPA DE RIESGOS'!$H473,"C",'MAPA DE RIESGOS'!$AF473),"")</f>
        <v/>
      </c>
      <c r="AP127" s="370" t="str">
        <f>IF(AND('MAPA DE RIESGOS'!$AP474="Baja",'MAPA DE RIESGOS'!$AR474="Menor"),CONCATENATE("R",'MAPA DE RIESGOS'!$H474,"C",'MAPA DE RIESGOS'!$AF474),"")</f>
        <v/>
      </c>
      <c r="AQ127" s="370" t="str">
        <f>IF(AND('MAPA DE RIESGOS'!$AP475="Baja",'MAPA DE RIESGOS'!$AR475="Menor"),CONCATENATE("R",'MAPA DE RIESGOS'!$H475,"C",'MAPA DE RIESGOS'!$AF475),"")</f>
        <v/>
      </c>
      <c r="AR127" s="370" t="str">
        <f>IF(AND('MAPA DE RIESGOS'!$AP476="Baja",'MAPA DE RIESGOS'!$AR476="Menor"),CONCATENATE("R",'MAPA DE RIESGOS'!$H476,"C",'MAPA DE RIESGOS'!$AF476),"")</f>
        <v/>
      </c>
      <c r="AS127" s="370" t="str">
        <f>IF(AND('MAPA DE RIESGOS'!$AP477="Baja",'MAPA DE RIESGOS'!$AR477="Menor"),CONCATENATE("R",'MAPA DE RIESGOS'!$H477,"C",'MAPA DE RIESGOS'!$AF477),"")</f>
        <v/>
      </c>
      <c r="AT127" s="369" t="str">
        <f>IF(AND('MAPA DE RIESGOS'!$AP460="Baja",'MAPA DE RIESGOS'!$AR460="Moderado"),CONCATENATE("R",'MAPA DE RIESGOS'!$H460,"C",'MAPA DE RIESGOS'!$AF460),"")</f>
        <v>R75C1</v>
      </c>
      <c r="AU127" s="370" t="str">
        <f>IF(AND('MAPA DE RIESGOS'!$AP461="Baja",'MAPA DE RIESGOS'!$AR461="Moderado"),CONCATENATE("R",'MAPA DE RIESGOS'!$H461,"C",'MAPA DE RIESGOS'!$AF461),"")</f>
        <v/>
      </c>
      <c r="AV127" s="370" t="str">
        <f>IF(AND('MAPA DE RIESGOS'!$AP462="Baja",'MAPA DE RIESGOS'!$AR462="Moderado"),CONCATENATE("R",'MAPA DE RIESGOS'!$H462,"C",'MAPA DE RIESGOS'!$AF462),"")</f>
        <v/>
      </c>
      <c r="AW127" s="370" t="str">
        <f>IF(AND('MAPA DE RIESGOS'!$AP463="Baja",'MAPA DE RIESGOS'!$AR463="Moderado"),CONCATENATE("R",'MAPA DE RIESGOS'!$H463,"C",'MAPA DE RIESGOS'!$AF463),"")</f>
        <v/>
      </c>
      <c r="AX127" s="370" t="str">
        <f>IF(AND('MAPA DE RIESGOS'!$AP464="Baja",'MAPA DE RIESGOS'!$AR464="Moderado"),CONCATENATE("R",'MAPA DE RIESGOS'!$H464,"C",'MAPA DE RIESGOS'!$AF464),"")</f>
        <v/>
      </c>
      <c r="AY127" s="370" t="str">
        <f>IF(AND('MAPA DE RIESGOS'!$AP465="Baja",'MAPA DE RIESGOS'!$AR465="Moderado"),CONCATENATE("R",'MAPA DE RIESGOS'!$H465,"C",'MAPA DE RIESGOS'!$AF465),"")</f>
        <v/>
      </c>
      <c r="AZ127" s="370" t="str">
        <f>IF(AND('MAPA DE RIESGOS'!$AP466="Baja",'MAPA DE RIESGOS'!$AR466="Moderado"),CONCATENATE("R",'MAPA DE RIESGOS'!$H466,"C",'MAPA DE RIESGOS'!$AF466),"")</f>
        <v>R76C1</v>
      </c>
      <c r="BA127" s="370" t="str">
        <f>IF(AND('MAPA DE RIESGOS'!$AP467="Baja",'MAPA DE RIESGOS'!$AR467="Moderado"),CONCATENATE("R",'MAPA DE RIESGOS'!$H467,"C",'MAPA DE RIESGOS'!$AF467),"")</f>
        <v>R76C2</v>
      </c>
      <c r="BB127" s="370" t="str">
        <f>IF(AND('MAPA DE RIESGOS'!$AP468="Baja",'MAPA DE RIESGOS'!$AR468="Moderado"),CONCATENATE("R",'MAPA DE RIESGOS'!$H468,"C",'MAPA DE RIESGOS'!$AF468),"")</f>
        <v/>
      </c>
      <c r="BC127" s="370" t="str">
        <f>IF(AND('MAPA DE RIESGOS'!$AP469="Baja",'MAPA DE RIESGOS'!$AR469="Moderado"),CONCATENATE("R",'MAPA DE RIESGOS'!$H469,"C",'MAPA DE RIESGOS'!$AF469),"")</f>
        <v/>
      </c>
      <c r="BD127" s="370" t="str">
        <f>IF(AND('MAPA DE RIESGOS'!$AP470="Baja",'MAPA DE RIESGOS'!$AR470="Moderado"),CONCATENATE("R",'MAPA DE RIESGOS'!$H470,"C",'MAPA DE RIESGOS'!$AF470),"")</f>
        <v/>
      </c>
      <c r="BE127" s="370" t="str">
        <f>IF(AND('MAPA DE RIESGOS'!$AP471="Baja",'MAPA DE RIESGOS'!$AR471="Moderado"),CONCATENATE("R",'MAPA DE RIESGOS'!$H471,"C",'MAPA DE RIESGOS'!$AF471),"")</f>
        <v/>
      </c>
      <c r="BF127" s="370" t="str">
        <f>IF(AND('MAPA DE RIESGOS'!$AP472="Baja",'MAPA DE RIESGOS'!$AR472="Moderado"),CONCATENATE("R",'MAPA DE RIESGOS'!$H472,"C",'MAPA DE RIESGOS'!$AF472),"")</f>
        <v/>
      </c>
      <c r="BG127" s="370" t="str">
        <f>IF(AND('MAPA DE RIESGOS'!$AP473="Baja",'MAPA DE RIESGOS'!$AR473="Moderado"),CONCATENATE("R",'MAPA DE RIESGOS'!$H473,"C",'MAPA DE RIESGOS'!$AF473),"")</f>
        <v/>
      </c>
      <c r="BH127" s="370" t="str">
        <f>IF(AND('MAPA DE RIESGOS'!$AP474="Baja",'MAPA DE RIESGOS'!$AR474="Moderado"),CONCATENATE("R",'MAPA DE RIESGOS'!$H474,"C",'MAPA DE RIESGOS'!$AF474),"")</f>
        <v/>
      </c>
      <c r="BI127" s="370" t="str">
        <f>IF(AND('MAPA DE RIESGOS'!$AP475="Baja",'MAPA DE RIESGOS'!$AR475="Moderado"),CONCATENATE("R",'MAPA DE RIESGOS'!$H475,"C",'MAPA DE RIESGOS'!$AF475),"")</f>
        <v/>
      </c>
      <c r="BJ127" s="370" t="str">
        <f>IF(AND('MAPA DE RIESGOS'!$AP476="Baja",'MAPA DE RIESGOS'!$AR476="Moderado"),CONCATENATE("R",'MAPA DE RIESGOS'!$H476,"C",'MAPA DE RIESGOS'!$AF476),"")</f>
        <v/>
      </c>
      <c r="BK127" s="371" t="str">
        <f>IF(AND('MAPA DE RIESGOS'!$AP477="Baja",'MAPA DE RIESGOS'!$AR477="Moderado"),CONCATENATE("R",'MAPA DE RIESGOS'!$H477,"C",'MAPA DE RIESGOS'!$AF477),"")</f>
        <v/>
      </c>
      <c r="BL127" s="357" t="str">
        <f>IF(AND('MAPA DE RIESGOS'!$AP460="Baja",'MAPA DE RIESGOS'!$AR460="Mayor"),CONCATENATE("R",'MAPA DE RIESGOS'!$H460,"C",'MAPA DE RIESGOS'!$AF460),"")</f>
        <v/>
      </c>
      <c r="BM127" s="357" t="str">
        <f>IF(AND('MAPA DE RIESGOS'!$AP461="Baja",'MAPA DE RIESGOS'!$AR461="Mayor"),CONCATENATE("R",'MAPA DE RIESGOS'!$H461,"C",'MAPA DE RIESGOS'!$AF461),"")</f>
        <v/>
      </c>
      <c r="BN127" s="357" t="str">
        <f>IF(AND('MAPA DE RIESGOS'!$AP462="Baja",'MAPA DE RIESGOS'!$AR462="Mayor"),CONCATENATE("R",'MAPA DE RIESGOS'!$H462,"C",'MAPA DE RIESGOS'!$AF462),"")</f>
        <v/>
      </c>
      <c r="BO127" s="357" t="str">
        <f>IF(AND('MAPA DE RIESGOS'!$AP463="Baja",'MAPA DE RIESGOS'!$AR463="Mayor"),CONCATENATE("R",'MAPA DE RIESGOS'!$H463,"C",'MAPA DE RIESGOS'!$AF463),"")</f>
        <v/>
      </c>
      <c r="BP127" s="357" t="str">
        <f>IF(AND('MAPA DE RIESGOS'!$AP464="Baja",'MAPA DE RIESGOS'!$AR464="Mayor"),CONCATENATE("R",'MAPA DE RIESGOS'!$H464,"C",'MAPA DE RIESGOS'!$AF464),"")</f>
        <v/>
      </c>
      <c r="BQ127" s="357" t="str">
        <f>IF(AND('MAPA DE RIESGOS'!$AP465="Baja",'MAPA DE RIESGOS'!$AR465="Mayor"),CONCATENATE("R",'MAPA DE RIESGOS'!$H465,"C",'MAPA DE RIESGOS'!$AF465),"")</f>
        <v/>
      </c>
      <c r="BR127" s="357" t="str">
        <f>IF(AND('MAPA DE RIESGOS'!$AP466="Baja",'MAPA DE RIESGOS'!$AR466="Mayor"),CONCATENATE("R",'MAPA DE RIESGOS'!$H466,"C",'MAPA DE RIESGOS'!$AF466),"")</f>
        <v/>
      </c>
      <c r="BS127" s="357" t="str">
        <f>IF(AND('MAPA DE RIESGOS'!$AP467="Baja",'MAPA DE RIESGOS'!$AR467="Mayor"),CONCATENATE("R",'MAPA DE RIESGOS'!$H467,"C",'MAPA DE RIESGOS'!$AF467),"")</f>
        <v/>
      </c>
      <c r="BT127" s="357" t="str">
        <f>IF(AND('MAPA DE RIESGOS'!$AP468="Baja",'MAPA DE RIESGOS'!$AR468="Mayor"),CONCATENATE("R",'MAPA DE RIESGOS'!$H468,"C",'MAPA DE RIESGOS'!$AF468),"")</f>
        <v/>
      </c>
      <c r="BU127" s="357" t="str">
        <f>IF(AND('MAPA DE RIESGOS'!$AP469="Baja",'MAPA DE RIESGOS'!$AR469="Mayor"),CONCATENATE("R",'MAPA DE RIESGOS'!$H469,"C",'MAPA DE RIESGOS'!$AF469),"")</f>
        <v/>
      </c>
      <c r="BV127" s="357" t="str">
        <f>IF(AND('MAPA DE RIESGOS'!$AP470="Baja",'MAPA DE RIESGOS'!$AR470="Mayor"),CONCATENATE("R",'MAPA DE RIESGOS'!$H470,"C",'MAPA DE RIESGOS'!$AF470),"")</f>
        <v/>
      </c>
      <c r="BW127" s="357" t="str">
        <f>IF(AND('MAPA DE RIESGOS'!$AP471="Baja",'MAPA DE RIESGOS'!$AR471="Mayor"),CONCATENATE("R",'MAPA DE RIESGOS'!$H471,"C",'MAPA DE RIESGOS'!$AF471),"")</f>
        <v/>
      </c>
      <c r="BX127" s="357" t="str">
        <f>IF(AND('MAPA DE RIESGOS'!$AP472="Baja",'MAPA DE RIESGOS'!$AR472="Mayor"),CONCATENATE("R",'MAPA DE RIESGOS'!$H472,"C",'MAPA DE RIESGOS'!$AF472),"")</f>
        <v/>
      </c>
      <c r="BY127" s="357" t="str">
        <f>IF(AND('MAPA DE RIESGOS'!$AP473="Baja",'MAPA DE RIESGOS'!$AR473="Mayor"),CONCATENATE("R",'MAPA DE RIESGOS'!$H473,"C",'MAPA DE RIESGOS'!$AF473),"")</f>
        <v/>
      </c>
      <c r="BZ127" s="357" t="str">
        <f>IF(AND('MAPA DE RIESGOS'!$AP474="Baja",'MAPA DE RIESGOS'!$AR474="Mayor"),CONCATENATE("R",'MAPA DE RIESGOS'!$H474,"C",'MAPA DE RIESGOS'!$AF474),"")</f>
        <v/>
      </c>
      <c r="CA127" s="357" t="str">
        <f>IF(AND('MAPA DE RIESGOS'!$AP475="Baja",'MAPA DE RIESGOS'!$AR475="Mayor"),CONCATENATE("R",'MAPA DE RIESGOS'!$H475,"C",'MAPA DE RIESGOS'!$AF475),"")</f>
        <v/>
      </c>
      <c r="CB127" s="357" t="str">
        <f>IF(AND('MAPA DE RIESGOS'!$AP476="Baja",'MAPA DE RIESGOS'!$AR476="Mayor"),CONCATENATE("R",'MAPA DE RIESGOS'!$H476,"C",'MAPA DE RIESGOS'!$AF476),"")</f>
        <v/>
      </c>
      <c r="CC127" s="358" t="str">
        <f>IF(AND('MAPA DE RIESGOS'!$AP477="Baja",'MAPA DE RIESGOS'!$AR477="Mayor"),CONCATENATE("R",'MAPA DE RIESGOS'!$H477,"C",'MAPA DE RIESGOS'!$AF477),"")</f>
        <v/>
      </c>
      <c r="CD127" s="359" t="str">
        <f>IF(AND('MAPA DE RIESGOS'!$AP460="Baja",'MAPA DE RIESGOS'!$AR460="Catastrófico"),CONCATENATE("R",'MAPA DE RIESGOS'!$H460,"C",'MAPA DE RIESGOS'!$AF460),"")</f>
        <v/>
      </c>
      <c r="CE127" s="359" t="str">
        <f>IF(AND('MAPA DE RIESGOS'!$AP461="Baja",'MAPA DE RIESGOS'!$AR461="Catastrófico"),CONCATENATE("R",'MAPA DE RIESGOS'!$H461,"C",'MAPA DE RIESGOS'!$AF461),"")</f>
        <v/>
      </c>
      <c r="CF127" s="359" t="str">
        <f>IF(AND('MAPA DE RIESGOS'!$AP462="Baja",'MAPA DE RIESGOS'!$AR462="Catastrófico"),CONCATENATE("R",'MAPA DE RIESGOS'!$H462,"C",'MAPA DE RIESGOS'!$AF462),"")</f>
        <v/>
      </c>
      <c r="CG127" s="359" t="str">
        <f>IF(AND('MAPA DE RIESGOS'!$AP463="Baja",'MAPA DE RIESGOS'!$AR463="Catastrófico"),CONCATENATE("R",'MAPA DE RIESGOS'!$H463,"C",'MAPA DE RIESGOS'!$AF463),"")</f>
        <v/>
      </c>
      <c r="CH127" s="359" t="str">
        <f>IF(AND('MAPA DE RIESGOS'!$AP464="Baja",'MAPA DE RIESGOS'!$AR464="Catastrófico"),CONCATENATE("R",'MAPA DE RIESGOS'!$H464,"C",'MAPA DE RIESGOS'!$AF464),"")</f>
        <v/>
      </c>
      <c r="CI127" s="359" t="str">
        <f>IF(AND('MAPA DE RIESGOS'!$AP465="Baja",'MAPA DE RIESGOS'!$AR465="Catastrófico"),CONCATENATE("R",'MAPA DE RIESGOS'!$H465,"C",'MAPA DE RIESGOS'!$AF465),"")</f>
        <v/>
      </c>
      <c r="CJ127" s="359" t="str">
        <f>IF(AND('MAPA DE RIESGOS'!$AP466="Baja",'MAPA DE RIESGOS'!$AR466="Catastrófico"),CONCATENATE("R",'MAPA DE RIESGOS'!$H466,"C",'MAPA DE RIESGOS'!$AF466),"")</f>
        <v/>
      </c>
      <c r="CK127" s="359" t="str">
        <f>IF(AND('MAPA DE RIESGOS'!$AP467="Baja",'MAPA DE RIESGOS'!$AR467="Catastrófico"),CONCATENATE("R",'MAPA DE RIESGOS'!$H467,"C",'MAPA DE RIESGOS'!$AF467),"")</f>
        <v/>
      </c>
      <c r="CL127" s="359" t="str">
        <f>IF(AND('MAPA DE RIESGOS'!$AP468="Baja",'MAPA DE RIESGOS'!$AR468="Catastrófico"),CONCATENATE("R",'MAPA DE RIESGOS'!$H468,"C",'MAPA DE RIESGOS'!$AF468),"")</f>
        <v/>
      </c>
      <c r="CM127" s="359" t="str">
        <f>IF(AND('MAPA DE RIESGOS'!$AP469="Baja",'MAPA DE RIESGOS'!$AR469="Catastrófico"),CONCATENATE("R",'MAPA DE RIESGOS'!$H469,"C",'MAPA DE RIESGOS'!$AF469),"")</f>
        <v/>
      </c>
      <c r="CN127" s="359" t="str">
        <f>IF(AND('MAPA DE RIESGOS'!$AP470="Baja",'MAPA DE RIESGOS'!$AR470="Catastrófico"),CONCATENATE("R",'MAPA DE RIESGOS'!$H470,"C",'MAPA DE RIESGOS'!$AF470),"")</f>
        <v/>
      </c>
      <c r="CO127" s="359" t="str">
        <f>IF(AND('MAPA DE RIESGOS'!$AP471="Baja",'MAPA DE RIESGOS'!$AR471="Catastrófico"),CONCATENATE("R",'MAPA DE RIESGOS'!$H471,"C",'MAPA DE RIESGOS'!$AF471),"")</f>
        <v/>
      </c>
      <c r="CP127" s="359" t="str">
        <f>IF(AND('MAPA DE RIESGOS'!$AP472="Baja",'MAPA DE RIESGOS'!$AR472="Catastrófico"),CONCATENATE("R",'MAPA DE RIESGOS'!$H472,"C",'MAPA DE RIESGOS'!$AF472),"")</f>
        <v/>
      </c>
      <c r="CQ127" s="359" t="str">
        <f>IF(AND('MAPA DE RIESGOS'!$AP473="Baja",'MAPA DE RIESGOS'!$AR473="Catastrófico"),CONCATENATE("R",'MAPA DE RIESGOS'!$H473,"C",'MAPA DE RIESGOS'!$AF473),"")</f>
        <v/>
      </c>
      <c r="CR127" s="359" t="str">
        <f>IF(AND('MAPA DE RIESGOS'!$AP474="Baja",'MAPA DE RIESGOS'!$AR474="Catastrófico"),CONCATENATE("R",'MAPA DE RIESGOS'!$H474,"C",'MAPA DE RIESGOS'!$AF474),"")</f>
        <v/>
      </c>
      <c r="CS127" s="359" t="str">
        <f>IF(AND('MAPA DE RIESGOS'!$AP475="Baja",'MAPA DE RIESGOS'!$AR475="Catastrófico"),CONCATENATE("R",'MAPA DE RIESGOS'!$H475,"C",'MAPA DE RIESGOS'!$AF475),"")</f>
        <v/>
      </c>
      <c r="CT127" s="359" t="str">
        <f>IF(AND('MAPA DE RIESGOS'!$AP476="Baja",'MAPA DE RIESGOS'!$AR476="Catastrófico"),CONCATENATE("R",'MAPA DE RIESGOS'!$H476,"C",'MAPA DE RIESGOS'!$AF476),"")</f>
        <v/>
      </c>
      <c r="CU127" s="360" t="str">
        <f>IF(AND('MAPA DE RIESGOS'!$AP477="Baja",'MAPA DE RIESGOS'!$AR477="Catastrófico"),CONCATENATE("R",'MAPA DE RIESGOS'!$H477,"C",'MAPA DE RIESGOS'!$AF477),"")</f>
        <v/>
      </c>
      <c r="CV127" s="67"/>
      <c r="CW127" s="722"/>
      <c r="CX127" s="722"/>
      <c r="CY127" s="722"/>
      <c r="CZ127" s="722"/>
      <c r="DA127" s="722"/>
      <c r="DB127" s="722"/>
    </row>
    <row r="128" spans="2:106" ht="32.5" customHeight="1">
      <c r="B128" s="755"/>
      <c r="C128" s="755"/>
      <c r="D128" s="756"/>
      <c r="E128" s="726"/>
      <c r="F128" s="727"/>
      <c r="G128" s="727"/>
      <c r="H128" s="727"/>
      <c r="I128" s="728"/>
      <c r="J128" s="378" t="str">
        <f>IF(AND('MAPA DE RIESGOS'!$AP478="Baja",'MAPA DE RIESGOS'!$AR478="Leve"),CONCATENATE("R",'MAPA DE RIESGOS'!$H478,"C",'MAPA DE RIESGOS'!$AF478),"")</f>
        <v/>
      </c>
      <c r="K128" s="379" t="str">
        <f>IF(AND('MAPA DE RIESGOS'!$AP479="Baja",'MAPA DE RIESGOS'!$AR479="Leve"),CONCATENATE("R",'MAPA DE RIESGOS'!$H479,"C",'MAPA DE RIESGOS'!$AF479),"")</f>
        <v/>
      </c>
      <c r="L128" s="379" t="str">
        <f>IF(AND('MAPA DE RIESGOS'!$AP480="Baja",'MAPA DE RIESGOS'!$AR480="Leve"),CONCATENATE("R",'MAPA DE RIESGOS'!$H480,"C",'MAPA DE RIESGOS'!$AF480),"")</f>
        <v/>
      </c>
      <c r="M128" s="379" t="str">
        <f>IF(AND('MAPA DE RIESGOS'!$AP481="Baja",'MAPA DE RIESGOS'!$AR481="Leve"),CONCATENATE("R",'MAPA DE RIESGOS'!$H481,"C",'MAPA DE RIESGOS'!$AF481),"")</f>
        <v/>
      </c>
      <c r="N128" s="379" t="str">
        <f>IF(AND('MAPA DE RIESGOS'!$AP482="Baja",'MAPA DE RIESGOS'!$AR482="Leve"),CONCATENATE("R",'MAPA DE RIESGOS'!$H482,"C",'MAPA DE RIESGOS'!$AF482),"")</f>
        <v/>
      </c>
      <c r="O128" s="379" t="str">
        <f>IF(AND('MAPA DE RIESGOS'!$AP483="Baja",'MAPA DE RIESGOS'!$AR483="Leve"),CONCATENATE("R",'MAPA DE RIESGOS'!$H483,"C",'MAPA DE RIESGOS'!$AF483),"")</f>
        <v/>
      </c>
      <c r="P128" s="379" t="str">
        <f>IF(AND('MAPA DE RIESGOS'!$AP484="Baja",'MAPA DE RIESGOS'!$AR484="Leve"),CONCATENATE("R",'MAPA DE RIESGOS'!$H484,"C",'MAPA DE RIESGOS'!$AF484),"")</f>
        <v/>
      </c>
      <c r="Q128" s="379" t="str">
        <f>IF(AND('MAPA DE RIESGOS'!$AP485="Baja",'MAPA DE RIESGOS'!$AR485="Leve"),CONCATENATE("R",'MAPA DE RIESGOS'!$H485,"C",'MAPA DE RIESGOS'!$AF485),"")</f>
        <v/>
      </c>
      <c r="R128" s="379" t="str">
        <f>IF(AND('MAPA DE RIESGOS'!$AP486="Baja",'MAPA DE RIESGOS'!$AR486="Leve"),CONCATENATE("R",'MAPA DE RIESGOS'!$H486,"C",'MAPA DE RIESGOS'!$AF486),"")</f>
        <v/>
      </c>
      <c r="S128" s="379" t="str">
        <f>IF(AND('MAPA DE RIESGOS'!$AP487="Baja",'MAPA DE RIESGOS'!$AR487="Leve"),CONCATENATE("R",'MAPA DE RIESGOS'!$H487,"C",'MAPA DE RIESGOS'!$AF487),"")</f>
        <v/>
      </c>
      <c r="T128" s="379" t="str">
        <f>IF(AND('MAPA DE RIESGOS'!$AP488="Baja",'MAPA DE RIESGOS'!$AR488="Leve"),CONCATENATE("R",'MAPA DE RIESGOS'!$H488,"C",'MAPA DE RIESGOS'!$AF488),"")</f>
        <v/>
      </c>
      <c r="U128" s="379" t="str">
        <f>IF(AND('MAPA DE RIESGOS'!$AP489="Baja",'MAPA DE RIESGOS'!$AR489="Leve"),CONCATENATE("R",'MAPA DE RIESGOS'!$H489,"C",'MAPA DE RIESGOS'!$AF489),"")</f>
        <v/>
      </c>
      <c r="V128" s="379" t="str">
        <f>IF(AND('MAPA DE RIESGOS'!$AP490="Baja",'MAPA DE RIESGOS'!$AR490="Leve"),CONCATENATE("R",'MAPA DE RIESGOS'!$H490,"C",'MAPA DE RIESGOS'!$AF490),"")</f>
        <v/>
      </c>
      <c r="W128" s="379" t="str">
        <f>IF(AND('MAPA DE RIESGOS'!$AP491="Baja",'MAPA DE RIESGOS'!$AR491="Leve"),CONCATENATE("R",'MAPA DE RIESGOS'!$H491,"C",'MAPA DE RIESGOS'!$AF491),"")</f>
        <v/>
      </c>
      <c r="X128" s="379" t="str">
        <f>IF(AND('MAPA DE RIESGOS'!$AP492="Baja",'MAPA DE RIESGOS'!$AR492="Leve"),CONCATENATE("R",'MAPA DE RIESGOS'!$H492,"C",'MAPA DE RIESGOS'!$AF492),"")</f>
        <v/>
      </c>
      <c r="Y128" s="379" t="str">
        <f>IF(AND('MAPA DE RIESGOS'!$AP493="Baja",'MAPA DE RIESGOS'!$AR493="Leve"),CONCATENATE("R",'MAPA DE RIESGOS'!$H493,"C",'MAPA DE RIESGOS'!$AF493),"")</f>
        <v/>
      </c>
      <c r="Z128" s="379" t="str">
        <f>IF(AND('MAPA DE RIESGOS'!$AP494="Baja",'MAPA DE RIESGOS'!$AR494="Leve"),CONCATENATE("R",'MAPA DE RIESGOS'!$H494,"C",'MAPA DE RIESGOS'!$AF494),"")</f>
        <v/>
      </c>
      <c r="AA128" s="380" t="str">
        <f>IF(AND('MAPA DE RIESGOS'!$AP495="Baja",'MAPA DE RIESGOS'!$AR495="Leve"),CONCATENATE("R",'MAPA DE RIESGOS'!$H495,"C",'MAPA DE RIESGOS'!$AF495),"")</f>
        <v/>
      </c>
      <c r="AB128" s="369" t="str">
        <f>IF(AND('MAPA DE RIESGOS'!$AP478="Baja",'MAPA DE RIESGOS'!$AR478="Menor"),CONCATENATE("R",'MAPA DE RIESGOS'!$H478,"C",'MAPA DE RIESGOS'!$AF478),"")</f>
        <v/>
      </c>
      <c r="AC128" s="370" t="str">
        <f>IF(AND('MAPA DE RIESGOS'!$AP479="Baja",'MAPA DE RIESGOS'!$AR479="Menor"),CONCATENATE("R",'MAPA DE RIESGOS'!$H479,"C",'MAPA DE RIESGOS'!$AF479),"")</f>
        <v/>
      </c>
      <c r="AD128" s="370" t="str">
        <f>IF(AND('MAPA DE RIESGOS'!$AP480="Baja",'MAPA DE RIESGOS'!$AR480="Menor"),CONCATENATE("R",'MAPA DE RIESGOS'!$H480,"C",'MAPA DE RIESGOS'!$AF480),"")</f>
        <v/>
      </c>
      <c r="AE128" s="370" t="str">
        <f>IF(AND('MAPA DE RIESGOS'!$AP481="Baja",'MAPA DE RIESGOS'!$AR481="Menor"),CONCATENATE("R",'MAPA DE RIESGOS'!$H481,"C",'MAPA DE RIESGOS'!$AF481),"")</f>
        <v/>
      </c>
      <c r="AF128" s="370" t="str">
        <f>IF(AND('MAPA DE RIESGOS'!$AP482="Baja",'MAPA DE RIESGOS'!$AR482="Menor"),CONCATENATE("R",'MAPA DE RIESGOS'!$H482,"C",'MAPA DE RIESGOS'!$AF482),"")</f>
        <v/>
      </c>
      <c r="AG128" s="370" t="str">
        <f>IF(AND('MAPA DE RIESGOS'!$AP483="Baja",'MAPA DE RIESGOS'!$AR483="Menor"),CONCATENATE("R",'MAPA DE RIESGOS'!$H483,"C",'MAPA DE RIESGOS'!$AF483),"")</f>
        <v/>
      </c>
      <c r="AH128" s="370" t="str">
        <f>IF(AND('MAPA DE RIESGOS'!$AP484="Baja",'MAPA DE RIESGOS'!$AR484="Menor"),CONCATENATE("R",'MAPA DE RIESGOS'!$H484,"C",'MAPA DE RIESGOS'!$AF484),"")</f>
        <v/>
      </c>
      <c r="AI128" s="370" t="str">
        <f>IF(AND('MAPA DE RIESGOS'!$AP485="Baja",'MAPA DE RIESGOS'!$AR485="Menor"),CONCATENATE("R",'MAPA DE RIESGOS'!$H485,"C",'MAPA DE RIESGOS'!$AF485),"")</f>
        <v/>
      </c>
      <c r="AJ128" s="370" t="str">
        <f>IF(AND('MAPA DE RIESGOS'!$AP486="Baja",'MAPA DE RIESGOS'!$AR486="Menor"),CONCATENATE("R",'MAPA DE RIESGOS'!$H486,"C",'MAPA DE RIESGOS'!$AF486),"")</f>
        <v/>
      </c>
      <c r="AK128" s="370" t="str">
        <f>IF(AND('MAPA DE RIESGOS'!$AP487="Baja",'MAPA DE RIESGOS'!$AR487="Menor"),CONCATENATE("R",'MAPA DE RIESGOS'!$H487,"C",'MAPA DE RIESGOS'!$AF487),"")</f>
        <v/>
      </c>
      <c r="AL128" s="370" t="str">
        <f>IF(AND('MAPA DE RIESGOS'!$AP488="Baja",'MAPA DE RIESGOS'!$AR488="Menor"),CONCATENATE("R",'MAPA DE RIESGOS'!$H488,"C",'MAPA DE RIESGOS'!$AF488),"")</f>
        <v/>
      </c>
      <c r="AM128" s="370" t="str">
        <f>IF(AND('MAPA DE RIESGOS'!$AP489="Baja",'MAPA DE RIESGOS'!$AR489="Menor"),CONCATENATE("R",'MAPA DE RIESGOS'!$H489,"C",'MAPA DE RIESGOS'!$AF489),"")</f>
        <v/>
      </c>
      <c r="AN128" s="370" t="str">
        <f>IF(AND('MAPA DE RIESGOS'!$AP490="Baja",'MAPA DE RIESGOS'!$AR490="Menor"),CONCATENATE("R",'MAPA DE RIESGOS'!$H490,"C",'MAPA DE RIESGOS'!$AF490),"")</f>
        <v/>
      </c>
      <c r="AO128" s="370" t="str">
        <f>IF(AND('MAPA DE RIESGOS'!$AP491="Baja",'MAPA DE RIESGOS'!$AR491="Menor"),CONCATENATE("R",'MAPA DE RIESGOS'!$H491,"C",'MAPA DE RIESGOS'!$AF491),"")</f>
        <v/>
      </c>
      <c r="AP128" s="370" t="str">
        <f>IF(AND('MAPA DE RIESGOS'!$AP492="Baja",'MAPA DE RIESGOS'!$AR492="Menor"),CONCATENATE("R",'MAPA DE RIESGOS'!$H492,"C",'MAPA DE RIESGOS'!$AF492),"")</f>
        <v/>
      </c>
      <c r="AQ128" s="370" t="str">
        <f>IF(AND('MAPA DE RIESGOS'!$AP493="Baja",'MAPA DE RIESGOS'!$AR493="Menor"),CONCATENATE("R",'MAPA DE RIESGOS'!$H493,"C",'MAPA DE RIESGOS'!$AF493),"")</f>
        <v/>
      </c>
      <c r="AR128" s="370" t="str">
        <f>IF(AND('MAPA DE RIESGOS'!$AP494="Baja",'MAPA DE RIESGOS'!$AR494="Menor"),CONCATENATE("R",'MAPA DE RIESGOS'!$H494,"C",'MAPA DE RIESGOS'!$AF494),"")</f>
        <v/>
      </c>
      <c r="AS128" s="370" t="str">
        <f>IF(AND('MAPA DE RIESGOS'!$AP495="Baja",'MAPA DE RIESGOS'!$AR495="Menor"),CONCATENATE("R",'MAPA DE RIESGOS'!$H495,"C",'MAPA DE RIESGOS'!$AF495),"")</f>
        <v/>
      </c>
      <c r="AT128" s="369" t="str">
        <f>IF(AND('MAPA DE RIESGOS'!$AP478="Baja",'MAPA DE RIESGOS'!$AR478="Moderado"),CONCATENATE("R",'MAPA DE RIESGOS'!$H478,"C",'MAPA DE RIESGOS'!$AF478),"")</f>
        <v>R78C1</v>
      </c>
      <c r="AU128" s="370" t="str">
        <f>IF(AND('MAPA DE RIESGOS'!$AP479="Baja",'MAPA DE RIESGOS'!$AR479="Moderado"),CONCATENATE("R",'MAPA DE RIESGOS'!$H479,"C",'MAPA DE RIESGOS'!$AF479),"")</f>
        <v/>
      </c>
      <c r="AV128" s="370" t="str">
        <f>IF(AND('MAPA DE RIESGOS'!$AP480="Baja",'MAPA DE RIESGOS'!$AR480="Moderado"),CONCATENATE("R",'MAPA DE RIESGOS'!$H480,"C",'MAPA DE RIESGOS'!$AF480),"")</f>
        <v/>
      </c>
      <c r="AW128" s="370" t="str">
        <f>IF(AND('MAPA DE RIESGOS'!$AP481="Baja",'MAPA DE RIESGOS'!$AR481="Moderado"),CONCATENATE("R",'MAPA DE RIESGOS'!$H481,"C",'MAPA DE RIESGOS'!$AF481),"")</f>
        <v/>
      </c>
      <c r="AX128" s="370" t="str">
        <f>IF(AND('MAPA DE RIESGOS'!$AP482="Baja",'MAPA DE RIESGOS'!$AR482="Moderado"),CONCATENATE("R",'MAPA DE RIESGOS'!$H482,"C",'MAPA DE RIESGOS'!$AF482),"")</f>
        <v/>
      </c>
      <c r="AY128" s="370" t="str">
        <f>IF(AND('MAPA DE RIESGOS'!$AP483="Baja",'MAPA DE RIESGOS'!$AR483="Moderado"),CONCATENATE("R",'MAPA DE RIESGOS'!$H483,"C",'MAPA DE RIESGOS'!$AF483),"")</f>
        <v/>
      </c>
      <c r="AZ128" s="370" t="str">
        <f>IF(AND('MAPA DE RIESGOS'!$AP484="Baja",'MAPA DE RIESGOS'!$AR484="Moderado"),CONCATENATE("R",'MAPA DE RIESGOS'!$H484,"C",'MAPA DE RIESGOS'!$AF484),"")</f>
        <v>R79C1</v>
      </c>
      <c r="BA128" s="370" t="str">
        <f>IF(AND('MAPA DE RIESGOS'!$AP485="Baja",'MAPA DE RIESGOS'!$AR485="Moderado"),CONCATENATE("R",'MAPA DE RIESGOS'!$H485,"C",'MAPA DE RIESGOS'!$AF485),"")</f>
        <v>R79C2</v>
      </c>
      <c r="BB128" s="370" t="str">
        <f>IF(AND('MAPA DE RIESGOS'!$AP486="Baja",'MAPA DE RIESGOS'!$AR486="Moderado"),CONCATENATE("R",'MAPA DE RIESGOS'!$H486,"C",'MAPA DE RIESGOS'!$AF486),"")</f>
        <v/>
      </c>
      <c r="BC128" s="370" t="str">
        <f>IF(AND('MAPA DE RIESGOS'!$AP487="Baja",'MAPA DE RIESGOS'!$AR487="Moderado"),CONCATENATE("R",'MAPA DE RIESGOS'!$H487,"C",'MAPA DE RIESGOS'!$AF487),"")</f>
        <v/>
      </c>
      <c r="BD128" s="370" t="str">
        <f>IF(AND('MAPA DE RIESGOS'!$AP488="Baja",'MAPA DE RIESGOS'!$AR488="Moderado"),CONCATENATE("R",'MAPA DE RIESGOS'!$H488,"C",'MAPA DE RIESGOS'!$AF488),"")</f>
        <v/>
      </c>
      <c r="BE128" s="370" t="str">
        <f>IF(AND('MAPA DE RIESGOS'!$AP489="Baja",'MAPA DE RIESGOS'!$AR489="Moderado"),CONCATENATE("R",'MAPA DE RIESGOS'!$H489,"C",'MAPA DE RIESGOS'!$AF489),"")</f>
        <v/>
      </c>
      <c r="BF128" s="370" t="str">
        <f>IF(AND('MAPA DE RIESGOS'!$AP490="Baja",'MAPA DE RIESGOS'!$AR490="Moderado"),CONCATENATE("R",'MAPA DE RIESGOS'!$H490,"C",'MAPA DE RIESGOS'!$AF490),"")</f>
        <v>R80C1</v>
      </c>
      <c r="BG128" s="370" t="str">
        <f>IF(AND('MAPA DE RIESGOS'!$AP491="Baja",'MAPA DE RIESGOS'!$AR491="Moderado"),CONCATENATE("R",'MAPA DE RIESGOS'!$H491,"C",'MAPA DE RIESGOS'!$AF491),"")</f>
        <v>R80C2</v>
      </c>
      <c r="BH128" s="370" t="str">
        <f>IF(AND('MAPA DE RIESGOS'!$AP492="Baja",'MAPA DE RIESGOS'!$AR492="Moderado"),CONCATENATE("R",'MAPA DE RIESGOS'!$H492,"C",'MAPA DE RIESGOS'!$AF492),"")</f>
        <v/>
      </c>
      <c r="BI128" s="370" t="str">
        <f>IF(AND('MAPA DE RIESGOS'!$AP493="Baja",'MAPA DE RIESGOS'!$AR493="Moderado"),CONCATENATE("R",'MAPA DE RIESGOS'!$H493,"C",'MAPA DE RIESGOS'!$AF493),"")</f>
        <v/>
      </c>
      <c r="BJ128" s="370" t="str">
        <f>IF(AND('MAPA DE RIESGOS'!$AP494="Baja",'MAPA DE RIESGOS'!$AR494="Moderado"),CONCATENATE("R",'MAPA DE RIESGOS'!$H494,"C",'MAPA DE RIESGOS'!$AF494),"")</f>
        <v/>
      </c>
      <c r="BK128" s="371" t="str">
        <f>IF(AND('MAPA DE RIESGOS'!$AP495="Baja",'MAPA DE RIESGOS'!$AR495="Moderado"),CONCATENATE("R",'MAPA DE RIESGOS'!$H495,"C",'MAPA DE RIESGOS'!$AF495),"")</f>
        <v/>
      </c>
      <c r="BL128" s="357" t="str">
        <f>IF(AND('MAPA DE RIESGOS'!$AP478="Baja",'MAPA DE RIESGOS'!$AR478="Mayor"),CONCATENATE("R",'MAPA DE RIESGOS'!$H478,"C",'MAPA DE RIESGOS'!$AF478),"")</f>
        <v/>
      </c>
      <c r="BM128" s="357" t="str">
        <f>IF(AND('MAPA DE RIESGOS'!$AP479="Baja",'MAPA DE RIESGOS'!$AR479="Mayor"),CONCATENATE("R",'MAPA DE RIESGOS'!$H479,"C",'MAPA DE RIESGOS'!$AF479),"")</f>
        <v/>
      </c>
      <c r="BN128" s="357" t="str">
        <f>IF(AND('MAPA DE RIESGOS'!$AP480="Baja",'MAPA DE RIESGOS'!$AR480="Mayor"),CONCATENATE("R",'MAPA DE RIESGOS'!$H480,"C",'MAPA DE RIESGOS'!$AF480),"")</f>
        <v/>
      </c>
      <c r="BO128" s="357" t="str">
        <f>IF(AND('MAPA DE RIESGOS'!$AP481="Baja",'MAPA DE RIESGOS'!$AR481="Mayor"),CONCATENATE("R",'MAPA DE RIESGOS'!$H481,"C",'MAPA DE RIESGOS'!$AF481),"")</f>
        <v/>
      </c>
      <c r="BP128" s="357" t="str">
        <f>IF(AND('MAPA DE RIESGOS'!$AP482="Baja",'MAPA DE RIESGOS'!$AR482="Mayor"),CONCATENATE("R",'MAPA DE RIESGOS'!$H482,"C",'MAPA DE RIESGOS'!$AF482),"")</f>
        <v/>
      </c>
      <c r="BQ128" s="357" t="str">
        <f>IF(AND('MAPA DE RIESGOS'!$AP483="Baja",'MAPA DE RIESGOS'!$AR483="Mayor"),CONCATENATE("R",'MAPA DE RIESGOS'!$H483,"C",'MAPA DE RIESGOS'!$AF483),"")</f>
        <v/>
      </c>
      <c r="BR128" s="357" t="str">
        <f>IF(AND('MAPA DE RIESGOS'!$AP484="Baja",'MAPA DE RIESGOS'!$AR484="Mayor"),CONCATENATE("R",'MAPA DE RIESGOS'!$H484,"C",'MAPA DE RIESGOS'!$AF484),"")</f>
        <v/>
      </c>
      <c r="BS128" s="357" t="str">
        <f>IF(AND('MAPA DE RIESGOS'!$AP485="Baja",'MAPA DE RIESGOS'!$AR485="Mayor"),CONCATENATE("R",'MAPA DE RIESGOS'!$H485,"C",'MAPA DE RIESGOS'!$AF485),"")</f>
        <v/>
      </c>
      <c r="BT128" s="357" t="str">
        <f>IF(AND('MAPA DE RIESGOS'!$AP486="Baja",'MAPA DE RIESGOS'!$AR486="Mayor"),CONCATENATE("R",'MAPA DE RIESGOS'!$H486,"C",'MAPA DE RIESGOS'!$AF486),"")</f>
        <v/>
      </c>
      <c r="BU128" s="357" t="str">
        <f>IF(AND('MAPA DE RIESGOS'!$AP487="Baja",'MAPA DE RIESGOS'!$AR487="Mayor"),CONCATENATE("R",'MAPA DE RIESGOS'!$H487,"C",'MAPA DE RIESGOS'!$AF487),"")</f>
        <v/>
      </c>
      <c r="BV128" s="357" t="str">
        <f>IF(AND('MAPA DE RIESGOS'!$AP488="Baja",'MAPA DE RIESGOS'!$AR488="Mayor"),CONCATENATE("R",'MAPA DE RIESGOS'!$H488,"C",'MAPA DE RIESGOS'!$AF488),"")</f>
        <v/>
      </c>
      <c r="BW128" s="357" t="str">
        <f>IF(AND('MAPA DE RIESGOS'!$AP489="Baja",'MAPA DE RIESGOS'!$AR489="Mayor"),CONCATENATE("R",'MAPA DE RIESGOS'!$H489,"C",'MAPA DE RIESGOS'!$AF489),"")</f>
        <v/>
      </c>
      <c r="BX128" s="357" t="str">
        <f>IF(AND('MAPA DE RIESGOS'!$AP490="Baja",'MAPA DE RIESGOS'!$AR490="Mayor"),CONCATENATE("R",'MAPA DE RIESGOS'!$H490,"C",'MAPA DE RIESGOS'!$AF490),"")</f>
        <v/>
      </c>
      <c r="BY128" s="357" t="str">
        <f>IF(AND('MAPA DE RIESGOS'!$AP491="Baja",'MAPA DE RIESGOS'!$AR491="Mayor"),CONCATENATE("R",'MAPA DE RIESGOS'!$H491,"C",'MAPA DE RIESGOS'!$AF491),"")</f>
        <v/>
      </c>
      <c r="BZ128" s="357" t="str">
        <f>IF(AND('MAPA DE RIESGOS'!$AP492="Baja",'MAPA DE RIESGOS'!$AR492="Mayor"),CONCATENATE("R",'MAPA DE RIESGOS'!$H492,"C",'MAPA DE RIESGOS'!$AF492),"")</f>
        <v/>
      </c>
      <c r="CA128" s="357" t="str">
        <f>IF(AND('MAPA DE RIESGOS'!$AP493="Baja",'MAPA DE RIESGOS'!$AR493="Mayor"),CONCATENATE("R",'MAPA DE RIESGOS'!$H493,"C",'MAPA DE RIESGOS'!$AF493),"")</f>
        <v/>
      </c>
      <c r="CB128" s="357" t="str">
        <f>IF(AND('MAPA DE RIESGOS'!$AP494="Baja",'MAPA DE RIESGOS'!$AR494="Mayor"),CONCATENATE("R",'MAPA DE RIESGOS'!$H494,"C",'MAPA DE RIESGOS'!$AF494),"")</f>
        <v/>
      </c>
      <c r="CC128" s="358" t="str">
        <f>IF(AND('MAPA DE RIESGOS'!$AP495="Baja",'MAPA DE RIESGOS'!$AR495="Mayor"),CONCATENATE("R",'MAPA DE RIESGOS'!$H495,"C",'MAPA DE RIESGOS'!$AF495),"")</f>
        <v/>
      </c>
      <c r="CD128" s="359" t="str">
        <f>IF(AND('MAPA DE RIESGOS'!$AP478="Baja",'MAPA DE RIESGOS'!$AR478="Catastrófico"),CONCATENATE("R",'MAPA DE RIESGOS'!$H478,"C",'MAPA DE RIESGOS'!$AF478),"")</f>
        <v/>
      </c>
      <c r="CE128" s="359" t="str">
        <f>IF(AND('MAPA DE RIESGOS'!$AP479="Baja",'MAPA DE RIESGOS'!$AR479="Catastrófico"),CONCATENATE("R",'MAPA DE RIESGOS'!$H479,"C",'MAPA DE RIESGOS'!$AF479),"")</f>
        <v/>
      </c>
      <c r="CF128" s="359" t="str">
        <f>IF(AND('MAPA DE RIESGOS'!$AP480="Baja",'MAPA DE RIESGOS'!$AR480="Catastrófico"),CONCATENATE("R",'MAPA DE RIESGOS'!$H480,"C",'MAPA DE RIESGOS'!$AF480),"")</f>
        <v/>
      </c>
      <c r="CG128" s="359" t="str">
        <f>IF(AND('MAPA DE RIESGOS'!$AP481="Baja",'MAPA DE RIESGOS'!$AR481="Catastrófico"),CONCATENATE("R",'MAPA DE RIESGOS'!$H481,"C",'MAPA DE RIESGOS'!$AF481),"")</f>
        <v/>
      </c>
      <c r="CH128" s="359" t="str">
        <f>IF(AND('MAPA DE RIESGOS'!$AP482="Baja",'MAPA DE RIESGOS'!$AR482="Catastrófico"),CONCATENATE("R",'MAPA DE RIESGOS'!$H482,"C",'MAPA DE RIESGOS'!$AF482),"")</f>
        <v/>
      </c>
      <c r="CI128" s="359" t="str">
        <f>IF(AND('MAPA DE RIESGOS'!$AP483="Baja",'MAPA DE RIESGOS'!$AR483="Catastrófico"),CONCATENATE("R",'MAPA DE RIESGOS'!$H483,"C",'MAPA DE RIESGOS'!$AF483),"")</f>
        <v/>
      </c>
      <c r="CJ128" s="359" t="str">
        <f>IF(AND('MAPA DE RIESGOS'!$AP484="Baja",'MAPA DE RIESGOS'!$AR484="Catastrófico"),CONCATENATE("R",'MAPA DE RIESGOS'!$H484,"C",'MAPA DE RIESGOS'!$AF484),"")</f>
        <v/>
      </c>
      <c r="CK128" s="359" t="str">
        <f>IF(AND('MAPA DE RIESGOS'!$AP485="Baja",'MAPA DE RIESGOS'!$AR485="Catastrófico"),CONCATENATE("R",'MAPA DE RIESGOS'!$H485,"C",'MAPA DE RIESGOS'!$AF485),"")</f>
        <v/>
      </c>
      <c r="CL128" s="359" t="str">
        <f>IF(AND('MAPA DE RIESGOS'!$AP486="Baja",'MAPA DE RIESGOS'!$AR486="Catastrófico"),CONCATENATE("R",'MAPA DE RIESGOS'!$H486,"C",'MAPA DE RIESGOS'!$AF486),"")</f>
        <v/>
      </c>
      <c r="CM128" s="359" t="str">
        <f>IF(AND('MAPA DE RIESGOS'!$AP487="Baja",'MAPA DE RIESGOS'!$AR487="Catastrófico"),CONCATENATE("R",'MAPA DE RIESGOS'!$H487,"C",'MAPA DE RIESGOS'!$AF487),"")</f>
        <v/>
      </c>
      <c r="CN128" s="359" t="str">
        <f>IF(AND('MAPA DE RIESGOS'!$AP488="Baja",'MAPA DE RIESGOS'!$AR488="Catastrófico"),CONCATENATE("R",'MAPA DE RIESGOS'!$H488,"C",'MAPA DE RIESGOS'!$AF488),"")</f>
        <v/>
      </c>
      <c r="CO128" s="359" t="str">
        <f>IF(AND('MAPA DE RIESGOS'!$AP489="Baja",'MAPA DE RIESGOS'!$AR489="Catastrófico"),CONCATENATE("R",'MAPA DE RIESGOS'!$H489,"C",'MAPA DE RIESGOS'!$AF489),"")</f>
        <v/>
      </c>
      <c r="CP128" s="359" t="str">
        <f>IF(AND('MAPA DE RIESGOS'!$AP490="Baja",'MAPA DE RIESGOS'!$AR490="Catastrófico"),CONCATENATE("R",'MAPA DE RIESGOS'!$H490,"C",'MAPA DE RIESGOS'!$AF490),"")</f>
        <v/>
      </c>
      <c r="CQ128" s="359" t="str">
        <f>IF(AND('MAPA DE RIESGOS'!$AP491="Baja",'MAPA DE RIESGOS'!$AR491="Catastrófico"),CONCATENATE("R",'MAPA DE RIESGOS'!$H491,"C",'MAPA DE RIESGOS'!$AF491),"")</f>
        <v/>
      </c>
      <c r="CR128" s="359" t="str">
        <f>IF(AND('MAPA DE RIESGOS'!$AP492="Baja",'MAPA DE RIESGOS'!$AR492="Catastrófico"),CONCATENATE("R",'MAPA DE RIESGOS'!$H492,"C",'MAPA DE RIESGOS'!$AF492),"")</f>
        <v/>
      </c>
      <c r="CS128" s="359" t="str">
        <f>IF(AND('MAPA DE RIESGOS'!$AP493="Baja",'MAPA DE RIESGOS'!$AR493="Catastrófico"),CONCATENATE("R",'MAPA DE RIESGOS'!$H493,"C",'MAPA DE RIESGOS'!$AF493),"")</f>
        <v/>
      </c>
      <c r="CT128" s="359" t="str">
        <f>IF(AND('MAPA DE RIESGOS'!$AP494="Baja",'MAPA DE RIESGOS'!$AR494="Catastrófico"),CONCATENATE("R",'MAPA DE RIESGOS'!$H494,"C",'MAPA DE RIESGOS'!$AF494),"")</f>
        <v/>
      </c>
      <c r="CU128" s="360" t="str">
        <f>IF(AND('MAPA DE RIESGOS'!$AP495="Baja",'MAPA DE RIESGOS'!$AR495="Catastrófico"),CONCATENATE("R",'MAPA DE RIESGOS'!$H495,"C",'MAPA DE RIESGOS'!$AF495),"")</f>
        <v/>
      </c>
      <c r="CV128" s="67"/>
      <c r="CW128" s="722"/>
      <c r="CX128" s="722"/>
      <c r="CY128" s="722"/>
      <c r="CZ128" s="722"/>
      <c r="DA128" s="722"/>
      <c r="DB128" s="722"/>
    </row>
    <row r="129" spans="2:106" ht="32.5" customHeight="1">
      <c r="B129" s="755"/>
      <c r="C129" s="755"/>
      <c r="D129" s="756"/>
      <c r="E129" s="726"/>
      <c r="F129" s="727"/>
      <c r="G129" s="727"/>
      <c r="H129" s="727"/>
      <c r="I129" s="728"/>
      <c r="J129" s="378" t="str">
        <f>IF(AND('MAPA DE RIESGOS'!$AP496="Baja",'MAPA DE RIESGOS'!$AR496="Leve"),CONCATENATE("R",'MAPA DE RIESGOS'!$H496,"C",'MAPA DE RIESGOS'!$AF496),"")</f>
        <v/>
      </c>
      <c r="K129" s="379" t="str">
        <f>IF(AND('MAPA DE RIESGOS'!$AP497="Baja",'MAPA DE RIESGOS'!$AR497="Leve"),CONCATENATE("R",'MAPA DE RIESGOS'!$H497,"C",'MAPA DE RIESGOS'!$AF497),"")</f>
        <v/>
      </c>
      <c r="L129" s="379" t="str">
        <f>IF(AND('MAPA DE RIESGOS'!$AP498="Baja",'MAPA DE RIESGOS'!$AR498="Leve"),CONCATENATE("R",'MAPA DE RIESGOS'!$H498,"C",'MAPA DE RIESGOS'!$AF498),"")</f>
        <v/>
      </c>
      <c r="M129" s="379" t="str">
        <f>IF(AND('MAPA DE RIESGOS'!$AP499="Baja",'MAPA DE RIESGOS'!$AR499="Leve"),CONCATENATE("R",'MAPA DE RIESGOS'!$H499,"C",'MAPA DE RIESGOS'!$AF499),"")</f>
        <v/>
      </c>
      <c r="N129" s="379" t="str">
        <f>IF(AND('MAPA DE RIESGOS'!$AP500="Baja",'MAPA DE RIESGOS'!$AR500="Leve"),CONCATENATE("R",'MAPA DE RIESGOS'!$H500,"C",'MAPA DE RIESGOS'!$AF500),"")</f>
        <v/>
      </c>
      <c r="O129" s="379" t="str">
        <f>IF(AND('MAPA DE RIESGOS'!$AP501="Baja",'MAPA DE RIESGOS'!$AR501="Leve"),CONCATENATE("R",'MAPA DE RIESGOS'!$H501,"C",'MAPA DE RIESGOS'!$AF501),"")</f>
        <v/>
      </c>
      <c r="P129" s="379" t="str">
        <f>IF(AND('MAPA DE RIESGOS'!$AP502="Baja",'MAPA DE RIESGOS'!$AR502="Leve"),CONCATENATE("R",'MAPA DE RIESGOS'!$H502,"C",'MAPA DE RIESGOS'!$AF502),"")</f>
        <v/>
      </c>
      <c r="Q129" s="379" t="str">
        <f>IF(AND('MAPA DE RIESGOS'!$AP503="Baja",'MAPA DE RIESGOS'!$AR503="Leve"),CONCATENATE("R",'MAPA DE RIESGOS'!$H503,"C",'MAPA DE RIESGOS'!$AF503),"")</f>
        <v/>
      </c>
      <c r="R129" s="379" t="str">
        <f>IF(AND('MAPA DE RIESGOS'!$AP504="Baja",'MAPA DE RIESGOS'!$AR504="Leve"),CONCATENATE("R",'MAPA DE RIESGOS'!$H504,"C",'MAPA DE RIESGOS'!$AF504),"")</f>
        <v/>
      </c>
      <c r="S129" s="379" t="str">
        <f>IF(AND('MAPA DE RIESGOS'!$AP505="Baja",'MAPA DE RIESGOS'!$AR505="Leve"),CONCATENATE("R",'MAPA DE RIESGOS'!$H505,"C",'MAPA DE RIESGOS'!$AF505),"")</f>
        <v/>
      </c>
      <c r="T129" s="379" t="str">
        <f>IF(AND('MAPA DE RIESGOS'!$AP506="Baja",'MAPA DE RIESGOS'!$AR506="Leve"),CONCATENATE("R",'MAPA DE RIESGOS'!$H506,"C",'MAPA DE RIESGOS'!$AF506),"")</f>
        <v/>
      </c>
      <c r="U129" s="379" t="str">
        <f>IF(AND('MAPA DE RIESGOS'!$AP507="Baja",'MAPA DE RIESGOS'!$AR507="Leve"),CONCATENATE("R",'MAPA DE RIESGOS'!$H507,"C",'MAPA DE RIESGOS'!$AF507),"")</f>
        <v/>
      </c>
      <c r="V129" s="379" t="str">
        <f>IF(AND('MAPA DE RIESGOS'!$AP508="Baja",'MAPA DE RIESGOS'!$AR508="Leve"),CONCATENATE("R",'MAPA DE RIESGOS'!$H508,"C",'MAPA DE RIESGOS'!$AF508),"")</f>
        <v/>
      </c>
      <c r="W129" s="379" t="str">
        <f>IF(AND('MAPA DE RIESGOS'!$AP509="Baja",'MAPA DE RIESGOS'!$AR509="Leve"),CONCATENATE("R",'MAPA DE RIESGOS'!$H509,"C",'MAPA DE RIESGOS'!$AF509),"")</f>
        <v/>
      </c>
      <c r="X129" s="379" t="str">
        <f>IF(AND('MAPA DE RIESGOS'!$AP510="Baja",'MAPA DE RIESGOS'!$AR510="Leve"),CONCATENATE("R",'MAPA DE RIESGOS'!$H510,"C",'MAPA DE RIESGOS'!$AF510),"")</f>
        <v/>
      </c>
      <c r="Y129" s="379" t="str">
        <f>IF(AND('MAPA DE RIESGOS'!$AP511="Baja",'MAPA DE RIESGOS'!$AR511="Leve"),CONCATENATE("R",'MAPA DE RIESGOS'!$H511,"C",'MAPA DE RIESGOS'!$AF511),"")</f>
        <v/>
      </c>
      <c r="Z129" s="379" t="str">
        <f>IF(AND('MAPA DE RIESGOS'!$AP512="Baja",'MAPA DE RIESGOS'!$AR512="Leve"),CONCATENATE("R",'MAPA DE RIESGOS'!$H512,"C",'MAPA DE RIESGOS'!$AF512),"")</f>
        <v/>
      </c>
      <c r="AA129" s="380" t="str">
        <f>IF(AND('MAPA DE RIESGOS'!$AP513="Baja",'MAPA DE RIESGOS'!$AR513="Leve"),CONCATENATE("R",'MAPA DE RIESGOS'!$H513,"C",'MAPA DE RIESGOS'!$AF513),"")</f>
        <v/>
      </c>
      <c r="AB129" s="369" t="str">
        <f>IF(AND('MAPA DE RIESGOS'!$AP496="Baja",'MAPA DE RIESGOS'!$AR496="Menor"),CONCATENATE("R",'MAPA DE RIESGOS'!$H496,"C",'MAPA DE RIESGOS'!$AF496),"")</f>
        <v/>
      </c>
      <c r="AC129" s="370" t="str">
        <f>IF(AND('MAPA DE RIESGOS'!$AP497="Baja",'MAPA DE RIESGOS'!$AR497="Menor"),CONCATENATE("R",'MAPA DE RIESGOS'!$H497,"C",'MAPA DE RIESGOS'!$AF497),"")</f>
        <v/>
      </c>
      <c r="AD129" s="370" t="str">
        <f>IF(AND('MAPA DE RIESGOS'!$AP498="Baja",'MAPA DE RIESGOS'!$AR498="Menor"),CONCATENATE("R",'MAPA DE RIESGOS'!$H498,"C",'MAPA DE RIESGOS'!$AF498),"")</f>
        <v/>
      </c>
      <c r="AE129" s="370" t="str">
        <f>IF(AND('MAPA DE RIESGOS'!$AP499="Baja",'MAPA DE RIESGOS'!$AR499="Menor"),CONCATENATE("R",'MAPA DE RIESGOS'!$H499,"C",'MAPA DE RIESGOS'!$AF499),"")</f>
        <v/>
      </c>
      <c r="AF129" s="370" t="str">
        <f>IF(AND('MAPA DE RIESGOS'!$AP500="Baja",'MAPA DE RIESGOS'!$AR500="Menor"),CONCATENATE("R",'MAPA DE RIESGOS'!$H500,"C",'MAPA DE RIESGOS'!$AF500),"")</f>
        <v/>
      </c>
      <c r="AG129" s="370" t="str">
        <f>IF(AND('MAPA DE RIESGOS'!$AP501="Baja",'MAPA DE RIESGOS'!$AR501="Menor"),CONCATENATE("R",'MAPA DE RIESGOS'!$H501,"C",'MAPA DE RIESGOS'!$AF501),"")</f>
        <v/>
      </c>
      <c r="AH129" s="370" t="str">
        <f>IF(AND('MAPA DE RIESGOS'!$AP502="Baja",'MAPA DE RIESGOS'!$AR502="Menor"),CONCATENATE("R",'MAPA DE RIESGOS'!$H502,"C",'MAPA DE RIESGOS'!$AF502),"")</f>
        <v/>
      </c>
      <c r="AI129" s="370" t="str">
        <f>IF(AND('MAPA DE RIESGOS'!$AP503="Baja",'MAPA DE RIESGOS'!$AR503="Menor"),CONCATENATE("R",'MAPA DE RIESGOS'!$H503,"C",'MAPA DE RIESGOS'!$AF503),"")</f>
        <v/>
      </c>
      <c r="AJ129" s="370" t="str">
        <f>IF(AND('MAPA DE RIESGOS'!$AP504="Baja",'MAPA DE RIESGOS'!$AR504="Menor"),CONCATENATE("R",'MAPA DE RIESGOS'!$H504,"C",'MAPA DE RIESGOS'!$AF504),"")</f>
        <v/>
      </c>
      <c r="AK129" s="370" t="str">
        <f>IF(AND('MAPA DE RIESGOS'!$AP505="Baja",'MAPA DE RIESGOS'!$AR505="Menor"),CONCATENATE("R",'MAPA DE RIESGOS'!$H505,"C",'MAPA DE RIESGOS'!$AF505),"")</f>
        <v/>
      </c>
      <c r="AL129" s="370" t="str">
        <f>IF(AND('MAPA DE RIESGOS'!$AP506="Baja",'MAPA DE RIESGOS'!$AR506="Menor"),CONCATENATE("R",'MAPA DE RIESGOS'!$H506,"C",'MAPA DE RIESGOS'!$AF506),"")</f>
        <v/>
      </c>
      <c r="AM129" s="370" t="str">
        <f>IF(AND('MAPA DE RIESGOS'!$AP507="Baja",'MAPA DE RIESGOS'!$AR507="Menor"),CONCATENATE("R",'MAPA DE RIESGOS'!$H507,"C",'MAPA DE RIESGOS'!$AF507),"")</f>
        <v/>
      </c>
      <c r="AN129" s="370" t="str">
        <f>IF(AND('MAPA DE RIESGOS'!$AP508="Baja",'MAPA DE RIESGOS'!$AR508="Menor"),CONCATENATE("R",'MAPA DE RIESGOS'!$H508,"C",'MAPA DE RIESGOS'!$AF508),"")</f>
        <v/>
      </c>
      <c r="AO129" s="370" t="str">
        <f>IF(AND('MAPA DE RIESGOS'!$AP509="Baja",'MAPA DE RIESGOS'!$AR509="Menor"),CONCATENATE("R",'MAPA DE RIESGOS'!$H509,"C",'MAPA DE RIESGOS'!$AF509),"")</f>
        <v/>
      </c>
      <c r="AP129" s="370" t="str">
        <f>IF(AND('MAPA DE RIESGOS'!$AP510="Baja",'MAPA DE RIESGOS'!$AR510="Menor"),CONCATENATE("R",'MAPA DE RIESGOS'!$H510,"C",'MAPA DE RIESGOS'!$AF510),"")</f>
        <v/>
      </c>
      <c r="AQ129" s="370" t="str">
        <f>IF(AND('MAPA DE RIESGOS'!$AP511="Baja",'MAPA DE RIESGOS'!$AR511="Menor"),CONCATENATE("R",'MAPA DE RIESGOS'!$H511,"C",'MAPA DE RIESGOS'!$AF511),"")</f>
        <v/>
      </c>
      <c r="AR129" s="370" t="str">
        <f>IF(AND('MAPA DE RIESGOS'!$AP512="Baja",'MAPA DE RIESGOS'!$AR512="Menor"),CONCATENATE("R",'MAPA DE RIESGOS'!$H512,"C",'MAPA DE RIESGOS'!$AF512),"")</f>
        <v/>
      </c>
      <c r="AS129" s="370" t="str">
        <f>IF(AND('MAPA DE RIESGOS'!$AP513="Baja",'MAPA DE RIESGOS'!$AR513="Menor"),CONCATENATE("R",'MAPA DE RIESGOS'!$H513,"C",'MAPA DE RIESGOS'!$AF513),"")</f>
        <v/>
      </c>
      <c r="AT129" s="369" t="str">
        <f>IF(AND('MAPA DE RIESGOS'!$AP496="Baja",'MAPA DE RIESGOS'!$AR496="Moderado"),CONCATENATE("R",'MAPA DE RIESGOS'!$H496,"C",'MAPA DE RIESGOS'!$AF496),"")</f>
        <v>R81C1</v>
      </c>
      <c r="AU129" s="370" t="str">
        <f>IF(AND('MAPA DE RIESGOS'!$AP497="Baja",'MAPA DE RIESGOS'!$AR497="Moderado"),CONCATENATE("R",'MAPA DE RIESGOS'!$H497,"C",'MAPA DE RIESGOS'!$AF497),"")</f>
        <v/>
      </c>
      <c r="AV129" s="370" t="str">
        <f>IF(AND('MAPA DE RIESGOS'!$AP498="Baja",'MAPA DE RIESGOS'!$AR498="Moderado"),CONCATENATE("R",'MAPA DE RIESGOS'!$H498,"C",'MAPA DE RIESGOS'!$AF498),"")</f>
        <v/>
      </c>
      <c r="AW129" s="370" t="str">
        <f>IF(AND('MAPA DE RIESGOS'!$AP499="Baja",'MAPA DE RIESGOS'!$AR499="Moderado"),CONCATENATE("R",'MAPA DE RIESGOS'!$H499,"C",'MAPA DE RIESGOS'!$AF499),"")</f>
        <v/>
      </c>
      <c r="AX129" s="370" t="str">
        <f>IF(AND('MAPA DE RIESGOS'!$AP500="Baja",'MAPA DE RIESGOS'!$AR500="Moderado"),CONCATENATE("R",'MAPA DE RIESGOS'!$H500,"C",'MAPA DE RIESGOS'!$AF500),"")</f>
        <v/>
      </c>
      <c r="AY129" s="370" t="str">
        <f>IF(AND('MAPA DE RIESGOS'!$AP501="Baja",'MAPA DE RIESGOS'!$AR501="Moderado"),CONCATENATE("R",'MAPA DE RIESGOS'!$H501,"C",'MAPA DE RIESGOS'!$AF501),"")</f>
        <v/>
      </c>
      <c r="AZ129" s="370" t="str">
        <f>IF(AND('MAPA DE RIESGOS'!$AP502="Baja",'MAPA DE RIESGOS'!$AR502="Moderado"),CONCATENATE("R",'MAPA DE RIESGOS'!$H502,"C",'MAPA DE RIESGOS'!$AF502),"")</f>
        <v>R82C1</v>
      </c>
      <c r="BA129" s="370" t="str">
        <f>IF(AND('MAPA DE RIESGOS'!$AP503="Baja",'MAPA DE RIESGOS'!$AR503="Moderado"),CONCATENATE("R",'MAPA DE RIESGOS'!$H503,"C",'MAPA DE RIESGOS'!$AF503),"")</f>
        <v>R82C2</v>
      </c>
      <c r="BB129" s="370" t="str">
        <f>IF(AND('MAPA DE RIESGOS'!$AP504="Baja",'MAPA DE RIESGOS'!$AR504="Moderado"),CONCATENATE("R",'MAPA DE RIESGOS'!$H504,"C",'MAPA DE RIESGOS'!$AF504),"")</f>
        <v/>
      </c>
      <c r="BC129" s="370" t="str">
        <f>IF(AND('MAPA DE RIESGOS'!$AP505="Baja",'MAPA DE RIESGOS'!$AR505="Moderado"),CONCATENATE("R",'MAPA DE RIESGOS'!$H505,"C",'MAPA DE RIESGOS'!$AF505),"")</f>
        <v/>
      </c>
      <c r="BD129" s="370" t="str">
        <f>IF(AND('MAPA DE RIESGOS'!$AP506="Baja",'MAPA DE RIESGOS'!$AR506="Moderado"),CONCATENATE("R",'MAPA DE RIESGOS'!$H506,"C",'MAPA DE RIESGOS'!$AF506),"")</f>
        <v/>
      </c>
      <c r="BE129" s="370" t="str">
        <f>IF(AND('MAPA DE RIESGOS'!$AP507="Baja",'MAPA DE RIESGOS'!$AR507="Moderado"),CONCATENATE("R",'MAPA DE RIESGOS'!$H507,"C",'MAPA DE RIESGOS'!$AF507),"")</f>
        <v/>
      </c>
      <c r="BF129" s="370" t="str">
        <f>IF(AND('MAPA DE RIESGOS'!$AP508="Baja",'MAPA DE RIESGOS'!$AR508="Moderado"),CONCATENATE("R",'MAPA DE RIESGOS'!$H508,"C",'MAPA DE RIESGOS'!$AF508),"")</f>
        <v>R83C1</v>
      </c>
      <c r="BG129" s="370" t="str">
        <f>IF(AND('MAPA DE RIESGOS'!$AP509="Baja",'MAPA DE RIESGOS'!$AR509="Moderado"),CONCATENATE("R",'MAPA DE RIESGOS'!$H509,"C",'MAPA DE RIESGOS'!$AF509),"")</f>
        <v>R83C2</v>
      </c>
      <c r="BH129" s="370" t="str">
        <f>IF(AND('MAPA DE RIESGOS'!$AP510="Baja",'MAPA DE RIESGOS'!$AR510="Moderado"),CONCATENATE("R",'MAPA DE RIESGOS'!$H510,"C",'MAPA DE RIESGOS'!$AF510),"")</f>
        <v/>
      </c>
      <c r="BI129" s="370" t="str">
        <f>IF(AND('MAPA DE RIESGOS'!$AP511="Baja",'MAPA DE RIESGOS'!$AR511="Moderado"),CONCATENATE("R",'MAPA DE RIESGOS'!$H511,"C",'MAPA DE RIESGOS'!$AF511),"")</f>
        <v/>
      </c>
      <c r="BJ129" s="370" t="str">
        <f>IF(AND('MAPA DE RIESGOS'!$AP512="Baja",'MAPA DE RIESGOS'!$AR512="Moderado"),CONCATENATE("R",'MAPA DE RIESGOS'!$H512,"C",'MAPA DE RIESGOS'!$AF512),"")</f>
        <v/>
      </c>
      <c r="BK129" s="371" t="str">
        <f>IF(AND('MAPA DE RIESGOS'!$AP513="Baja",'MAPA DE RIESGOS'!$AR513="Moderado"),CONCATENATE("R",'MAPA DE RIESGOS'!$H513,"C",'MAPA DE RIESGOS'!$AF513),"")</f>
        <v/>
      </c>
      <c r="BL129" s="357" t="str">
        <f>IF(AND('MAPA DE RIESGOS'!$AP496="Baja",'MAPA DE RIESGOS'!$AR496="Mayor"),CONCATENATE("R",'MAPA DE RIESGOS'!$H496,"C",'MAPA DE RIESGOS'!$AF496),"")</f>
        <v/>
      </c>
      <c r="BM129" s="357" t="str">
        <f>IF(AND('MAPA DE RIESGOS'!$AP497="Baja",'MAPA DE RIESGOS'!$AR497="Mayor"),CONCATENATE("R",'MAPA DE RIESGOS'!$H497,"C",'MAPA DE RIESGOS'!$AF497),"")</f>
        <v/>
      </c>
      <c r="BN129" s="357" t="str">
        <f>IF(AND('MAPA DE RIESGOS'!$AP498="Baja",'MAPA DE RIESGOS'!$AR498="Mayor"),CONCATENATE("R",'MAPA DE RIESGOS'!$H498,"C",'MAPA DE RIESGOS'!$AF498),"")</f>
        <v/>
      </c>
      <c r="BO129" s="357" t="str">
        <f>IF(AND('MAPA DE RIESGOS'!$AP499="Baja",'MAPA DE RIESGOS'!$AR499="Mayor"),CONCATENATE("R",'MAPA DE RIESGOS'!$H499,"C",'MAPA DE RIESGOS'!$AF499),"")</f>
        <v/>
      </c>
      <c r="BP129" s="357" t="str">
        <f>IF(AND('MAPA DE RIESGOS'!$AP500="Baja",'MAPA DE RIESGOS'!$AR500="Mayor"),CONCATENATE("R",'MAPA DE RIESGOS'!$H500,"C",'MAPA DE RIESGOS'!$AF500),"")</f>
        <v/>
      </c>
      <c r="BQ129" s="357" t="str">
        <f>IF(AND('MAPA DE RIESGOS'!$AP501="Baja",'MAPA DE RIESGOS'!$AR501="Mayor"),CONCATENATE("R",'MAPA DE RIESGOS'!$H501,"C",'MAPA DE RIESGOS'!$AF501),"")</f>
        <v/>
      </c>
      <c r="BR129" s="357" t="str">
        <f>IF(AND('MAPA DE RIESGOS'!$AP502="Baja",'MAPA DE RIESGOS'!$AR502="Mayor"),CONCATENATE("R",'MAPA DE RIESGOS'!$H502,"C",'MAPA DE RIESGOS'!$AF502),"")</f>
        <v/>
      </c>
      <c r="BS129" s="357" t="str">
        <f>IF(AND('MAPA DE RIESGOS'!$AP503="Baja",'MAPA DE RIESGOS'!$AR503="Mayor"),CONCATENATE("R",'MAPA DE RIESGOS'!$H503,"C",'MAPA DE RIESGOS'!$AF503),"")</f>
        <v/>
      </c>
      <c r="BT129" s="357" t="str">
        <f>IF(AND('MAPA DE RIESGOS'!$AP504="Baja",'MAPA DE RIESGOS'!$AR504="Mayor"),CONCATENATE("R",'MAPA DE RIESGOS'!$H504,"C",'MAPA DE RIESGOS'!$AF504),"")</f>
        <v/>
      </c>
      <c r="BU129" s="357" t="str">
        <f>IF(AND('MAPA DE RIESGOS'!$AP505="Baja",'MAPA DE RIESGOS'!$AR505="Mayor"),CONCATENATE("R",'MAPA DE RIESGOS'!$H505,"C",'MAPA DE RIESGOS'!$AF505),"")</f>
        <v/>
      </c>
      <c r="BV129" s="357" t="str">
        <f>IF(AND('MAPA DE RIESGOS'!$AP506="Baja",'MAPA DE RIESGOS'!$AR506="Mayor"),CONCATENATE("R",'MAPA DE RIESGOS'!$H506,"C",'MAPA DE RIESGOS'!$AF506),"")</f>
        <v/>
      </c>
      <c r="BW129" s="357" t="str">
        <f>IF(AND('MAPA DE RIESGOS'!$AP507="Baja",'MAPA DE RIESGOS'!$AR507="Mayor"),CONCATENATE("R",'MAPA DE RIESGOS'!$H507,"C",'MAPA DE RIESGOS'!$AF507),"")</f>
        <v/>
      </c>
      <c r="BX129" s="357" t="str">
        <f>IF(AND('MAPA DE RIESGOS'!$AP508="Baja",'MAPA DE RIESGOS'!$AR508="Mayor"),CONCATENATE("R",'MAPA DE RIESGOS'!$H508,"C",'MAPA DE RIESGOS'!$AF508),"")</f>
        <v/>
      </c>
      <c r="BY129" s="357" t="str">
        <f>IF(AND('MAPA DE RIESGOS'!$AP509="Baja",'MAPA DE RIESGOS'!$AR509="Mayor"),CONCATENATE("R",'MAPA DE RIESGOS'!$H509,"C",'MAPA DE RIESGOS'!$AF509),"")</f>
        <v/>
      </c>
      <c r="BZ129" s="357" t="str">
        <f>IF(AND('MAPA DE RIESGOS'!$AP510="Baja",'MAPA DE RIESGOS'!$AR510="Mayor"),CONCATENATE("R",'MAPA DE RIESGOS'!$H510,"C",'MAPA DE RIESGOS'!$AF510),"")</f>
        <v/>
      </c>
      <c r="CA129" s="357" t="str">
        <f>IF(AND('MAPA DE RIESGOS'!$AP511="Baja",'MAPA DE RIESGOS'!$AR511="Mayor"),CONCATENATE("R",'MAPA DE RIESGOS'!$H511,"C",'MAPA DE RIESGOS'!$AF511),"")</f>
        <v/>
      </c>
      <c r="CB129" s="357" t="str">
        <f>IF(AND('MAPA DE RIESGOS'!$AP512="Baja",'MAPA DE RIESGOS'!$AR512="Mayor"),CONCATENATE("R",'MAPA DE RIESGOS'!$H512,"C",'MAPA DE RIESGOS'!$AF512),"")</f>
        <v/>
      </c>
      <c r="CC129" s="358" t="str">
        <f>IF(AND('MAPA DE RIESGOS'!$AP513="Baja",'MAPA DE RIESGOS'!$AR513="Mayor"),CONCATENATE("R",'MAPA DE RIESGOS'!$H513,"C",'MAPA DE RIESGOS'!$AF513),"")</f>
        <v/>
      </c>
      <c r="CD129" s="359" t="str">
        <f>IF(AND('MAPA DE RIESGOS'!$AP496="Baja",'MAPA DE RIESGOS'!$AR496="Catastrófico"),CONCATENATE("R",'MAPA DE RIESGOS'!$H496,"C",'MAPA DE RIESGOS'!$AF496),"")</f>
        <v/>
      </c>
      <c r="CE129" s="359" t="str">
        <f>IF(AND('MAPA DE RIESGOS'!$AP497="Baja",'MAPA DE RIESGOS'!$AR497="Catastrófico"),CONCATENATE("R",'MAPA DE RIESGOS'!$H497,"C",'MAPA DE RIESGOS'!$AF497),"")</f>
        <v/>
      </c>
      <c r="CF129" s="359" t="str">
        <f>IF(AND('MAPA DE RIESGOS'!$AP498="Baja",'MAPA DE RIESGOS'!$AR498="Catastrófico"),CONCATENATE("R",'MAPA DE RIESGOS'!$H498,"C",'MAPA DE RIESGOS'!$AF498),"")</f>
        <v/>
      </c>
      <c r="CG129" s="359" t="str">
        <f>IF(AND('MAPA DE RIESGOS'!$AP499="Baja",'MAPA DE RIESGOS'!$AR499="Catastrófico"),CONCATENATE("R",'MAPA DE RIESGOS'!$H499,"C",'MAPA DE RIESGOS'!$AF499),"")</f>
        <v/>
      </c>
      <c r="CH129" s="359" t="str">
        <f>IF(AND('MAPA DE RIESGOS'!$AP500="Baja",'MAPA DE RIESGOS'!$AR500="Catastrófico"),CONCATENATE("R",'MAPA DE RIESGOS'!$H500,"C",'MAPA DE RIESGOS'!$AF500),"")</f>
        <v/>
      </c>
      <c r="CI129" s="359" t="str">
        <f>IF(AND('MAPA DE RIESGOS'!$AP501="Baja",'MAPA DE RIESGOS'!$AR501="Catastrófico"),CONCATENATE("R",'MAPA DE RIESGOS'!$H501,"C",'MAPA DE RIESGOS'!$AF501),"")</f>
        <v/>
      </c>
      <c r="CJ129" s="359" t="str">
        <f>IF(AND('MAPA DE RIESGOS'!$AP502="Baja",'MAPA DE RIESGOS'!$AR502="Catastrófico"),CONCATENATE("R",'MAPA DE RIESGOS'!$H502,"C",'MAPA DE RIESGOS'!$AF502),"")</f>
        <v/>
      </c>
      <c r="CK129" s="359" t="str">
        <f>IF(AND('MAPA DE RIESGOS'!$AP503="Baja",'MAPA DE RIESGOS'!$AR503="Catastrófico"),CONCATENATE("R",'MAPA DE RIESGOS'!$H503,"C",'MAPA DE RIESGOS'!$AF503),"")</f>
        <v/>
      </c>
      <c r="CL129" s="359" t="str">
        <f>IF(AND('MAPA DE RIESGOS'!$AP504="Baja",'MAPA DE RIESGOS'!$AR504="Catastrófico"),CONCATENATE("R",'MAPA DE RIESGOS'!$H504,"C",'MAPA DE RIESGOS'!$AF504),"")</f>
        <v/>
      </c>
      <c r="CM129" s="359" t="str">
        <f>IF(AND('MAPA DE RIESGOS'!$AP505="Baja",'MAPA DE RIESGOS'!$AR505="Catastrófico"),CONCATENATE("R",'MAPA DE RIESGOS'!$H505,"C",'MAPA DE RIESGOS'!$AF505),"")</f>
        <v/>
      </c>
      <c r="CN129" s="359" t="str">
        <f>IF(AND('MAPA DE RIESGOS'!$AP506="Baja",'MAPA DE RIESGOS'!$AR506="Catastrófico"),CONCATENATE("R",'MAPA DE RIESGOS'!$H506,"C",'MAPA DE RIESGOS'!$AF506),"")</f>
        <v/>
      </c>
      <c r="CO129" s="359" t="str">
        <f>IF(AND('MAPA DE RIESGOS'!$AP507="Baja",'MAPA DE RIESGOS'!$AR507="Catastrófico"),CONCATENATE("R",'MAPA DE RIESGOS'!$H507,"C",'MAPA DE RIESGOS'!$AF507),"")</f>
        <v/>
      </c>
      <c r="CP129" s="359" t="str">
        <f>IF(AND('MAPA DE RIESGOS'!$AP508="Baja",'MAPA DE RIESGOS'!$AR508="Catastrófico"),CONCATENATE("R",'MAPA DE RIESGOS'!$H508,"C",'MAPA DE RIESGOS'!$AF508),"")</f>
        <v/>
      </c>
      <c r="CQ129" s="359" t="str">
        <f>IF(AND('MAPA DE RIESGOS'!$AP509="Baja",'MAPA DE RIESGOS'!$AR509="Catastrófico"),CONCATENATE("R",'MAPA DE RIESGOS'!$H509,"C",'MAPA DE RIESGOS'!$AF509),"")</f>
        <v/>
      </c>
      <c r="CR129" s="359" t="str">
        <f>IF(AND('MAPA DE RIESGOS'!$AP510="Baja",'MAPA DE RIESGOS'!$AR510="Catastrófico"),CONCATENATE("R",'MAPA DE RIESGOS'!$H510,"C",'MAPA DE RIESGOS'!$AF510),"")</f>
        <v/>
      </c>
      <c r="CS129" s="359" t="str">
        <f>IF(AND('MAPA DE RIESGOS'!$AP511="Baja",'MAPA DE RIESGOS'!$AR511="Catastrófico"),CONCATENATE("R",'MAPA DE RIESGOS'!$H511,"C",'MAPA DE RIESGOS'!$AF511),"")</f>
        <v/>
      </c>
      <c r="CT129" s="359" t="str">
        <f>IF(AND('MAPA DE RIESGOS'!$AP512="Baja",'MAPA DE RIESGOS'!$AR512="Catastrófico"),CONCATENATE("R",'MAPA DE RIESGOS'!$H512,"C",'MAPA DE RIESGOS'!$AF512),"")</f>
        <v/>
      </c>
      <c r="CU129" s="360" t="str">
        <f>IF(AND('MAPA DE RIESGOS'!$AP513="Baja",'MAPA DE RIESGOS'!$AR513="Catastrófico"),CONCATENATE("R",'MAPA DE RIESGOS'!$H513,"C",'MAPA DE RIESGOS'!$AF513),"")</f>
        <v/>
      </c>
      <c r="CV129" s="67"/>
      <c r="CW129" s="722"/>
      <c r="CX129" s="722"/>
      <c r="CY129" s="722"/>
      <c r="CZ129" s="722"/>
      <c r="DA129" s="722"/>
      <c r="DB129" s="722"/>
    </row>
    <row r="130" spans="2:106" ht="32.5" customHeight="1">
      <c r="B130" s="755"/>
      <c r="C130" s="755"/>
      <c r="D130" s="756"/>
      <c r="E130" s="726"/>
      <c r="F130" s="727"/>
      <c r="G130" s="727"/>
      <c r="H130" s="727"/>
      <c r="I130" s="728"/>
      <c r="J130" s="378" t="str">
        <f>IF(AND('MAPA DE RIESGOS'!$AP514="Baja",'MAPA DE RIESGOS'!$AR514="Leve"),CONCATENATE("R",'MAPA DE RIESGOS'!$H514,"C",'MAPA DE RIESGOS'!$AF514),"")</f>
        <v/>
      </c>
      <c r="K130" s="379" t="str">
        <f>IF(AND('MAPA DE RIESGOS'!$AP515="Baja",'MAPA DE RIESGOS'!$AR515="Leve"),CONCATENATE("R",'MAPA DE RIESGOS'!$H515,"C",'MAPA DE RIESGOS'!$AF515),"")</f>
        <v/>
      </c>
      <c r="L130" s="379" t="str">
        <f>IF(AND('MAPA DE RIESGOS'!$AP516="Baja",'MAPA DE RIESGOS'!$AR516="Leve"),CONCATENATE("R",'MAPA DE RIESGOS'!$H516,"C",'MAPA DE RIESGOS'!$AF516),"")</f>
        <v/>
      </c>
      <c r="M130" s="379" t="str">
        <f>IF(AND('MAPA DE RIESGOS'!$AP517="Baja",'MAPA DE RIESGOS'!$AR517="Leve"),CONCATENATE("R",'MAPA DE RIESGOS'!$H517,"C",'MAPA DE RIESGOS'!$AF517),"")</f>
        <v/>
      </c>
      <c r="N130" s="379" t="str">
        <f>IF(AND('MAPA DE RIESGOS'!$AP518="Baja",'MAPA DE RIESGOS'!$AR518="Leve"),CONCATENATE("R",'MAPA DE RIESGOS'!$H518,"C",'MAPA DE RIESGOS'!$AF518),"")</f>
        <v/>
      </c>
      <c r="O130" s="379" t="str">
        <f>IF(AND('MAPA DE RIESGOS'!$AP519="Baja",'MAPA DE RIESGOS'!$AR519="Leve"),CONCATENATE("R",'MAPA DE RIESGOS'!$H519,"C",'MAPA DE RIESGOS'!$AF519),"")</f>
        <v/>
      </c>
      <c r="P130" s="379" t="str">
        <f>IF(AND('MAPA DE RIESGOS'!$AP520="Baja",'MAPA DE RIESGOS'!$AR520="Leve"),CONCATENATE("R",'MAPA DE RIESGOS'!$H520,"C",'MAPA DE RIESGOS'!$AF520),"")</f>
        <v/>
      </c>
      <c r="Q130" s="379" t="str">
        <f>IF(AND('MAPA DE RIESGOS'!$AP521="Baja",'MAPA DE RIESGOS'!$AR521="Leve"),CONCATENATE("R",'MAPA DE RIESGOS'!$H521,"C",'MAPA DE RIESGOS'!$AF521),"")</f>
        <v/>
      </c>
      <c r="R130" s="379" t="str">
        <f>IF(AND('MAPA DE RIESGOS'!$AP522="Baja",'MAPA DE RIESGOS'!$AR522="Leve"),CONCATENATE("R",'MAPA DE RIESGOS'!$H522,"C",'MAPA DE RIESGOS'!$AF522),"")</f>
        <v/>
      </c>
      <c r="S130" s="379" t="str">
        <f>IF(AND('MAPA DE RIESGOS'!$AP523="Baja",'MAPA DE RIESGOS'!$AR523="Leve"),CONCATENATE("R",'MAPA DE RIESGOS'!$H523,"C",'MAPA DE RIESGOS'!$AF523),"")</f>
        <v/>
      </c>
      <c r="T130" s="379" t="str">
        <f>IF(AND('MAPA DE RIESGOS'!$AP524="Baja",'MAPA DE RIESGOS'!$AR524="Leve"),CONCATENATE("R",'MAPA DE RIESGOS'!$H524,"C",'MAPA DE RIESGOS'!$AF524),"")</f>
        <v/>
      </c>
      <c r="U130" s="379" t="str">
        <f>IF(AND('MAPA DE RIESGOS'!$AP525="Baja",'MAPA DE RIESGOS'!$AR525="Leve"),CONCATENATE("R",'MAPA DE RIESGOS'!$H525,"C",'MAPA DE RIESGOS'!$AF525),"")</f>
        <v/>
      </c>
      <c r="V130" s="379" t="str">
        <f>IF(AND('MAPA DE RIESGOS'!$AP526="Baja",'MAPA DE RIESGOS'!$AR526="Leve"),CONCATENATE("R",'MAPA DE RIESGOS'!$H526,"C",'MAPA DE RIESGOS'!$AF526),"")</f>
        <v/>
      </c>
      <c r="W130" s="379" t="str">
        <f>IF(AND('MAPA DE RIESGOS'!$AP527="Baja",'MAPA DE RIESGOS'!$AR527="Leve"),CONCATENATE("R",'MAPA DE RIESGOS'!$H527,"C",'MAPA DE RIESGOS'!$AF527),"")</f>
        <v/>
      </c>
      <c r="X130" s="379" t="str">
        <f>IF(AND('MAPA DE RIESGOS'!$AP528="Baja",'MAPA DE RIESGOS'!$AR528="Leve"),CONCATENATE("R",'MAPA DE RIESGOS'!$H528,"C",'MAPA DE RIESGOS'!$AF528),"")</f>
        <v/>
      </c>
      <c r="Y130" s="379" t="str">
        <f>IF(AND('MAPA DE RIESGOS'!$AP529="Baja",'MAPA DE RIESGOS'!$AR529="Leve"),CONCATENATE("R",'MAPA DE RIESGOS'!$H529,"C",'MAPA DE RIESGOS'!$AF529),"")</f>
        <v/>
      </c>
      <c r="Z130" s="379" t="str">
        <f>IF(AND('MAPA DE RIESGOS'!$AP530="Baja",'MAPA DE RIESGOS'!$AR530="Leve"),CONCATENATE("R",'MAPA DE RIESGOS'!$H530,"C",'MAPA DE RIESGOS'!$AF530),"")</f>
        <v/>
      </c>
      <c r="AA130" s="380" t="str">
        <f>IF(AND('MAPA DE RIESGOS'!$AP531="Baja",'MAPA DE RIESGOS'!$AR531="Leve"),CONCATENATE("R",'MAPA DE RIESGOS'!$H531,"C",'MAPA DE RIESGOS'!$AF531),"")</f>
        <v/>
      </c>
      <c r="AB130" s="369" t="str">
        <f>IF(AND('MAPA DE RIESGOS'!$AP514="Baja",'MAPA DE RIESGOS'!$AR514="Menor"),CONCATENATE("R",'MAPA DE RIESGOS'!$H514,"C",'MAPA DE RIESGOS'!$AF514),"")</f>
        <v>R84C1</v>
      </c>
      <c r="AC130" s="370" t="str">
        <f>IF(AND('MAPA DE RIESGOS'!$AP515="Baja",'MAPA DE RIESGOS'!$AR515="Menor"),CONCATENATE("R",'MAPA DE RIESGOS'!$H515,"C",'MAPA DE RIESGOS'!$AF515),"")</f>
        <v/>
      </c>
      <c r="AD130" s="370" t="str">
        <f>IF(AND('MAPA DE RIESGOS'!$AP516="Baja",'MAPA DE RIESGOS'!$AR516="Menor"),CONCATENATE("R",'MAPA DE RIESGOS'!$H516,"C",'MAPA DE RIESGOS'!$AF516),"")</f>
        <v/>
      </c>
      <c r="AE130" s="370" t="str">
        <f>IF(AND('MAPA DE RIESGOS'!$AP517="Baja",'MAPA DE RIESGOS'!$AR517="Menor"),CONCATENATE("R",'MAPA DE RIESGOS'!$H517,"C",'MAPA DE RIESGOS'!$AF517),"")</f>
        <v/>
      </c>
      <c r="AF130" s="370" t="str">
        <f>IF(AND('MAPA DE RIESGOS'!$AP518="Baja",'MAPA DE RIESGOS'!$AR518="Menor"),CONCATENATE("R",'MAPA DE RIESGOS'!$H518,"C",'MAPA DE RIESGOS'!$AF518),"")</f>
        <v/>
      </c>
      <c r="AG130" s="370" t="str">
        <f>IF(AND('MAPA DE RIESGOS'!$AP519="Baja",'MAPA DE RIESGOS'!$AR519="Menor"),CONCATENATE("R",'MAPA DE RIESGOS'!$H519,"C",'MAPA DE RIESGOS'!$AF519),"")</f>
        <v/>
      </c>
      <c r="AH130" s="370" t="str">
        <f>IF(AND('MAPA DE RIESGOS'!$AP520="Baja",'MAPA DE RIESGOS'!$AR520="Menor"),CONCATENATE("R",'MAPA DE RIESGOS'!$H520,"C",'MAPA DE RIESGOS'!$AF520),"")</f>
        <v/>
      </c>
      <c r="AI130" s="370" t="str">
        <f>IF(AND('MAPA DE RIESGOS'!$AP521="Baja",'MAPA DE RIESGOS'!$AR521="Menor"),CONCATENATE("R",'MAPA DE RIESGOS'!$H521,"C",'MAPA DE RIESGOS'!$AF521),"")</f>
        <v/>
      </c>
      <c r="AJ130" s="370" t="str">
        <f>IF(AND('MAPA DE RIESGOS'!$AP522="Baja",'MAPA DE RIESGOS'!$AR522="Menor"),CONCATENATE("R",'MAPA DE RIESGOS'!$H522,"C",'MAPA DE RIESGOS'!$AF522),"")</f>
        <v/>
      </c>
      <c r="AK130" s="370" t="str">
        <f>IF(AND('MAPA DE RIESGOS'!$AP523="Baja",'MAPA DE RIESGOS'!$AR523="Menor"),CONCATENATE("R",'MAPA DE RIESGOS'!$H523,"C",'MAPA DE RIESGOS'!$AF523),"")</f>
        <v/>
      </c>
      <c r="AL130" s="370" t="str">
        <f>IF(AND('MAPA DE RIESGOS'!$AP524="Baja",'MAPA DE RIESGOS'!$AR524="Menor"),CONCATENATE("R",'MAPA DE RIESGOS'!$H524,"C",'MAPA DE RIESGOS'!$AF524),"")</f>
        <v/>
      </c>
      <c r="AM130" s="370" t="str">
        <f>IF(AND('MAPA DE RIESGOS'!$AP525="Baja",'MAPA DE RIESGOS'!$AR525="Menor"),CONCATENATE("R",'MAPA DE RIESGOS'!$H525,"C",'MAPA DE RIESGOS'!$AF525),"")</f>
        <v/>
      </c>
      <c r="AN130" s="370" t="str">
        <f>IF(AND('MAPA DE RIESGOS'!$AP526="Baja",'MAPA DE RIESGOS'!$AR526="Menor"),CONCATENATE("R",'MAPA DE RIESGOS'!$H526,"C",'MAPA DE RIESGOS'!$AF526),"")</f>
        <v>R86C1</v>
      </c>
      <c r="AO130" s="370" t="str">
        <f>IF(AND('MAPA DE RIESGOS'!$AP527="Baja",'MAPA DE RIESGOS'!$AR527="Menor"),CONCATENATE("R",'MAPA DE RIESGOS'!$H527,"C",'MAPA DE RIESGOS'!$AF527),"")</f>
        <v/>
      </c>
      <c r="AP130" s="370" t="str">
        <f>IF(AND('MAPA DE RIESGOS'!$AP528="Baja",'MAPA DE RIESGOS'!$AR528="Menor"),CONCATENATE("R",'MAPA DE RIESGOS'!$H528,"C",'MAPA DE RIESGOS'!$AF528),"")</f>
        <v/>
      </c>
      <c r="AQ130" s="370" t="str">
        <f>IF(AND('MAPA DE RIESGOS'!$AP529="Baja",'MAPA DE RIESGOS'!$AR529="Menor"),CONCATENATE("R",'MAPA DE RIESGOS'!$H529,"C",'MAPA DE RIESGOS'!$AF529),"")</f>
        <v/>
      </c>
      <c r="AR130" s="370" t="str">
        <f>IF(AND('MAPA DE RIESGOS'!$AP530="Baja",'MAPA DE RIESGOS'!$AR530="Menor"),CONCATENATE("R",'MAPA DE RIESGOS'!$H530,"C",'MAPA DE RIESGOS'!$AF530),"")</f>
        <v/>
      </c>
      <c r="AS130" s="370" t="str">
        <f>IF(AND('MAPA DE RIESGOS'!$AP531="Baja",'MAPA DE RIESGOS'!$AR531="Menor"),CONCATENATE("R",'MAPA DE RIESGOS'!$H531,"C",'MAPA DE RIESGOS'!$AF531),"")</f>
        <v/>
      </c>
      <c r="AT130" s="369" t="str">
        <f>IF(AND('MAPA DE RIESGOS'!$AP514="Baja",'MAPA DE RIESGOS'!$AR514="Moderado"),CONCATENATE("R",'MAPA DE RIESGOS'!$H514,"C",'MAPA DE RIESGOS'!$AF514),"")</f>
        <v/>
      </c>
      <c r="AU130" s="370" t="str">
        <f>IF(AND('MAPA DE RIESGOS'!$AP515="Baja",'MAPA DE RIESGOS'!$AR515="Moderado"),CONCATENATE("R",'MAPA DE RIESGOS'!$H515,"C",'MAPA DE RIESGOS'!$AF515),"")</f>
        <v/>
      </c>
      <c r="AV130" s="370" t="str">
        <f>IF(AND('MAPA DE RIESGOS'!$AP516="Baja",'MAPA DE RIESGOS'!$AR516="Moderado"),CONCATENATE("R",'MAPA DE RIESGOS'!$H516,"C",'MAPA DE RIESGOS'!$AF516),"")</f>
        <v/>
      </c>
      <c r="AW130" s="370" t="str">
        <f>IF(AND('MAPA DE RIESGOS'!$AP517="Baja",'MAPA DE RIESGOS'!$AR517="Moderado"),CONCATENATE("R",'MAPA DE RIESGOS'!$H517,"C",'MAPA DE RIESGOS'!$AF517),"")</f>
        <v/>
      </c>
      <c r="AX130" s="370" t="str">
        <f>IF(AND('MAPA DE RIESGOS'!$AP518="Baja",'MAPA DE RIESGOS'!$AR518="Moderado"),CONCATENATE("R",'MAPA DE RIESGOS'!$H518,"C",'MAPA DE RIESGOS'!$AF518),"")</f>
        <v/>
      </c>
      <c r="AY130" s="370" t="str">
        <f>IF(AND('MAPA DE RIESGOS'!$AP519="Baja",'MAPA DE RIESGOS'!$AR519="Moderado"),CONCATENATE("R",'MAPA DE RIESGOS'!$H519,"C",'MAPA DE RIESGOS'!$AF519),"")</f>
        <v/>
      </c>
      <c r="AZ130" s="370" t="str">
        <f>IF(AND('MAPA DE RIESGOS'!$AP520="Baja",'MAPA DE RIESGOS'!$AR520="Moderado"),CONCATENATE("R",'MAPA DE RIESGOS'!$H520,"C",'MAPA DE RIESGOS'!$AF520),"")</f>
        <v/>
      </c>
      <c r="BA130" s="370" t="str">
        <f>IF(AND('MAPA DE RIESGOS'!$AP521="Baja",'MAPA DE RIESGOS'!$AR521="Moderado"),CONCATENATE("R",'MAPA DE RIESGOS'!$H521,"C",'MAPA DE RIESGOS'!$AF521),"")</f>
        <v/>
      </c>
      <c r="BB130" s="370" t="str">
        <f>IF(AND('MAPA DE RIESGOS'!$AP522="Baja",'MAPA DE RIESGOS'!$AR522="Moderado"),CONCATENATE("R",'MAPA DE RIESGOS'!$H522,"C",'MAPA DE RIESGOS'!$AF522),"")</f>
        <v/>
      </c>
      <c r="BC130" s="370" t="str">
        <f>IF(AND('MAPA DE RIESGOS'!$AP523="Baja",'MAPA DE RIESGOS'!$AR523="Moderado"),CONCATENATE("R",'MAPA DE RIESGOS'!$H523,"C",'MAPA DE RIESGOS'!$AF523),"")</f>
        <v/>
      </c>
      <c r="BD130" s="370" t="str">
        <f>IF(AND('MAPA DE RIESGOS'!$AP524="Baja",'MAPA DE RIESGOS'!$AR524="Moderado"),CONCATENATE("R",'MAPA DE RIESGOS'!$H524,"C",'MAPA DE RIESGOS'!$AF524),"")</f>
        <v/>
      </c>
      <c r="BE130" s="370" t="str">
        <f>IF(AND('MAPA DE RIESGOS'!$AP525="Baja",'MAPA DE RIESGOS'!$AR525="Moderado"),CONCATENATE("R",'MAPA DE RIESGOS'!$H525,"C",'MAPA DE RIESGOS'!$AF525),"")</f>
        <v/>
      </c>
      <c r="BF130" s="370" t="str">
        <f>IF(AND('MAPA DE RIESGOS'!$AP526="Baja",'MAPA DE RIESGOS'!$AR526="Moderado"),CONCATENATE("R",'MAPA DE RIESGOS'!$H526,"C",'MAPA DE RIESGOS'!$AF526),"")</f>
        <v/>
      </c>
      <c r="BG130" s="370" t="str">
        <f>IF(AND('MAPA DE RIESGOS'!$AP527="Baja",'MAPA DE RIESGOS'!$AR527="Moderado"),CONCATENATE("R",'MAPA DE RIESGOS'!$H527,"C",'MAPA DE RIESGOS'!$AF527),"")</f>
        <v/>
      </c>
      <c r="BH130" s="370" t="str">
        <f>IF(AND('MAPA DE RIESGOS'!$AP528="Baja",'MAPA DE RIESGOS'!$AR528="Moderado"),CONCATENATE("R",'MAPA DE RIESGOS'!$H528,"C",'MAPA DE RIESGOS'!$AF528),"")</f>
        <v/>
      </c>
      <c r="BI130" s="370" t="str">
        <f>IF(AND('MAPA DE RIESGOS'!$AP529="Baja",'MAPA DE RIESGOS'!$AR529="Moderado"),CONCATENATE("R",'MAPA DE RIESGOS'!$H529,"C",'MAPA DE RIESGOS'!$AF529),"")</f>
        <v/>
      </c>
      <c r="BJ130" s="370" t="str">
        <f>IF(AND('MAPA DE RIESGOS'!$AP530="Baja",'MAPA DE RIESGOS'!$AR530="Moderado"),CONCATENATE("R",'MAPA DE RIESGOS'!$H530,"C",'MAPA DE RIESGOS'!$AF530),"")</f>
        <v/>
      </c>
      <c r="BK130" s="371" t="str">
        <f>IF(AND('MAPA DE RIESGOS'!$AP531="Baja",'MAPA DE RIESGOS'!$AR531="Moderado"),CONCATENATE("R",'MAPA DE RIESGOS'!$H531,"C",'MAPA DE RIESGOS'!$AF531),"")</f>
        <v/>
      </c>
      <c r="BL130" s="357" t="str">
        <f>IF(AND('MAPA DE RIESGOS'!$AP514="Baja",'MAPA DE RIESGOS'!$AR514="Mayor"),CONCATENATE("R",'MAPA DE RIESGOS'!$H514,"C",'MAPA DE RIESGOS'!$AF514),"")</f>
        <v/>
      </c>
      <c r="BM130" s="357" t="str">
        <f>IF(AND('MAPA DE RIESGOS'!$AP515="Baja",'MAPA DE RIESGOS'!$AR515="Mayor"),CONCATENATE("R",'MAPA DE RIESGOS'!$H515,"C",'MAPA DE RIESGOS'!$AF515),"")</f>
        <v/>
      </c>
      <c r="BN130" s="357" t="str">
        <f>IF(AND('MAPA DE RIESGOS'!$AP516="Baja",'MAPA DE RIESGOS'!$AR516="Mayor"),CONCATENATE("R",'MAPA DE RIESGOS'!$H516,"C",'MAPA DE RIESGOS'!$AF516),"")</f>
        <v/>
      </c>
      <c r="BO130" s="357" t="str">
        <f>IF(AND('MAPA DE RIESGOS'!$AP517="Baja",'MAPA DE RIESGOS'!$AR517="Mayor"),CONCATENATE("R",'MAPA DE RIESGOS'!$H517,"C",'MAPA DE RIESGOS'!$AF517),"")</f>
        <v/>
      </c>
      <c r="BP130" s="357" t="str">
        <f>IF(AND('MAPA DE RIESGOS'!$AP518="Baja",'MAPA DE RIESGOS'!$AR518="Mayor"),CONCATENATE("R",'MAPA DE RIESGOS'!$H518,"C",'MAPA DE RIESGOS'!$AF518),"")</f>
        <v/>
      </c>
      <c r="BQ130" s="357" t="str">
        <f>IF(AND('MAPA DE RIESGOS'!$AP519="Baja",'MAPA DE RIESGOS'!$AR519="Mayor"),CONCATENATE("R",'MAPA DE RIESGOS'!$H519,"C",'MAPA DE RIESGOS'!$AF519),"")</f>
        <v/>
      </c>
      <c r="BR130" s="357" t="str">
        <f>IF(AND('MAPA DE RIESGOS'!$AP520="Baja",'MAPA DE RIESGOS'!$AR520="Mayor"),CONCATENATE("R",'MAPA DE RIESGOS'!$H520,"C",'MAPA DE RIESGOS'!$AF520),"")</f>
        <v/>
      </c>
      <c r="BS130" s="357" t="str">
        <f>IF(AND('MAPA DE RIESGOS'!$AP521="Baja",'MAPA DE RIESGOS'!$AR521="Mayor"),CONCATENATE("R",'MAPA DE RIESGOS'!$H521,"C",'MAPA DE RIESGOS'!$AF521),"")</f>
        <v/>
      </c>
      <c r="BT130" s="357" t="str">
        <f>IF(AND('MAPA DE RIESGOS'!$AP522="Baja",'MAPA DE RIESGOS'!$AR522="Mayor"),CONCATENATE("R",'MAPA DE RIESGOS'!$H522,"C",'MAPA DE RIESGOS'!$AF522),"")</f>
        <v/>
      </c>
      <c r="BU130" s="357" t="str">
        <f>IF(AND('MAPA DE RIESGOS'!$AP523="Baja",'MAPA DE RIESGOS'!$AR523="Mayor"),CONCATENATE("R",'MAPA DE RIESGOS'!$H523,"C",'MAPA DE RIESGOS'!$AF523),"")</f>
        <v/>
      </c>
      <c r="BV130" s="357" t="str">
        <f>IF(AND('MAPA DE RIESGOS'!$AP524="Baja",'MAPA DE RIESGOS'!$AR524="Mayor"),CONCATENATE("R",'MAPA DE RIESGOS'!$H524,"C",'MAPA DE RIESGOS'!$AF524),"")</f>
        <v/>
      </c>
      <c r="BW130" s="357" t="str">
        <f>IF(AND('MAPA DE RIESGOS'!$AP525="Baja",'MAPA DE RIESGOS'!$AR525="Mayor"),CONCATENATE("R",'MAPA DE RIESGOS'!$H525,"C",'MAPA DE RIESGOS'!$AF525),"")</f>
        <v/>
      </c>
      <c r="BX130" s="357" t="str">
        <f>IF(AND('MAPA DE RIESGOS'!$AP526="Baja",'MAPA DE RIESGOS'!$AR526="Mayor"),CONCATENATE("R",'MAPA DE RIESGOS'!$H526,"C",'MAPA DE RIESGOS'!$AF526),"")</f>
        <v/>
      </c>
      <c r="BY130" s="357" t="str">
        <f>IF(AND('MAPA DE RIESGOS'!$AP527="Baja",'MAPA DE RIESGOS'!$AR527="Mayor"),CONCATENATE("R",'MAPA DE RIESGOS'!$H527,"C",'MAPA DE RIESGOS'!$AF527),"")</f>
        <v/>
      </c>
      <c r="BZ130" s="357" t="str">
        <f>IF(AND('MAPA DE RIESGOS'!$AP528="Baja",'MAPA DE RIESGOS'!$AR528="Mayor"),CONCATENATE("R",'MAPA DE RIESGOS'!$H528,"C",'MAPA DE RIESGOS'!$AF528),"")</f>
        <v/>
      </c>
      <c r="CA130" s="357" t="str">
        <f>IF(AND('MAPA DE RIESGOS'!$AP529="Baja",'MAPA DE RIESGOS'!$AR529="Mayor"),CONCATENATE("R",'MAPA DE RIESGOS'!$H529,"C",'MAPA DE RIESGOS'!$AF529),"")</f>
        <v/>
      </c>
      <c r="CB130" s="357" t="str">
        <f>IF(AND('MAPA DE RIESGOS'!$AP530="Baja",'MAPA DE RIESGOS'!$AR530="Mayor"),CONCATENATE("R",'MAPA DE RIESGOS'!$H530,"C",'MAPA DE RIESGOS'!$AF530),"")</f>
        <v/>
      </c>
      <c r="CC130" s="358" t="str">
        <f>IF(AND('MAPA DE RIESGOS'!$AP531="Baja",'MAPA DE RIESGOS'!$AR531="Mayor"),CONCATENATE("R",'MAPA DE RIESGOS'!$H531,"C",'MAPA DE RIESGOS'!$AF531),"")</f>
        <v/>
      </c>
      <c r="CD130" s="359" t="str">
        <f>IF(AND('MAPA DE RIESGOS'!$AP514="Baja",'MAPA DE RIESGOS'!$AR514="Catastrófico"),CONCATENATE("R",'MAPA DE RIESGOS'!$H514,"C",'MAPA DE RIESGOS'!$AF514),"")</f>
        <v/>
      </c>
      <c r="CE130" s="359" t="str">
        <f>IF(AND('MAPA DE RIESGOS'!$AP515="Baja",'MAPA DE RIESGOS'!$AR515="Catastrófico"),CONCATENATE("R",'MAPA DE RIESGOS'!$H515,"C",'MAPA DE RIESGOS'!$AF515),"")</f>
        <v/>
      </c>
      <c r="CF130" s="359" t="str">
        <f>IF(AND('MAPA DE RIESGOS'!$AP516="Baja",'MAPA DE RIESGOS'!$AR516="Catastrófico"),CONCATENATE("R",'MAPA DE RIESGOS'!$H516,"C",'MAPA DE RIESGOS'!$AF516),"")</f>
        <v/>
      </c>
      <c r="CG130" s="359" t="str">
        <f>IF(AND('MAPA DE RIESGOS'!$AP517="Baja",'MAPA DE RIESGOS'!$AR517="Catastrófico"),CONCATENATE("R",'MAPA DE RIESGOS'!$H517,"C",'MAPA DE RIESGOS'!$AF517),"")</f>
        <v/>
      </c>
      <c r="CH130" s="359" t="str">
        <f>IF(AND('MAPA DE RIESGOS'!$AP518="Baja",'MAPA DE RIESGOS'!$AR518="Catastrófico"),CONCATENATE("R",'MAPA DE RIESGOS'!$H518,"C",'MAPA DE RIESGOS'!$AF518),"")</f>
        <v/>
      </c>
      <c r="CI130" s="359" t="str">
        <f>IF(AND('MAPA DE RIESGOS'!$AP519="Baja",'MAPA DE RIESGOS'!$AR519="Catastrófico"),CONCATENATE("R",'MAPA DE RIESGOS'!$H519,"C",'MAPA DE RIESGOS'!$AF519),"")</f>
        <v/>
      </c>
      <c r="CJ130" s="359" t="str">
        <f>IF(AND('MAPA DE RIESGOS'!$AP520="Baja",'MAPA DE RIESGOS'!$AR520="Catastrófico"),CONCATENATE("R",'MAPA DE RIESGOS'!$H520,"C",'MAPA DE RIESGOS'!$AF520),"")</f>
        <v/>
      </c>
      <c r="CK130" s="359" t="str">
        <f>IF(AND('MAPA DE RIESGOS'!$AP521="Baja",'MAPA DE RIESGOS'!$AR521="Catastrófico"),CONCATENATE("R",'MAPA DE RIESGOS'!$H521,"C",'MAPA DE RIESGOS'!$AF521),"")</f>
        <v/>
      </c>
      <c r="CL130" s="359" t="str">
        <f>IF(AND('MAPA DE RIESGOS'!$AP522="Baja",'MAPA DE RIESGOS'!$AR522="Catastrófico"),CONCATENATE("R",'MAPA DE RIESGOS'!$H522,"C",'MAPA DE RIESGOS'!$AF522),"")</f>
        <v/>
      </c>
      <c r="CM130" s="359" t="str">
        <f>IF(AND('MAPA DE RIESGOS'!$AP523="Baja",'MAPA DE RIESGOS'!$AR523="Catastrófico"),CONCATENATE("R",'MAPA DE RIESGOS'!$H523,"C",'MAPA DE RIESGOS'!$AF523),"")</f>
        <v/>
      </c>
      <c r="CN130" s="359" t="str">
        <f>IF(AND('MAPA DE RIESGOS'!$AP524="Baja",'MAPA DE RIESGOS'!$AR524="Catastrófico"),CONCATENATE("R",'MAPA DE RIESGOS'!$H524,"C",'MAPA DE RIESGOS'!$AF524),"")</f>
        <v/>
      </c>
      <c r="CO130" s="359" t="str">
        <f>IF(AND('MAPA DE RIESGOS'!$AP525="Baja",'MAPA DE RIESGOS'!$AR525="Catastrófico"),CONCATENATE("R",'MAPA DE RIESGOS'!$H525,"C",'MAPA DE RIESGOS'!$AF525),"")</f>
        <v/>
      </c>
      <c r="CP130" s="359" t="str">
        <f>IF(AND('MAPA DE RIESGOS'!$AP526="Baja",'MAPA DE RIESGOS'!$AR526="Catastrófico"),CONCATENATE("R",'MAPA DE RIESGOS'!$H526,"C",'MAPA DE RIESGOS'!$AF526),"")</f>
        <v/>
      </c>
      <c r="CQ130" s="359" t="str">
        <f>IF(AND('MAPA DE RIESGOS'!$AP527="Baja",'MAPA DE RIESGOS'!$AR527="Catastrófico"),CONCATENATE("R",'MAPA DE RIESGOS'!$H527,"C",'MAPA DE RIESGOS'!$AF527),"")</f>
        <v/>
      </c>
      <c r="CR130" s="359" t="str">
        <f>IF(AND('MAPA DE RIESGOS'!$AP528="Baja",'MAPA DE RIESGOS'!$AR528="Catastrófico"),CONCATENATE("R",'MAPA DE RIESGOS'!$H528,"C",'MAPA DE RIESGOS'!$AF528),"")</f>
        <v/>
      </c>
      <c r="CS130" s="359" t="str">
        <f>IF(AND('MAPA DE RIESGOS'!$AP529="Baja",'MAPA DE RIESGOS'!$AR529="Catastrófico"),CONCATENATE("R",'MAPA DE RIESGOS'!$H529,"C",'MAPA DE RIESGOS'!$AF529),"")</f>
        <v/>
      </c>
      <c r="CT130" s="359" t="str">
        <f>IF(AND('MAPA DE RIESGOS'!$AP530="Baja",'MAPA DE RIESGOS'!$AR530="Catastrófico"),CONCATENATE("R",'MAPA DE RIESGOS'!$H530,"C",'MAPA DE RIESGOS'!$AF530),"")</f>
        <v/>
      </c>
      <c r="CU130" s="360" t="str">
        <f>IF(AND('MAPA DE RIESGOS'!$AP531="Baja",'MAPA DE RIESGOS'!$AR531="Catastrófico"),CONCATENATE("R",'MAPA DE RIESGOS'!$H531,"C",'MAPA DE RIESGOS'!$AF531),"")</f>
        <v/>
      </c>
      <c r="CV130" s="67"/>
      <c r="CW130" s="722"/>
      <c r="CX130" s="722"/>
      <c r="CY130" s="722"/>
      <c r="CZ130" s="722"/>
      <c r="DA130" s="722"/>
      <c r="DB130" s="722"/>
    </row>
    <row r="131" spans="2:106" ht="32.5" customHeight="1">
      <c r="B131" s="755"/>
      <c r="C131" s="755"/>
      <c r="D131" s="756"/>
      <c r="E131" s="726"/>
      <c r="F131" s="727"/>
      <c r="G131" s="727"/>
      <c r="H131" s="727"/>
      <c r="I131" s="728"/>
      <c r="J131" s="378" t="str">
        <f>IF(AND('MAPA DE RIESGOS'!$AP532="Baja",'MAPA DE RIESGOS'!$AR532="Leve"),CONCATENATE("R",'MAPA DE RIESGOS'!$H532,"C",'MAPA DE RIESGOS'!$AF532),"")</f>
        <v/>
      </c>
      <c r="K131" s="379" t="str">
        <f>IF(AND('MAPA DE RIESGOS'!$AP533="Baja",'MAPA DE RIESGOS'!$AR533="Leve"),CONCATENATE("R",'MAPA DE RIESGOS'!$H533,"C",'MAPA DE RIESGOS'!$AF533),"")</f>
        <v/>
      </c>
      <c r="L131" s="379" t="str">
        <f>IF(AND('MAPA DE RIESGOS'!$AP534="Baja",'MAPA DE RIESGOS'!$AR534="Leve"),CONCATENATE("R",'MAPA DE RIESGOS'!$H534,"C",'MAPA DE RIESGOS'!$AF534),"")</f>
        <v/>
      </c>
      <c r="M131" s="379" t="str">
        <f>IF(AND('MAPA DE RIESGOS'!$AP535="Baja",'MAPA DE RIESGOS'!$AR535="Leve"),CONCATENATE("R",'MAPA DE RIESGOS'!$H535,"C",'MAPA DE RIESGOS'!$AF535),"")</f>
        <v/>
      </c>
      <c r="N131" s="379" t="str">
        <f>IF(AND('MAPA DE RIESGOS'!$AP536="Baja",'MAPA DE RIESGOS'!$AR536="Leve"),CONCATENATE("R",'MAPA DE RIESGOS'!$H536,"C",'MAPA DE RIESGOS'!$AF536),"")</f>
        <v/>
      </c>
      <c r="O131" s="379" t="str">
        <f>IF(AND('MAPA DE RIESGOS'!$AP537="Baja",'MAPA DE RIESGOS'!$AR537="Leve"),CONCATENATE("R",'MAPA DE RIESGOS'!$H537,"C",'MAPA DE RIESGOS'!$AF537),"")</f>
        <v/>
      </c>
      <c r="P131" s="379" t="str">
        <f>IF(AND('MAPA DE RIESGOS'!$AP538="Baja",'MAPA DE RIESGOS'!$AR538="Leve"),CONCATENATE("R",'MAPA DE RIESGOS'!$H538,"C",'MAPA DE RIESGOS'!$AF538),"")</f>
        <v/>
      </c>
      <c r="Q131" s="379" t="str">
        <f>IF(AND('MAPA DE RIESGOS'!$AP539="Baja",'MAPA DE RIESGOS'!$AR539="Leve"),CONCATENATE("R",'MAPA DE RIESGOS'!$H539,"C",'MAPA DE RIESGOS'!$AF539),"")</f>
        <v/>
      </c>
      <c r="R131" s="379" t="str">
        <f>IF(AND('MAPA DE RIESGOS'!$AP540="Baja",'MAPA DE RIESGOS'!$AR540="Leve"),CONCATENATE("R",'MAPA DE RIESGOS'!$H540,"C",'MAPA DE RIESGOS'!$AF540),"")</f>
        <v/>
      </c>
      <c r="S131" s="379" t="str">
        <f>IF(AND('MAPA DE RIESGOS'!$AP541="Baja",'MAPA DE RIESGOS'!$AR541="Leve"),CONCATENATE("R",'MAPA DE RIESGOS'!$H541,"C",'MAPA DE RIESGOS'!$AF541),"")</f>
        <v/>
      </c>
      <c r="T131" s="379" t="str">
        <f>IF(AND('MAPA DE RIESGOS'!$AP542="Baja",'MAPA DE RIESGOS'!$AR542="Leve"),CONCATENATE("R",'MAPA DE RIESGOS'!$H542,"C",'MAPA DE RIESGOS'!$AF542),"")</f>
        <v/>
      </c>
      <c r="U131" s="379" t="str">
        <f>IF(AND('MAPA DE RIESGOS'!$AP543="Baja",'MAPA DE RIESGOS'!$AR543="Leve"),CONCATENATE("R",'MAPA DE RIESGOS'!$H543,"C",'MAPA DE RIESGOS'!$AF543),"")</f>
        <v/>
      </c>
      <c r="V131" s="379" t="str">
        <f>IF(AND('MAPA DE RIESGOS'!$AP544="Baja",'MAPA DE RIESGOS'!$AR544="Leve"),CONCATENATE("R",'MAPA DE RIESGOS'!$H544,"C",'MAPA DE RIESGOS'!$AF544),"")</f>
        <v/>
      </c>
      <c r="W131" s="379" t="str">
        <f>IF(AND('MAPA DE RIESGOS'!$AP545="Baja",'MAPA DE RIESGOS'!$AR545="Leve"),CONCATENATE("R",'MAPA DE RIESGOS'!$H545,"C",'MAPA DE RIESGOS'!$AF545),"")</f>
        <v/>
      </c>
      <c r="X131" s="379" t="str">
        <f>IF(AND('MAPA DE RIESGOS'!$AP546="Baja",'MAPA DE RIESGOS'!$AR546="Leve"),CONCATENATE("R",'MAPA DE RIESGOS'!$H546,"C",'MAPA DE RIESGOS'!$AF546),"")</f>
        <v/>
      </c>
      <c r="Y131" s="379" t="str">
        <f>IF(AND('MAPA DE RIESGOS'!$AP547="Baja",'MAPA DE RIESGOS'!$AR547="Leve"),CONCATENATE("R",'MAPA DE RIESGOS'!$H547,"C",'MAPA DE RIESGOS'!$AF547),"")</f>
        <v/>
      </c>
      <c r="Z131" s="379" t="str">
        <f>IF(AND('MAPA DE RIESGOS'!$AP548="Baja",'MAPA DE RIESGOS'!$AR548="Leve"),CONCATENATE("R",'MAPA DE RIESGOS'!$H548,"C",'MAPA DE RIESGOS'!$AF548),"")</f>
        <v/>
      </c>
      <c r="AA131" s="380" t="str">
        <f>IF(AND('MAPA DE RIESGOS'!$AP549="Baja",'MAPA DE RIESGOS'!$AR549="Leve"),CONCATENATE("R",'MAPA DE RIESGOS'!$H549,"C",'MAPA DE RIESGOS'!$AF549),"")</f>
        <v/>
      </c>
      <c r="AB131" s="369" t="str">
        <f>IF(AND('MAPA DE RIESGOS'!$AP532="Baja",'MAPA DE RIESGOS'!$AR532="Menor"),CONCATENATE("R",'MAPA DE RIESGOS'!$H532,"C",'MAPA DE RIESGOS'!$AF532),"")</f>
        <v>R87C1</v>
      </c>
      <c r="AC131" s="370" t="str">
        <f>IF(AND('MAPA DE RIESGOS'!$AP533="Baja",'MAPA DE RIESGOS'!$AR533="Menor"),CONCATENATE("R",'MAPA DE RIESGOS'!$H533,"C",'MAPA DE RIESGOS'!$AF533),"")</f>
        <v>R87C2</v>
      </c>
      <c r="AD131" s="370" t="str">
        <f>IF(AND('MAPA DE RIESGOS'!$AP534="Baja",'MAPA DE RIESGOS'!$AR534="Menor"),CONCATENATE("R",'MAPA DE RIESGOS'!$H534,"C",'MAPA DE RIESGOS'!$AF534),"")</f>
        <v/>
      </c>
      <c r="AE131" s="370" t="str">
        <f>IF(AND('MAPA DE RIESGOS'!$AP535="Baja",'MAPA DE RIESGOS'!$AR535="Menor"),CONCATENATE("R",'MAPA DE RIESGOS'!$H535,"C",'MAPA DE RIESGOS'!$AF535),"")</f>
        <v/>
      </c>
      <c r="AF131" s="370" t="str">
        <f>IF(AND('MAPA DE RIESGOS'!$AP536="Baja",'MAPA DE RIESGOS'!$AR536="Menor"),CONCATENATE("R",'MAPA DE RIESGOS'!$H536,"C",'MAPA DE RIESGOS'!$AF536),"")</f>
        <v/>
      </c>
      <c r="AG131" s="370" t="str">
        <f>IF(AND('MAPA DE RIESGOS'!$AP537="Baja",'MAPA DE RIESGOS'!$AR537="Menor"),CONCATENATE("R",'MAPA DE RIESGOS'!$H537,"C",'MAPA DE RIESGOS'!$AF537),"")</f>
        <v/>
      </c>
      <c r="AH131" s="370" t="str">
        <f>IF(AND('MAPA DE RIESGOS'!$AP538="Baja",'MAPA DE RIESGOS'!$AR538="Menor"),CONCATENATE("R",'MAPA DE RIESGOS'!$H538,"C",'MAPA DE RIESGOS'!$AF538),"")</f>
        <v/>
      </c>
      <c r="AI131" s="370" t="str">
        <f>IF(AND('MAPA DE RIESGOS'!$AP539="Baja",'MAPA DE RIESGOS'!$AR539="Menor"),CONCATENATE("R",'MAPA DE RIESGOS'!$H539,"C",'MAPA DE RIESGOS'!$AF539),"")</f>
        <v/>
      </c>
      <c r="AJ131" s="370" t="str">
        <f>IF(AND('MAPA DE RIESGOS'!$AP540="Baja",'MAPA DE RIESGOS'!$AR540="Menor"),CONCATENATE("R",'MAPA DE RIESGOS'!$H540,"C",'MAPA DE RIESGOS'!$AF540),"")</f>
        <v/>
      </c>
      <c r="AK131" s="370" t="str">
        <f>IF(AND('MAPA DE RIESGOS'!$AP541="Baja",'MAPA DE RIESGOS'!$AR541="Menor"),CONCATENATE("R",'MAPA DE RIESGOS'!$H541,"C",'MAPA DE RIESGOS'!$AF541),"")</f>
        <v/>
      </c>
      <c r="AL131" s="370" t="str">
        <f>IF(AND('MAPA DE RIESGOS'!$AP542="Baja",'MAPA DE RIESGOS'!$AR542="Menor"),CONCATENATE("R",'MAPA DE RIESGOS'!$H542,"C",'MAPA DE RIESGOS'!$AF542),"")</f>
        <v/>
      </c>
      <c r="AM131" s="370" t="str">
        <f>IF(AND('MAPA DE RIESGOS'!$AP543="Baja",'MAPA DE RIESGOS'!$AR543="Menor"),CONCATENATE("R",'MAPA DE RIESGOS'!$H543,"C",'MAPA DE RIESGOS'!$AF543),"")</f>
        <v/>
      </c>
      <c r="AN131" s="370" t="str">
        <f>IF(AND('MAPA DE RIESGOS'!$AP544="Baja",'MAPA DE RIESGOS'!$AR544="Menor"),CONCATENATE("R",'MAPA DE RIESGOS'!$H544,"C",'MAPA DE RIESGOS'!$AF544),"")</f>
        <v/>
      </c>
      <c r="AO131" s="370" t="str">
        <f>IF(AND('MAPA DE RIESGOS'!$AP545="Baja",'MAPA DE RIESGOS'!$AR545="Menor"),CONCATENATE("R",'MAPA DE RIESGOS'!$H545,"C",'MAPA DE RIESGOS'!$AF545),"")</f>
        <v/>
      </c>
      <c r="AP131" s="370" t="str">
        <f>IF(AND('MAPA DE RIESGOS'!$AP546="Baja",'MAPA DE RIESGOS'!$AR546="Menor"),CONCATENATE("R",'MAPA DE RIESGOS'!$H546,"C",'MAPA DE RIESGOS'!$AF546),"")</f>
        <v/>
      </c>
      <c r="AQ131" s="370" t="str">
        <f>IF(AND('MAPA DE RIESGOS'!$AP547="Baja",'MAPA DE RIESGOS'!$AR547="Menor"),CONCATENATE("R",'MAPA DE RIESGOS'!$H547,"C",'MAPA DE RIESGOS'!$AF547),"")</f>
        <v/>
      </c>
      <c r="AR131" s="370" t="str">
        <f>IF(AND('MAPA DE RIESGOS'!$AP548="Baja",'MAPA DE RIESGOS'!$AR548="Menor"),CONCATENATE("R",'MAPA DE RIESGOS'!$H548,"C",'MAPA DE RIESGOS'!$AF548),"")</f>
        <v/>
      </c>
      <c r="AS131" s="370" t="str">
        <f>IF(AND('MAPA DE RIESGOS'!$AP549="Baja",'MAPA DE RIESGOS'!$AR549="Menor"),CONCATENATE("R",'MAPA DE RIESGOS'!$H549,"C",'MAPA DE RIESGOS'!$AF549),"")</f>
        <v/>
      </c>
      <c r="AT131" s="369" t="str">
        <f>IF(AND('MAPA DE RIESGOS'!$AP532="Baja",'MAPA DE RIESGOS'!$AR532="Moderado"),CONCATENATE("R",'MAPA DE RIESGOS'!$H532,"C",'MAPA DE RIESGOS'!$AF532),"")</f>
        <v/>
      </c>
      <c r="AU131" s="370" t="str">
        <f>IF(AND('MAPA DE RIESGOS'!$AP533="Baja",'MAPA DE RIESGOS'!$AR533="Moderado"),CONCATENATE("R",'MAPA DE RIESGOS'!$H533,"C",'MAPA DE RIESGOS'!$AF533),"")</f>
        <v/>
      </c>
      <c r="AV131" s="370" t="str">
        <f>IF(AND('MAPA DE RIESGOS'!$AP534="Baja",'MAPA DE RIESGOS'!$AR534="Moderado"),CONCATENATE("R",'MAPA DE RIESGOS'!$H534,"C",'MAPA DE RIESGOS'!$AF534),"")</f>
        <v/>
      </c>
      <c r="AW131" s="370" t="str">
        <f>IF(AND('MAPA DE RIESGOS'!$AP535="Baja",'MAPA DE RIESGOS'!$AR535="Moderado"),CONCATENATE("R",'MAPA DE RIESGOS'!$H535,"C",'MAPA DE RIESGOS'!$AF535),"")</f>
        <v/>
      </c>
      <c r="AX131" s="370" t="str">
        <f>IF(AND('MAPA DE RIESGOS'!$AP536="Baja",'MAPA DE RIESGOS'!$AR536="Moderado"),CONCATENATE("R",'MAPA DE RIESGOS'!$H536,"C",'MAPA DE RIESGOS'!$AF536),"")</f>
        <v/>
      </c>
      <c r="AY131" s="370" t="str">
        <f>IF(AND('MAPA DE RIESGOS'!$AP537="Baja",'MAPA DE RIESGOS'!$AR537="Moderado"),CONCATENATE("R",'MAPA DE RIESGOS'!$H537,"C",'MAPA DE RIESGOS'!$AF537),"")</f>
        <v/>
      </c>
      <c r="AZ131" s="370" t="str">
        <f>IF(AND('MAPA DE RIESGOS'!$AP538="Baja",'MAPA DE RIESGOS'!$AR538="Moderado"),CONCATENATE("R",'MAPA DE RIESGOS'!$H538,"C",'MAPA DE RIESGOS'!$AF538),"")</f>
        <v/>
      </c>
      <c r="BA131" s="370" t="str">
        <f>IF(AND('MAPA DE RIESGOS'!$AP539="Baja",'MAPA DE RIESGOS'!$AR539="Moderado"),CONCATENATE("R",'MAPA DE RIESGOS'!$H539,"C",'MAPA DE RIESGOS'!$AF539),"")</f>
        <v/>
      </c>
      <c r="BB131" s="370" t="str">
        <f>IF(AND('MAPA DE RIESGOS'!$AP540="Baja",'MAPA DE RIESGOS'!$AR540="Moderado"),CONCATENATE("R",'MAPA DE RIESGOS'!$H540,"C",'MAPA DE RIESGOS'!$AF540),"")</f>
        <v/>
      </c>
      <c r="BC131" s="370" t="str">
        <f>IF(AND('MAPA DE RIESGOS'!$AP541="Baja",'MAPA DE RIESGOS'!$AR541="Moderado"),CONCATENATE("R",'MAPA DE RIESGOS'!$H541,"C",'MAPA DE RIESGOS'!$AF541),"")</f>
        <v/>
      </c>
      <c r="BD131" s="370" t="str">
        <f>IF(AND('MAPA DE RIESGOS'!$AP542="Baja",'MAPA DE RIESGOS'!$AR542="Moderado"),CONCATENATE("R",'MAPA DE RIESGOS'!$H542,"C",'MAPA DE RIESGOS'!$AF542),"")</f>
        <v/>
      </c>
      <c r="BE131" s="370" t="str">
        <f>IF(AND('MAPA DE RIESGOS'!$AP543="Baja",'MAPA DE RIESGOS'!$AR543="Moderado"),CONCATENATE("R",'MAPA DE RIESGOS'!$H543,"C",'MAPA DE RIESGOS'!$AF543),"")</f>
        <v/>
      </c>
      <c r="BF131" s="370" t="str">
        <f>IF(AND('MAPA DE RIESGOS'!$AP544="Baja",'MAPA DE RIESGOS'!$AR544="Moderado"),CONCATENATE("R",'MAPA DE RIESGOS'!$H544,"C",'MAPA DE RIESGOS'!$AF544),"")</f>
        <v/>
      </c>
      <c r="BG131" s="370" t="str">
        <f>IF(AND('MAPA DE RIESGOS'!$AP545="Baja",'MAPA DE RIESGOS'!$AR545="Moderado"),CONCATENATE("R",'MAPA DE RIESGOS'!$H545,"C",'MAPA DE RIESGOS'!$AF545),"")</f>
        <v/>
      </c>
      <c r="BH131" s="370" t="str">
        <f>IF(AND('MAPA DE RIESGOS'!$AP546="Baja",'MAPA DE RIESGOS'!$AR546="Moderado"),CONCATENATE("R",'MAPA DE RIESGOS'!$H546,"C",'MAPA DE RIESGOS'!$AF546),"")</f>
        <v/>
      </c>
      <c r="BI131" s="370" t="str">
        <f>IF(AND('MAPA DE RIESGOS'!$AP547="Baja",'MAPA DE RIESGOS'!$AR547="Moderado"),CONCATENATE("R",'MAPA DE RIESGOS'!$H547,"C",'MAPA DE RIESGOS'!$AF547),"")</f>
        <v/>
      </c>
      <c r="BJ131" s="370" t="str">
        <f>IF(AND('MAPA DE RIESGOS'!$AP548="Baja",'MAPA DE RIESGOS'!$AR548="Moderado"),CONCATENATE("R",'MAPA DE RIESGOS'!$H548,"C",'MAPA DE RIESGOS'!$AF548),"")</f>
        <v/>
      </c>
      <c r="BK131" s="371" t="str">
        <f>IF(AND('MAPA DE RIESGOS'!$AP549="Baja",'MAPA DE RIESGOS'!$AR549="Moderado"),CONCATENATE("R",'MAPA DE RIESGOS'!$H549,"C",'MAPA DE RIESGOS'!$AF549),"")</f>
        <v/>
      </c>
      <c r="BL131" s="357" t="str">
        <f>IF(AND('MAPA DE RIESGOS'!$AP532="Baja",'MAPA DE RIESGOS'!$AR532="Mayor"),CONCATENATE("R",'MAPA DE RIESGOS'!$H532,"C",'MAPA DE RIESGOS'!$AF532),"")</f>
        <v/>
      </c>
      <c r="BM131" s="357" t="str">
        <f>IF(AND('MAPA DE RIESGOS'!$AP533="Baja",'MAPA DE RIESGOS'!$AR533="Mayor"),CONCATENATE("R",'MAPA DE RIESGOS'!$H533,"C",'MAPA DE RIESGOS'!$AF533),"")</f>
        <v/>
      </c>
      <c r="BN131" s="357" t="str">
        <f>IF(AND('MAPA DE RIESGOS'!$AP534="Baja",'MAPA DE RIESGOS'!$AR534="Mayor"),CONCATENATE("R",'MAPA DE RIESGOS'!$H534,"C",'MAPA DE RIESGOS'!$AF534),"")</f>
        <v/>
      </c>
      <c r="BO131" s="357" t="str">
        <f>IF(AND('MAPA DE RIESGOS'!$AP535="Baja",'MAPA DE RIESGOS'!$AR535="Mayor"),CONCATENATE("R",'MAPA DE RIESGOS'!$H535,"C",'MAPA DE RIESGOS'!$AF535),"")</f>
        <v/>
      </c>
      <c r="BP131" s="357" t="str">
        <f>IF(AND('MAPA DE RIESGOS'!$AP536="Baja",'MAPA DE RIESGOS'!$AR536="Mayor"),CONCATENATE("R",'MAPA DE RIESGOS'!$H536,"C",'MAPA DE RIESGOS'!$AF536),"")</f>
        <v/>
      </c>
      <c r="BQ131" s="357" t="str">
        <f>IF(AND('MAPA DE RIESGOS'!$AP537="Baja",'MAPA DE RIESGOS'!$AR537="Mayor"),CONCATENATE("R",'MAPA DE RIESGOS'!$H537,"C",'MAPA DE RIESGOS'!$AF537),"")</f>
        <v/>
      </c>
      <c r="BR131" s="357" t="str">
        <f>IF(AND('MAPA DE RIESGOS'!$AP538="Baja",'MAPA DE RIESGOS'!$AR538="Mayor"),CONCATENATE("R",'MAPA DE RIESGOS'!$H538,"C",'MAPA DE RIESGOS'!$AF538),"")</f>
        <v/>
      </c>
      <c r="BS131" s="357" t="str">
        <f>IF(AND('MAPA DE RIESGOS'!$AP539="Baja",'MAPA DE RIESGOS'!$AR539="Mayor"),CONCATENATE("R",'MAPA DE RIESGOS'!$H539,"C",'MAPA DE RIESGOS'!$AF539),"")</f>
        <v/>
      </c>
      <c r="BT131" s="357" t="str">
        <f>IF(AND('MAPA DE RIESGOS'!$AP540="Baja",'MAPA DE RIESGOS'!$AR540="Mayor"),CONCATENATE("R",'MAPA DE RIESGOS'!$H540,"C",'MAPA DE RIESGOS'!$AF540),"")</f>
        <v/>
      </c>
      <c r="BU131" s="357" t="str">
        <f>IF(AND('MAPA DE RIESGOS'!$AP541="Baja",'MAPA DE RIESGOS'!$AR541="Mayor"),CONCATENATE("R",'MAPA DE RIESGOS'!$H541,"C",'MAPA DE RIESGOS'!$AF541),"")</f>
        <v/>
      </c>
      <c r="BV131" s="357" t="str">
        <f>IF(AND('MAPA DE RIESGOS'!$AP542="Baja",'MAPA DE RIESGOS'!$AR542="Mayor"),CONCATENATE("R",'MAPA DE RIESGOS'!$H542,"C",'MAPA DE RIESGOS'!$AF542),"")</f>
        <v/>
      </c>
      <c r="BW131" s="357" t="str">
        <f>IF(AND('MAPA DE RIESGOS'!$AP543="Baja",'MAPA DE RIESGOS'!$AR543="Mayor"),CONCATENATE("R",'MAPA DE RIESGOS'!$H543,"C",'MAPA DE RIESGOS'!$AF543),"")</f>
        <v/>
      </c>
      <c r="BX131" s="357" t="str">
        <f>IF(AND('MAPA DE RIESGOS'!$AP544="Baja",'MAPA DE RIESGOS'!$AR544="Mayor"),CONCATENATE("R",'MAPA DE RIESGOS'!$H544,"C",'MAPA DE RIESGOS'!$AF544),"")</f>
        <v/>
      </c>
      <c r="BY131" s="357" t="str">
        <f>IF(AND('MAPA DE RIESGOS'!$AP545="Baja",'MAPA DE RIESGOS'!$AR545="Mayor"),CONCATENATE("R",'MAPA DE RIESGOS'!$H545,"C",'MAPA DE RIESGOS'!$AF545),"")</f>
        <v/>
      </c>
      <c r="BZ131" s="357" t="str">
        <f>IF(AND('MAPA DE RIESGOS'!$AP546="Baja",'MAPA DE RIESGOS'!$AR546="Mayor"),CONCATENATE("R",'MAPA DE RIESGOS'!$H546,"C",'MAPA DE RIESGOS'!$AF546),"")</f>
        <v/>
      </c>
      <c r="CA131" s="357" t="str">
        <f>IF(AND('MAPA DE RIESGOS'!$AP547="Baja",'MAPA DE RIESGOS'!$AR547="Mayor"),CONCATENATE("R",'MAPA DE RIESGOS'!$H547,"C",'MAPA DE RIESGOS'!$AF547),"")</f>
        <v/>
      </c>
      <c r="CB131" s="357" t="str">
        <f>IF(AND('MAPA DE RIESGOS'!$AP548="Baja",'MAPA DE RIESGOS'!$AR548="Mayor"),CONCATENATE("R",'MAPA DE RIESGOS'!$H548,"C",'MAPA DE RIESGOS'!$AF548),"")</f>
        <v/>
      </c>
      <c r="CC131" s="358" t="str">
        <f>IF(AND('MAPA DE RIESGOS'!$AP549="Baja",'MAPA DE RIESGOS'!$AR549="Mayor"),CONCATENATE("R",'MAPA DE RIESGOS'!$H549,"C",'MAPA DE RIESGOS'!$AF549),"")</f>
        <v/>
      </c>
      <c r="CD131" s="359" t="str">
        <f>IF(AND('MAPA DE RIESGOS'!$AP532="Baja",'MAPA DE RIESGOS'!$AR532="Catastrófico"),CONCATENATE("R",'MAPA DE RIESGOS'!$H532,"C",'MAPA DE RIESGOS'!$AF532),"")</f>
        <v/>
      </c>
      <c r="CE131" s="359" t="str">
        <f>IF(AND('MAPA DE RIESGOS'!$AP533="Baja",'MAPA DE RIESGOS'!$AR533="Catastrófico"),CONCATENATE("R",'MAPA DE RIESGOS'!$H533,"C",'MAPA DE RIESGOS'!$AF533),"")</f>
        <v/>
      </c>
      <c r="CF131" s="359" t="str">
        <f>IF(AND('MAPA DE RIESGOS'!$AP534="Baja",'MAPA DE RIESGOS'!$AR534="Catastrófico"),CONCATENATE("R",'MAPA DE RIESGOS'!$H534,"C",'MAPA DE RIESGOS'!$AF534),"")</f>
        <v/>
      </c>
      <c r="CG131" s="359" t="str">
        <f>IF(AND('MAPA DE RIESGOS'!$AP535="Baja",'MAPA DE RIESGOS'!$AR535="Catastrófico"),CONCATENATE("R",'MAPA DE RIESGOS'!$H535,"C",'MAPA DE RIESGOS'!$AF535),"")</f>
        <v/>
      </c>
      <c r="CH131" s="359" t="str">
        <f>IF(AND('MAPA DE RIESGOS'!$AP536="Baja",'MAPA DE RIESGOS'!$AR536="Catastrófico"),CONCATENATE("R",'MAPA DE RIESGOS'!$H536,"C",'MAPA DE RIESGOS'!$AF536),"")</f>
        <v/>
      </c>
      <c r="CI131" s="359" t="str">
        <f>IF(AND('MAPA DE RIESGOS'!$AP537="Baja",'MAPA DE RIESGOS'!$AR537="Catastrófico"),CONCATENATE("R",'MAPA DE RIESGOS'!$H537,"C",'MAPA DE RIESGOS'!$AF537),"")</f>
        <v/>
      </c>
      <c r="CJ131" s="359" t="str">
        <f>IF(AND('MAPA DE RIESGOS'!$AP538="Baja",'MAPA DE RIESGOS'!$AR538="Catastrófico"),CONCATENATE("R",'MAPA DE RIESGOS'!$H538,"C",'MAPA DE RIESGOS'!$AF538),"")</f>
        <v/>
      </c>
      <c r="CK131" s="359" t="str">
        <f>IF(AND('MAPA DE RIESGOS'!$AP539="Baja",'MAPA DE RIESGOS'!$AR539="Catastrófico"),CONCATENATE("R",'MAPA DE RIESGOS'!$H539,"C",'MAPA DE RIESGOS'!$AF539),"")</f>
        <v/>
      </c>
      <c r="CL131" s="359" t="str">
        <f>IF(AND('MAPA DE RIESGOS'!$AP540="Baja",'MAPA DE RIESGOS'!$AR540="Catastrófico"),CONCATENATE("R",'MAPA DE RIESGOS'!$H540,"C",'MAPA DE RIESGOS'!$AF540),"")</f>
        <v/>
      </c>
      <c r="CM131" s="359" t="str">
        <f>IF(AND('MAPA DE RIESGOS'!$AP541="Baja",'MAPA DE RIESGOS'!$AR541="Catastrófico"),CONCATENATE("R",'MAPA DE RIESGOS'!$H541,"C",'MAPA DE RIESGOS'!$AF541),"")</f>
        <v/>
      </c>
      <c r="CN131" s="359" t="str">
        <f>IF(AND('MAPA DE RIESGOS'!$AP542="Baja",'MAPA DE RIESGOS'!$AR542="Catastrófico"),CONCATENATE("R",'MAPA DE RIESGOS'!$H542,"C",'MAPA DE RIESGOS'!$AF542),"")</f>
        <v/>
      </c>
      <c r="CO131" s="359" t="str">
        <f>IF(AND('MAPA DE RIESGOS'!$AP543="Baja",'MAPA DE RIESGOS'!$AR543="Catastrófico"),CONCATENATE("R",'MAPA DE RIESGOS'!$H543,"C",'MAPA DE RIESGOS'!$AF543),"")</f>
        <v/>
      </c>
      <c r="CP131" s="359" t="str">
        <f>IF(AND('MAPA DE RIESGOS'!$AP544="Baja",'MAPA DE RIESGOS'!$AR544="Catastrófico"),CONCATENATE("R",'MAPA DE RIESGOS'!$H544,"C",'MAPA DE RIESGOS'!$AF544),"")</f>
        <v/>
      </c>
      <c r="CQ131" s="359" t="str">
        <f>IF(AND('MAPA DE RIESGOS'!$AP545="Baja",'MAPA DE RIESGOS'!$AR545="Catastrófico"),CONCATENATE("R",'MAPA DE RIESGOS'!$H545,"C",'MAPA DE RIESGOS'!$AF545),"")</f>
        <v/>
      </c>
      <c r="CR131" s="359" t="str">
        <f>IF(AND('MAPA DE RIESGOS'!$AP546="Baja",'MAPA DE RIESGOS'!$AR546="Catastrófico"),CONCATENATE("R",'MAPA DE RIESGOS'!$H546,"C",'MAPA DE RIESGOS'!$AF546),"")</f>
        <v/>
      </c>
      <c r="CS131" s="359" t="str">
        <f>IF(AND('MAPA DE RIESGOS'!$AP547="Baja",'MAPA DE RIESGOS'!$AR547="Catastrófico"),CONCATENATE("R",'MAPA DE RIESGOS'!$H547,"C",'MAPA DE RIESGOS'!$AF547),"")</f>
        <v/>
      </c>
      <c r="CT131" s="359" t="str">
        <f>IF(AND('MAPA DE RIESGOS'!$AP548="Baja",'MAPA DE RIESGOS'!$AR548="Catastrófico"),CONCATENATE("R",'MAPA DE RIESGOS'!$H548,"C",'MAPA DE RIESGOS'!$AF548),"")</f>
        <v/>
      </c>
      <c r="CU131" s="360" t="str">
        <f>IF(AND('MAPA DE RIESGOS'!$AP549="Baja",'MAPA DE RIESGOS'!$AR549="Catastrófico"),CONCATENATE("R",'MAPA DE RIESGOS'!$H549,"C",'MAPA DE RIESGOS'!$AF549),"")</f>
        <v/>
      </c>
      <c r="CV131" s="67"/>
      <c r="CW131" s="722"/>
      <c r="CX131" s="722"/>
      <c r="CY131" s="722"/>
      <c r="CZ131" s="722"/>
      <c r="DA131" s="722"/>
      <c r="DB131" s="722"/>
    </row>
    <row r="132" spans="2:106" ht="32.5" customHeight="1">
      <c r="B132" s="755"/>
      <c r="C132" s="755"/>
      <c r="D132" s="756"/>
      <c r="E132" s="726"/>
      <c r="F132" s="727"/>
      <c r="G132" s="727"/>
      <c r="H132" s="727"/>
      <c r="I132" s="728"/>
      <c r="J132" s="378" t="str">
        <f>IF(AND('MAPA DE RIESGOS'!$AP550="Baja",'MAPA DE RIESGOS'!$AR550="Leve"),CONCATENATE("R",'MAPA DE RIESGOS'!$H550,"C",'MAPA DE RIESGOS'!$AF550),"")</f>
        <v/>
      </c>
      <c r="K132" s="379" t="str">
        <f>IF(AND('MAPA DE RIESGOS'!$AP551="Baja",'MAPA DE RIESGOS'!$AR551="Leve"),CONCATENATE("R",'MAPA DE RIESGOS'!$H551,"C",'MAPA DE RIESGOS'!$AF551),"")</f>
        <v/>
      </c>
      <c r="L132" s="379" t="str">
        <f>IF(AND('MAPA DE RIESGOS'!$AP552="Baja",'MAPA DE RIESGOS'!$AR552="Leve"),CONCATENATE("R",'MAPA DE RIESGOS'!$H552,"C",'MAPA DE RIESGOS'!$AF552),"")</f>
        <v/>
      </c>
      <c r="M132" s="379" t="str">
        <f>IF(AND('MAPA DE RIESGOS'!$AP553="Baja",'MAPA DE RIESGOS'!$AR553="Leve"),CONCATENATE("R",'MAPA DE RIESGOS'!$H553,"C",'MAPA DE RIESGOS'!$AF553),"")</f>
        <v/>
      </c>
      <c r="N132" s="379" t="str">
        <f>IF(AND('MAPA DE RIESGOS'!$AP554="Baja",'MAPA DE RIESGOS'!$AR554="Leve"),CONCATENATE("R",'MAPA DE RIESGOS'!$H554,"C",'MAPA DE RIESGOS'!$AF554),"")</f>
        <v/>
      </c>
      <c r="O132" s="379" t="str">
        <f>IF(AND('MAPA DE RIESGOS'!$AP555="Baja",'MAPA DE RIESGOS'!$AR555="Leve"),CONCATENATE("R",'MAPA DE RIESGOS'!$H555,"C",'MAPA DE RIESGOS'!$AF555),"")</f>
        <v/>
      </c>
      <c r="P132" s="379" t="str">
        <f>IF(AND('MAPA DE RIESGOS'!$AP556="Baja",'MAPA DE RIESGOS'!$AR556="Leve"),CONCATENATE("R",'MAPA DE RIESGOS'!$H556,"C",'MAPA DE RIESGOS'!$AF556),"")</f>
        <v/>
      </c>
      <c r="Q132" s="379" t="str">
        <f>IF(AND('MAPA DE RIESGOS'!$AP557="Baja",'MAPA DE RIESGOS'!$AR557="Leve"),CONCATENATE("R",'MAPA DE RIESGOS'!$H557,"C",'MAPA DE RIESGOS'!$AF557),"")</f>
        <v/>
      </c>
      <c r="R132" s="379" t="str">
        <f>IF(AND('MAPA DE RIESGOS'!$AP558="Baja",'MAPA DE RIESGOS'!$AR558="Leve"),CONCATENATE("R",'MAPA DE RIESGOS'!$H558,"C",'MAPA DE RIESGOS'!$AF558),"")</f>
        <v/>
      </c>
      <c r="S132" s="379" t="str">
        <f>IF(AND('MAPA DE RIESGOS'!$AP559="Baja",'MAPA DE RIESGOS'!$AR559="Leve"),CONCATENATE("R",'MAPA DE RIESGOS'!$H559,"C",'MAPA DE RIESGOS'!$AF559),"")</f>
        <v/>
      </c>
      <c r="T132" s="379" t="str">
        <f>IF(AND('MAPA DE RIESGOS'!$AP560="Baja",'MAPA DE RIESGOS'!$AR560="Leve"),CONCATENATE("R",'MAPA DE RIESGOS'!$H560,"C",'MAPA DE RIESGOS'!$AF560),"")</f>
        <v/>
      </c>
      <c r="U132" s="379" t="str">
        <f>IF(AND('MAPA DE RIESGOS'!$AP561="Baja",'MAPA DE RIESGOS'!$AR561="Leve"),CONCATENATE("R",'MAPA DE RIESGOS'!$H561,"C",'MAPA DE RIESGOS'!$AF561),"")</f>
        <v/>
      </c>
      <c r="V132" s="379" t="str">
        <f>IF(AND('MAPA DE RIESGOS'!$AP562="Baja",'MAPA DE RIESGOS'!$AR562="Leve"),CONCATENATE("R",'MAPA DE RIESGOS'!$H562,"C",'MAPA DE RIESGOS'!$AF562),"")</f>
        <v/>
      </c>
      <c r="W132" s="379" t="str">
        <f>IF(AND('MAPA DE RIESGOS'!$AP563="Baja",'MAPA DE RIESGOS'!$AR563="Leve"),CONCATENATE("R",'MAPA DE RIESGOS'!$H563,"C",'MAPA DE RIESGOS'!$AF563),"")</f>
        <v/>
      </c>
      <c r="X132" s="379" t="str">
        <f>IF(AND('MAPA DE RIESGOS'!$AP564="Baja",'MAPA DE RIESGOS'!$AR564="Leve"),CONCATENATE("R",'MAPA DE RIESGOS'!$H564,"C",'MAPA DE RIESGOS'!$AF564),"")</f>
        <v/>
      </c>
      <c r="Y132" s="379" t="str">
        <f>IF(AND('MAPA DE RIESGOS'!$AP565="Baja",'MAPA DE RIESGOS'!$AR565="Leve"),CONCATENATE("R",'MAPA DE RIESGOS'!$H565,"C",'MAPA DE RIESGOS'!$AF565),"")</f>
        <v/>
      </c>
      <c r="Z132" s="379" t="str">
        <f>IF(AND('MAPA DE RIESGOS'!$AP566="Baja",'MAPA DE RIESGOS'!$AR566="Leve"),CONCATENATE("R",'MAPA DE RIESGOS'!$H566,"C",'MAPA DE RIESGOS'!$AF566),"")</f>
        <v/>
      </c>
      <c r="AA132" s="380" t="str">
        <f>IF(AND('MAPA DE RIESGOS'!$AP567="Baja",'MAPA DE RIESGOS'!$AR567="Leve"),CONCATENATE("R",'MAPA DE RIESGOS'!$H567,"C",'MAPA DE RIESGOS'!$AF567),"")</f>
        <v/>
      </c>
      <c r="AB132" s="369" t="str">
        <f>IF(AND('MAPA DE RIESGOS'!$AP550="Baja",'MAPA DE RIESGOS'!$AR550="Menor"),CONCATENATE("R",'MAPA DE RIESGOS'!$H550,"C",'MAPA DE RIESGOS'!$AF550),"")</f>
        <v/>
      </c>
      <c r="AC132" s="370" t="str">
        <f>IF(AND('MAPA DE RIESGOS'!$AP551="Baja",'MAPA DE RIESGOS'!$AR551="Menor"),CONCATENATE("R",'MAPA DE RIESGOS'!$H551,"C",'MAPA DE RIESGOS'!$AF551),"")</f>
        <v/>
      </c>
      <c r="AD132" s="370" t="str">
        <f>IF(AND('MAPA DE RIESGOS'!$AP552="Baja",'MAPA DE RIESGOS'!$AR552="Menor"),CONCATENATE("R",'MAPA DE RIESGOS'!$H552,"C",'MAPA DE RIESGOS'!$AF552),"")</f>
        <v/>
      </c>
      <c r="AE132" s="370" t="str">
        <f>IF(AND('MAPA DE RIESGOS'!$AP553="Baja",'MAPA DE RIESGOS'!$AR553="Menor"),CONCATENATE("R",'MAPA DE RIESGOS'!$H553,"C",'MAPA DE RIESGOS'!$AF553),"")</f>
        <v/>
      </c>
      <c r="AF132" s="370" t="str">
        <f>IF(AND('MAPA DE RIESGOS'!$AP554="Baja",'MAPA DE RIESGOS'!$AR554="Menor"),CONCATENATE("R",'MAPA DE RIESGOS'!$H554,"C",'MAPA DE RIESGOS'!$AF554),"")</f>
        <v/>
      </c>
      <c r="AG132" s="370" t="str">
        <f>IF(AND('MAPA DE RIESGOS'!$AP555="Baja",'MAPA DE RIESGOS'!$AR555="Menor"),CONCATENATE("R",'MAPA DE RIESGOS'!$H555,"C",'MAPA DE RIESGOS'!$AF555),"")</f>
        <v/>
      </c>
      <c r="AH132" s="370" t="str">
        <f>IF(AND('MAPA DE RIESGOS'!$AP556="Baja",'MAPA DE RIESGOS'!$AR556="Menor"),CONCATENATE("R",'MAPA DE RIESGOS'!$H556,"C",'MAPA DE RIESGOS'!$AF556),"")</f>
        <v/>
      </c>
      <c r="AI132" s="370" t="str">
        <f>IF(AND('MAPA DE RIESGOS'!$AP557="Baja",'MAPA DE RIESGOS'!$AR557="Menor"),CONCATENATE("R",'MAPA DE RIESGOS'!$H557,"C",'MAPA DE RIESGOS'!$AF557),"")</f>
        <v/>
      </c>
      <c r="AJ132" s="370" t="str">
        <f>IF(AND('MAPA DE RIESGOS'!$AP558="Baja",'MAPA DE RIESGOS'!$AR558="Menor"),CONCATENATE("R",'MAPA DE RIESGOS'!$H558,"C",'MAPA DE RIESGOS'!$AF558),"")</f>
        <v/>
      </c>
      <c r="AK132" s="370" t="str">
        <f>IF(AND('MAPA DE RIESGOS'!$AP559="Baja",'MAPA DE RIESGOS'!$AR559="Menor"),CONCATENATE("R",'MAPA DE RIESGOS'!$H559,"C",'MAPA DE RIESGOS'!$AF559),"")</f>
        <v/>
      </c>
      <c r="AL132" s="370" t="str">
        <f>IF(AND('MAPA DE RIESGOS'!$AP560="Baja",'MAPA DE RIESGOS'!$AR560="Menor"),CONCATENATE("R",'MAPA DE RIESGOS'!$H560,"C",'MAPA DE RIESGOS'!$AF560),"")</f>
        <v/>
      </c>
      <c r="AM132" s="370" t="str">
        <f>IF(AND('MAPA DE RIESGOS'!$AP561="Baja",'MAPA DE RIESGOS'!$AR561="Menor"),CONCATENATE("R",'MAPA DE RIESGOS'!$H561,"C",'MAPA DE RIESGOS'!$AF561),"")</f>
        <v/>
      </c>
      <c r="AN132" s="370" t="str">
        <f>IF(AND('MAPA DE RIESGOS'!$AP562="Baja",'MAPA DE RIESGOS'!$AR562="Menor"),CONCATENATE("R",'MAPA DE RIESGOS'!$H562,"C",'MAPA DE RIESGOS'!$AF562),"")</f>
        <v/>
      </c>
      <c r="AO132" s="370" t="str">
        <f>IF(AND('MAPA DE RIESGOS'!$AP563="Baja",'MAPA DE RIESGOS'!$AR563="Menor"),CONCATENATE("R",'MAPA DE RIESGOS'!$H563,"C",'MAPA DE RIESGOS'!$AF563),"")</f>
        <v/>
      </c>
      <c r="AP132" s="370" t="str">
        <f>IF(AND('MAPA DE RIESGOS'!$AP564="Baja",'MAPA DE RIESGOS'!$AR564="Menor"),CONCATENATE("R",'MAPA DE RIESGOS'!$H564,"C",'MAPA DE RIESGOS'!$AF564),"")</f>
        <v/>
      </c>
      <c r="AQ132" s="370" t="str">
        <f>IF(AND('MAPA DE RIESGOS'!$AP565="Baja",'MAPA DE RIESGOS'!$AR565="Menor"),CONCATENATE("R",'MAPA DE RIESGOS'!$H565,"C",'MAPA DE RIESGOS'!$AF565),"")</f>
        <v/>
      </c>
      <c r="AR132" s="370" t="str">
        <f>IF(AND('MAPA DE RIESGOS'!$AP566="Baja",'MAPA DE RIESGOS'!$AR566="Menor"),CONCATENATE("R",'MAPA DE RIESGOS'!$H566,"C",'MAPA DE RIESGOS'!$AF566),"")</f>
        <v/>
      </c>
      <c r="AS132" s="370" t="str">
        <f>IF(AND('MAPA DE RIESGOS'!$AP567="Baja",'MAPA DE RIESGOS'!$AR567="Menor"),CONCATENATE("R",'MAPA DE RIESGOS'!$H567,"C",'MAPA DE RIESGOS'!$AF567),"")</f>
        <v/>
      </c>
      <c r="AT132" s="369" t="str">
        <f>IF(AND('MAPA DE RIESGOS'!$AP550="Baja",'MAPA DE RIESGOS'!$AR550="Moderado"),CONCATENATE("R",'MAPA DE RIESGOS'!$H550,"C",'MAPA DE RIESGOS'!$AF550),"")</f>
        <v/>
      </c>
      <c r="AU132" s="370" t="str">
        <f>IF(AND('MAPA DE RIESGOS'!$AP551="Baja",'MAPA DE RIESGOS'!$AR551="Moderado"),CONCATENATE("R",'MAPA DE RIESGOS'!$H551,"C",'MAPA DE RIESGOS'!$AF551),"")</f>
        <v/>
      </c>
      <c r="AV132" s="370" t="str">
        <f>IF(AND('MAPA DE RIESGOS'!$AP552="Baja",'MAPA DE RIESGOS'!$AR552="Moderado"),CONCATENATE("R",'MAPA DE RIESGOS'!$H552,"C",'MAPA DE RIESGOS'!$AF552),"")</f>
        <v/>
      </c>
      <c r="AW132" s="370" t="str">
        <f>IF(AND('MAPA DE RIESGOS'!$AP553="Baja",'MAPA DE RIESGOS'!$AR553="Moderado"),CONCATENATE("R",'MAPA DE RIESGOS'!$H553,"C",'MAPA DE RIESGOS'!$AF553),"")</f>
        <v/>
      </c>
      <c r="AX132" s="370" t="str">
        <f>IF(AND('MAPA DE RIESGOS'!$AP554="Baja",'MAPA DE RIESGOS'!$AR554="Moderado"),CONCATENATE("R",'MAPA DE RIESGOS'!$H554,"C",'MAPA DE RIESGOS'!$AF554),"")</f>
        <v/>
      </c>
      <c r="AY132" s="370" t="str">
        <f>IF(AND('MAPA DE RIESGOS'!$AP555="Baja",'MAPA DE RIESGOS'!$AR555="Moderado"),CONCATENATE("R",'MAPA DE RIESGOS'!$H555,"C",'MAPA DE RIESGOS'!$AF555),"")</f>
        <v/>
      </c>
      <c r="AZ132" s="370" t="str">
        <f>IF(AND('MAPA DE RIESGOS'!$AP556="Baja",'MAPA DE RIESGOS'!$AR556="Moderado"),CONCATENATE("R",'MAPA DE RIESGOS'!$H556,"C",'MAPA DE RIESGOS'!$AF556),"")</f>
        <v/>
      </c>
      <c r="BA132" s="370" t="str">
        <f>IF(AND('MAPA DE RIESGOS'!$AP557="Baja",'MAPA DE RIESGOS'!$AR557="Moderado"),CONCATENATE("R",'MAPA DE RIESGOS'!$H557,"C",'MAPA DE RIESGOS'!$AF557),"")</f>
        <v/>
      </c>
      <c r="BB132" s="370" t="str">
        <f>IF(AND('MAPA DE RIESGOS'!$AP558="Baja",'MAPA DE RIESGOS'!$AR558="Moderado"),CONCATENATE("R",'MAPA DE RIESGOS'!$H558,"C",'MAPA DE RIESGOS'!$AF558),"")</f>
        <v/>
      </c>
      <c r="BC132" s="370" t="str">
        <f>IF(AND('MAPA DE RIESGOS'!$AP559="Baja",'MAPA DE RIESGOS'!$AR559="Moderado"),CONCATENATE("R",'MAPA DE RIESGOS'!$H559,"C",'MAPA DE RIESGOS'!$AF559),"")</f>
        <v/>
      </c>
      <c r="BD132" s="370" t="str">
        <f>IF(AND('MAPA DE RIESGOS'!$AP560="Baja",'MAPA DE RIESGOS'!$AR560="Moderado"),CONCATENATE("R",'MAPA DE RIESGOS'!$H560,"C",'MAPA DE RIESGOS'!$AF560),"")</f>
        <v/>
      </c>
      <c r="BE132" s="370" t="str">
        <f>IF(AND('MAPA DE RIESGOS'!$AP561="Baja",'MAPA DE RIESGOS'!$AR561="Moderado"),CONCATENATE("R",'MAPA DE RIESGOS'!$H561,"C",'MAPA DE RIESGOS'!$AF561),"")</f>
        <v/>
      </c>
      <c r="BF132" s="370" t="str">
        <f>IF(AND('MAPA DE RIESGOS'!$AP562="Baja",'MAPA DE RIESGOS'!$AR562="Moderado"),CONCATENATE("R",'MAPA DE RIESGOS'!$H562,"C",'MAPA DE RIESGOS'!$AF562),"")</f>
        <v/>
      </c>
      <c r="BG132" s="370" t="str">
        <f>IF(AND('MAPA DE RIESGOS'!$AP563="Baja",'MAPA DE RIESGOS'!$AR563="Moderado"),CONCATENATE("R",'MAPA DE RIESGOS'!$H563,"C",'MAPA DE RIESGOS'!$AF563),"")</f>
        <v/>
      </c>
      <c r="BH132" s="370" t="str">
        <f>IF(AND('MAPA DE RIESGOS'!$AP564="Baja",'MAPA DE RIESGOS'!$AR564="Moderado"),CONCATENATE("R",'MAPA DE RIESGOS'!$H564,"C",'MAPA DE RIESGOS'!$AF564),"")</f>
        <v/>
      </c>
      <c r="BI132" s="370" t="str">
        <f>IF(AND('MAPA DE RIESGOS'!$AP565="Baja",'MAPA DE RIESGOS'!$AR565="Moderado"),CONCATENATE("R",'MAPA DE RIESGOS'!$H565,"C",'MAPA DE RIESGOS'!$AF565),"")</f>
        <v/>
      </c>
      <c r="BJ132" s="370" t="str">
        <f>IF(AND('MAPA DE RIESGOS'!$AP566="Baja",'MAPA DE RIESGOS'!$AR566="Moderado"),CONCATENATE("R",'MAPA DE RIESGOS'!$H566,"C",'MAPA DE RIESGOS'!$AF566),"")</f>
        <v/>
      </c>
      <c r="BK132" s="371" t="str">
        <f>IF(AND('MAPA DE RIESGOS'!$AP567="Baja",'MAPA DE RIESGOS'!$AR567="Moderado"),CONCATENATE("R",'MAPA DE RIESGOS'!$H567,"C",'MAPA DE RIESGOS'!$AF567),"")</f>
        <v/>
      </c>
      <c r="BL132" s="357" t="str">
        <f>IF(AND('MAPA DE RIESGOS'!$AP550="Baja",'MAPA DE RIESGOS'!$AR550="Mayor"),CONCATENATE("R",'MAPA DE RIESGOS'!$H550,"C",'MAPA DE RIESGOS'!$AF550),"")</f>
        <v/>
      </c>
      <c r="BM132" s="357" t="str">
        <f>IF(AND('MAPA DE RIESGOS'!$AP551="Baja",'MAPA DE RIESGOS'!$AR551="Mayor"),CONCATENATE("R",'MAPA DE RIESGOS'!$H551,"C",'MAPA DE RIESGOS'!$AF551),"")</f>
        <v/>
      </c>
      <c r="BN132" s="357" t="str">
        <f>IF(AND('MAPA DE RIESGOS'!$AP552="Baja",'MAPA DE RIESGOS'!$AR552="Mayor"),CONCATENATE("R",'MAPA DE RIESGOS'!$H552,"C",'MAPA DE RIESGOS'!$AF552),"")</f>
        <v/>
      </c>
      <c r="BO132" s="357" t="str">
        <f>IF(AND('MAPA DE RIESGOS'!$AP553="Baja",'MAPA DE RIESGOS'!$AR553="Mayor"),CONCATENATE("R",'MAPA DE RIESGOS'!$H553,"C",'MAPA DE RIESGOS'!$AF553),"")</f>
        <v/>
      </c>
      <c r="BP132" s="357" t="str">
        <f>IF(AND('MAPA DE RIESGOS'!$AP554="Baja",'MAPA DE RIESGOS'!$AR554="Mayor"),CONCATENATE("R",'MAPA DE RIESGOS'!$H554,"C",'MAPA DE RIESGOS'!$AF554),"")</f>
        <v/>
      </c>
      <c r="BQ132" s="357" t="str">
        <f>IF(AND('MAPA DE RIESGOS'!$AP555="Baja",'MAPA DE RIESGOS'!$AR555="Mayor"),CONCATENATE("R",'MAPA DE RIESGOS'!$H555,"C",'MAPA DE RIESGOS'!$AF555),"")</f>
        <v/>
      </c>
      <c r="BR132" s="357" t="str">
        <f>IF(AND('MAPA DE RIESGOS'!$AP556="Baja",'MAPA DE RIESGOS'!$AR556="Mayor"),CONCATENATE("R",'MAPA DE RIESGOS'!$H556,"C",'MAPA DE RIESGOS'!$AF556),"")</f>
        <v/>
      </c>
      <c r="BS132" s="357" t="str">
        <f>IF(AND('MAPA DE RIESGOS'!$AP557="Baja",'MAPA DE RIESGOS'!$AR557="Mayor"),CONCATENATE("R",'MAPA DE RIESGOS'!$H557,"C",'MAPA DE RIESGOS'!$AF557),"")</f>
        <v/>
      </c>
      <c r="BT132" s="357" t="str">
        <f>IF(AND('MAPA DE RIESGOS'!$AP558="Baja",'MAPA DE RIESGOS'!$AR558="Mayor"),CONCATENATE("R",'MAPA DE RIESGOS'!$H558,"C",'MAPA DE RIESGOS'!$AF558),"")</f>
        <v/>
      </c>
      <c r="BU132" s="357" t="str">
        <f>IF(AND('MAPA DE RIESGOS'!$AP559="Baja",'MAPA DE RIESGOS'!$AR559="Mayor"),CONCATENATE("R",'MAPA DE RIESGOS'!$H559,"C",'MAPA DE RIESGOS'!$AF559),"")</f>
        <v/>
      </c>
      <c r="BV132" s="357" t="str">
        <f>IF(AND('MAPA DE RIESGOS'!$AP560="Baja",'MAPA DE RIESGOS'!$AR560="Mayor"),CONCATENATE("R",'MAPA DE RIESGOS'!$H560,"C",'MAPA DE RIESGOS'!$AF560),"")</f>
        <v/>
      </c>
      <c r="BW132" s="357" t="str">
        <f>IF(AND('MAPA DE RIESGOS'!$AP561="Baja",'MAPA DE RIESGOS'!$AR561="Mayor"),CONCATENATE("R",'MAPA DE RIESGOS'!$H561,"C",'MAPA DE RIESGOS'!$AF561),"")</f>
        <v/>
      </c>
      <c r="BX132" s="357" t="str">
        <f>IF(AND('MAPA DE RIESGOS'!$AP562="Baja",'MAPA DE RIESGOS'!$AR562="Mayor"),CONCATENATE("R",'MAPA DE RIESGOS'!$H562,"C",'MAPA DE RIESGOS'!$AF562),"")</f>
        <v/>
      </c>
      <c r="BY132" s="357" t="str">
        <f>IF(AND('MAPA DE RIESGOS'!$AP563="Baja",'MAPA DE RIESGOS'!$AR563="Mayor"),CONCATENATE("R",'MAPA DE RIESGOS'!$H563,"C",'MAPA DE RIESGOS'!$AF563),"")</f>
        <v/>
      </c>
      <c r="BZ132" s="357" t="str">
        <f>IF(AND('MAPA DE RIESGOS'!$AP564="Baja",'MAPA DE RIESGOS'!$AR564="Mayor"),CONCATENATE("R",'MAPA DE RIESGOS'!$H564,"C",'MAPA DE RIESGOS'!$AF564),"")</f>
        <v/>
      </c>
      <c r="CA132" s="357" t="str">
        <f>IF(AND('MAPA DE RIESGOS'!$AP565="Baja",'MAPA DE RIESGOS'!$AR565="Mayor"),CONCATENATE("R",'MAPA DE RIESGOS'!$H565,"C",'MAPA DE RIESGOS'!$AF565),"")</f>
        <v/>
      </c>
      <c r="CB132" s="357" t="str">
        <f>IF(AND('MAPA DE RIESGOS'!$AP566="Baja",'MAPA DE RIESGOS'!$AR566="Mayor"),CONCATENATE("R",'MAPA DE RIESGOS'!$H566,"C",'MAPA DE RIESGOS'!$AF566),"")</f>
        <v/>
      </c>
      <c r="CC132" s="358" t="str">
        <f>IF(AND('MAPA DE RIESGOS'!$AP567="Baja",'MAPA DE RIESGOS'!$AR567="Mayor"),CONCATENATE("R",'MAPA DE RIESGOS'!$H567,"C",'MAPA DE RIESGOS'!$AF567),"")</f>
        <v/>
      </c>
      <c r="CD132" s="359" t="str">
        <f>IF(AND('MAPA DE RIESGOS'!$AP550="Baja",'MAPA DE RIESGOS'!$AR550="Catastrófico"),CONCATENATE("R",'MAPA DE RIESGOS'!$H550,"C",'MAPA DE RIESGOS'!$AF550),"")</f>
        <v/>
      </c>
      <c r="CE132" s="359" t="str">
        <f>IF(AND('MAPA DE RIESGOS'!$AP551="Baja",'MAPA DE RIESGOS'!$AR551="Catastrófico"),CONCATENATE("R",'MAPA DE RIESGOS'!$H551,"C",'MAPA DE RIESGOS'!$AF551),"")</f>
        <v/>
      </c>
      <c r="CF132" s="359" t="str">
        <f>IF(AND('MAPA DE RIESGOS'!$AP552="Baja",'MAPA DE RIESGOS'!$AR552="Catastrófico"),CONCATENATE("R",'MAPA DE RIESGOS'!$H552,"C",'MAPA DE RIESGOS'!$AF552),"")</f>
        <v/>
      </c>
      <c r="CG132" s="359" t="str">
        <f>IF(AND('MAPA DE RIESGOS'!$AP553="Baja",'MAPA DE RIESGOS'!$AR553="Catastrófico"),CONCATENATE("R",'MAPA DE RIESGOS'!$H553,"C",'MAPA DE RIESGOS'!$AF553),"")</f>
        <v/>
      </c>
      <c r="CH132" s="359" t="str">
        <f>IF(AND('MAPA DE RIESGOS'!$AP554="Baja",'MAPA DE RIESGOS'!$AR554="Catastrófico"),CONCATENATE("R",'MAPA DE RIESGOS'!$H554,"C",'MAPA DE RIESGOS'!$AF554),"")</f>
        <v/>
      </c>
      <c r="CI132" s="359" t="str">
        <f>IF(AND('MAPA DE RIESGOS'!$AP555="Baja",'MAPA DE RIESGOS'!$AR555="Catastrófico"),CONCATENATE("R",'MAPA DE RIESGOS'!$H555,"C",'MAPA DE RIESGOS'!$AF555),"")</f>
        <v/>
      </c>
      <c r="CJ132" s="359" t="str">
        <f>IF(AND('MAPA DE RIESGOS'!$AP556="Baja",'MAPA DE RIESGOS'!$AR556="Catastrófico"),CONCATENATE("R",'MAPA DE RIESGOS'!$H556,"C",'MAPA DE RIESGOS'!$AF556),"")</f>
        <v/>
      </c>
      <c r="CK132" s="359" t="str">
        <f>IF(AND('MAPA DE RIESGOS'!$AP557="Baja",'MAPA DE RIESGOS'!$AR557="Catastrófico"),CONCATENATE("R",'MAPA DE RIESGOS'!$H557,"C",'MAPA DE RIESGOS'!$AF557),"")</f>
        <v/>
      </c>
      <c r="CL132" s="359" t="str">
        <f>IF(AND('MAPA DE RIESGOS'!$AP558="Baja",'MAPA DE RIESGOS'!$AR558="Catastrófico"),CONCATENATE("R",'MAPA DE RIESGOS'!$H558,"C",'MAPA DE RIESGOS'!$AF558),"")</f>
        <v/>
      </c>
      <c r="CM132" s="359" t="str">
        <f>IF(AND('MAPA DE RIESGOS'!$AP559="Baja",'MAPA DE RIESGOS'!$AR559="Catastrófico"),CONCATENATE("R",'MAPA DE RIESGOS'!$H559,"C",'MAPA DE RIESGOS'!$AF559),"")</f>
        <v/>
      </c>
      <c r="CN132" s="359" t="str">
        <f>IF(AND('MAPA DE RIESGOS'!$AP560="Baja",'MAPA DE RIESGOS'!$AR560="Catastrófico"),CONCATENATE("R",'MAPA DE RIESGOS'!$H560,"C",'MAPA DE RIESGOS'!$AF560),"")</f>
        <v/>
      </c>
      <c r="CO132" s="359" t="str">
        <f>IF(AND('MAPA DE RIESGOS'!$AP561="Baja",'MAPA DE RIESGOS'!$AR561="Catastrófico"),CONCATENATE("R",'MAPA DE RIESGOS'!$H561,"C",'MAPA DE RIESGOS'!$AF561),"")</f>
        <v/>
      </c>
      <c r="CP132" s="359" t="str">
        <f>IF(AND('MAPA DE RIESGOS'!$AP562="Baja",'MAPA DE RIESGOS'!$AR562="Catastrófico"),CONCATENATE("R",'MAPA DE RIESGOS'!$H562,"C",'MAPA DE RIESGOS'!$AF562),"")</f>
        <v/>
      </c>
      <c r="CQ132" s="359" t="str">
        <f>IF(AND('MAPA DE RIESGOS'!$AP563="Baja",'MAPA DE RIESGOS'!$AR563="Catastrófico"),CONCATENATE("R",'MAPA DE RIESGOS'!$H563,"C",'MAPA DE RIESGOS'!$AF563),"")</f>
        <v/>
      </c>
      <c r="CR132" s="359" t="str">
        <f>IF(AND('MAPA DE RIESGOS'!$AP564="Baja",'MAPA DE RIESGOS'!$AR564="Catastrófico"),CONCATENATE("R",'MAPA DE RIESGOS'!$H564,"C",'MAPA DE RIESGOS'!$AF564),"")</f>
        <v/>
      </c>
      <c r="CS132" s="359" t="str">
        <f>IF(AND('MAPA DE RIESGOS'!$AP565="Baja",'MAPA DE RIESGOS'!$AR565="Catastrófico"),CONCATENATE("R",'MAPA DE RIESGOS'!$H565,"C",'MAPA DE RIESGOS'!$AF565),"")</f>
        <v/>
      </c>
      <c r="CT132" s="359" t="str">
        <f>IF(AND('MAPA DE RIESGOS'!$AP566="Baja",'MAPA DE RIESGOS'!$AR566="Catastrófico"),CONCATENATE("R",'MAPA DE RIESGOS'!$H566,"C",'MAPA DE RIESGOS'!$AF566),"")</f>
        <v/>
      </c>
      <c r="CU132" s="360" t="str">
        <f>IF(AND('MAPA DE RIESGOS'!$AP567="Baja",'MAPA DE RIESGOS'!$AR567="Catastrófico"),CONCATENATE("R",'MAPA DE RIESGOS'!$H567,"C",'MAPA DE RIESGOS'!$AF567),"")</f>
        <v/>
      </c>
      <c r="CV132" s="67"/>
      <c r="CW132" s="722"/>
      <c r="CX132" s="722"/>
      <c r="CY132" s="722"/>
      <c r="CZ132" s="722"/>
      <c r="DA132" s="722"/>
      <c r="DB132" s="722"/>
    </row>
    <row r="133" spans="2:106" ht="32.5" customHeight="1">
      <c r="B133" s="755"/>
      <c r="C133" s="755"/>
      <c r="D133" s="756"/>
      <c r="E133" s="726"/>
      <c r="F133" s="727"/>
      <c r="G133" s="727"/>
      <c r="H133" s="727"/>
      <c r="I133" s="728"/>
      <c r="J133" s="378" t="str">
        <f>IF(AND('MAPA DE RIESGOS'!$AP568="Baja",'MAPA DE RIESGOS'!$AR568="Leve"),CONCATENATE("R",'MAPA DE RIESGOS'!$H568,"C",'MAPA DE RIESGOS'!$AF568),"")</f>
        <v/>
      </c>
      <c r="K133" s="379" t="str">
        <f>IF(AND('MAPA DE RIESGOS'!$AP569="Baja",'MAPA DE RIESGOS'!$AR569="Leve"),CONCATENATE("R",'MAPA DE RIESGOS'!$H569,"C",'MAPA DE RIESGOS'!$AF569),"")</f>
        <v/>
      </c>
      <c r="L133" s="379" t="str">
        <f>IF(AND('MAPA DE RIESGOS'!$AP570="Baja",'MAPA DE RIESGOS'!$AR570="Leve"),CONCATENATE("R",'MAPA DE RIESGOS'!$H570,"C",'MAPA DE RIESGOS'!$AF570),"")</f>
        <v/>
      </c>
      <c r="M133" s="379" t="str">
        <f>IF(AND('MAPA DE RIESGOS'!$AP571="Baja",'MAPA DE RIESGOS'!$AR571="Leve"),CONCATENATE("R",'MAPA DE RIESGOS'!$H571,"C",'MAPA DE RIESGOS'!$AF571),"")</f>
        <v/>
      </c>
      <c r="N133" s="379" t="str">
        <f>IF(AND('MAPA DE RIESGOS'!$AP572="Baja",'MAPA DE RIESGOS'!$AR572="Leve"),CONCATENATE("R",'MAPA DE RIESGOS'!$H572,"C",'MAPA DE RIESGOS'!$AF572),"")</f>
        <v/>
      </c>
      <c r="O133" s="379" t="str">
        <f>IF(AND('MAPA DE RIESGOS'!$AP573="Baja",'MAPA DE RIESGOS'!$AR573="Leve"),CONCATENATE("R",'MAPA DE RIESGOS'!$H573,"C",'MAPA DE RIESGOS'!$AF573),"")</f>
        <v/>
      </c>
      <c r="P133" s="379" t="str">
        <f>IF(AND('MAPA DE RIESGOS'!$AP574="Baja",'MAPA DE RIESGOS'!$AR574="Leve"),CONCATENATE("R",'MAPA DE RIESGOS'!$H574,"C",'MAPA DE RIESGOS'!$AF574),"")</f>
        <v/>
      </c>
      <c r="Q133" s="379" t="str">
        <f>IF(AND('MAPA DE RIESGOS'!$AP575="Baja",'MAPA DE RIESGOS'!$AR575="Leve"),CONCATENATE("R",'MAPA DE RIESGOS'!$H575,"C",'MAPA DE RIESGOS'!$AF575),"")</f>
        <v/>
      </c>
      <c r="R133" s="379" t="str">
        <f>IF(AND('MAPA DE RIESGOS'!$AP576="Baja",'MAPA DE RIESGOS'!$AR576="Leve"),CONCATENATE("R",'MAPA DE RIESGOS'!$H576,"C",'MAPA DE RIESGOS'!$AF576),"")</f>
        <v/>
      </c>
      <c r="S133" s="379" t="str">
        <f>IF(AND('MAPA DE RIESGOS'!$AP577="Baja",'MAPA DE RIESGOS'!$AR577="Leve"),CONCATENATE("R",'MAPA DE RIESGOS'!$H577,"C",'MAPA DE RIESGOS'!$AF577),"")</f>
        <v/>
      </c>
      <c r="T133" s="379" t="str">
        <f>IF(AND('MAPA DE RIESGOS'!$AP578="Baja",'MAPA DE RIESGOS'!$AR578="Leve"),CONCATENATE("R",'MAPA DE RIESGOS'!$H578,"C",'MAPA DE RIESGOS'!$AF578),"")</f>
        <v/>
      </c>
      <c r="U133" s="379" t="str">
        <f>IF(AND('MAPA DE RIESGOS'!$AP579="Baja",'MAPA DE RIESGOS'!$AR579="Leve"),CONCATENATE("R",'MAPA DE RIESGOS'!$H579,"C",'MAPA DE RIESGOS'!$AF579),"")</f>
        <v/>
      </c>
      <c r="V133" s="379" t="str">
        <f>IF(AND('MAPA DE RIESGOS'!$AP580="Baja",'MAPA DE RIESGOS'!$AR580="Leve"),CONCATENATE("R",'MAPA DE RIESGOS'!$H580,"C",'MAPA DE RIESGOS'!$AF580),"")</f>
        <v/>
      </c>
      <c r="W133" s="379" t="str">
        <f>IF(AND('MAPA DE RIESGOS'!$AP581="Baja",'MAPA DE RIESGOS'!$AR581="Leve"),CONCATENATE("R",'MAPA DE RIESGOS'!$H581,"C",'MAPA DE RIESGOS'!$AF581),"")</f>
        <v/>
      </c>
      <c r="X133" s="379" t="str">
        <f>IF(AND('MAPA DE RIESGOS'!$AP582="Baja",'MAPA DE RIESGOS'!$AR582="Leve"),CONCATENATE("R",'MAPA DE RIESGOS'!$H582,"C",'MAPA DE RIESGOS'!$AF582),"")</f>
        <v/>
      </c>
      <c r="Y133" s="379" t="str">
        <f>IF(AND('MAPA DE RIESGOS'!$AP583="Baja",'MAPA DE RIESGOS'!$AR583="Leve"),CONCATENATE("R",'MAPA DE RIESGOS'!$H583,"C",'MAPA DE RIESGOS'!$AF583),"")</f>
        <v/>
      </c>
      <c r="Z133" s="379" t="str">
        <f>IF(AND('MAPA DE RIESGOS'!$AP584="Baja",'MAPA DE RIESGOS'!$AR584="Leve"),CONCATENATE("R",'MAPA DE RIESGOS'!$H584,"C",'MAPA DE RIESGOS'!$AF584),"")</f>
        <v/>
      </c>
      <c r="AA133" s="380" t="str">
        <f>IF(AND('MAPA DE RIESGOS'!$AP585="Baja",'MAPA DE RIESGOS'!$AR585="Leve"),CONCATENATE("R",'MAPA DE RIESGOS'!$H585,"C",'MAPA DE RIESGOS'!$AF585),"")</f>
        <v/>
      </c>
      <c r="AB133" s="369" t="str">
        <f>IF(AND('MAPA DE RIESGOS'!$AP568="Baja",'MAPA DE RIESGOS'!$AR568="Menor"),CONCATENATE("R",'MAPA DE RIESGOS'!$H568,"C",'MAPA DE RIESGOS'!$AF568),"")</f>
        <v/>
      </c>
      <c r="AC133" s="370" t="str">
        <f>IF(AND('MAPA DE RIESGOS'!$AP569="Baja",'MAPA DE RIESGOS'!$AR569="Menor"),CONCATENATE("R",'MAPA DE RIESGOS'!$H569,"C",'MAPA DE RIESGOS'!$AF569),"")</f>
        <v/>
      </c>
      <c r="AD133" s="370" t="str">
        <f>IF(AND('MAPA DE RIESGOS'!$AP570="Baja",'MAPA DE RIESGOS'!$AR570="Menor"),CONCATENATE("R",'MAPA DE RIESGOS'!$H570,"C",'MAPA DE RIESGOS'!$AF570),"")</f>
        <v/>
      </c>
      <c r="AE133" s="370" t="str">
        <f>IF(AND('MAPA DE RIESGOS'!$AP571="Baja",'MAPA DE RIESGOS'!$AR571="Menor"),CONCATENATE("R",'MAPA DE RIESGOS'!$H571,"C",'MAPA DE RIESGOS'!$AF571),"")</f>
        <v/>
      </c>
      <c r="AF133" s="370" t="str">
        <f>IF(AND('MAPA DE RIESGOS'!$AP572="Baja",'MAPA DE RIESGOS'!$AR572="Menor"),CONCATENATE("R",'MAPA DE RIESGOS'!$H572,"C",'MAPA DE RIESGOS'!$AF572),"")</f>
        <v/>
      </c>
      <c r="AG133" s="370" t="str">
        <f>IF(AND('MAPA DE RIESGOS'!$AP573="Baja",'MAPA DE RIESGOS'!$AR573="Menor"),CONCATENATE("R",'MAPA DE RIESGOS'!$H573,"C",'MAPA DE RIESGOS'!$AF573),"")</f>
        <v/>
      </c>
      <c r="AH133" s="370" t="str">
        <f>IF(AND('MAPA DE RIESGOS'!$AP574="Baja",'MAPA DE RIESGOS'!$AR574="Menor"),CONCATENATE("R",'MAPA DE RIESGOS'!$H574,"C",'MAPA DE RIESGOS'!$AF574),"")</f>
        <v/>
      </c>
      <c r="AI133" s="370" t="str">
        <f>IF(AND('MAPA DE RIESGOS'!$AP575="Baja",'MAPA DE RIESGOS'!$AR575="Menor"),CONCATENATE("R",'MAPA DE RIESGOS'!$H575,"C",'MAPA DE RIESGOS'!$AF575),"")</f>
        <v/>
      </c>
      <c r="AJ133" s="370" t="str">
        <f>IF(AND('MAPA DE RIESGOS'!$AP576="Baja",'MAPA DE RIESGOS'!$AR576="Menor"),CONCATENATE("R",'MAPA DE RIESGOS'!$H576,"C",'MAPA DE RIESGOS'!$AF576),"")</f>
        <v/>
      </c>
      <c r="AK133" s="370" t="str">
        <f>IF(AND('MAPA DE RIESGOS'!$AP577="Baja",'MAPA DE RIESGOS'!$AR577="Menor"),CONCATENATE("R",'MAPA DE RIESGOS'!$H577,"C",'MAPA DE RIESGOS'!$AF577),"")</f>
        <v/>
      </c>
      <c r="AL133" s="370" t="str">
        <f>IF(AND('MAPA DE RIESGOS'!$AP578="Baja",'MAPA DE RIESGOS'!$AR578="Menor"),CONCATENATE("R",'MAPA DE RIESGOS'!$H578,"C",'MAPA DE RIESGOS'!$AF578),"")</f>
        <v/>
      </c>
      <c r="AM133" s="370" t="str">
        <f>IF(AND('MAPA DE RIESGOS'!$AP579="Baja",'MAPA DE RIESGOS'!$AR579="Menor"),CONCATENATE("R",'MAPA DE RIESGOS'!$H579,"C",'MAPA DE RIESGOS'!$AF579),"")</f>
        <v/>
      </c>
      <c r="AN133" s="370" t="str">
        <f>IF(AND('MAPA DE RIESGOS'!$AP580="Baja",'MAPA DE RIESGOS'!$AR580="Menor"),CONCATENATE("R",'MAPA DE RIESGOS'!$H580,"C",'MAPA DE RIESGOS'!$AF580),"")</f>
        <v/>
      </c>
      <c r="AO133" s="370" t="str">
        <f>IF(AND('MAPA DE RIESGOS'!$AP581="Baja",'MAPA DE RIESGOS'!$AR581="Menor"),CONCATENATE("R",'MAPA DE RIESGOS'!$H581,"C",'MAPA DE RIESGOS'!$AF581),"")</f>
        <v/>
      </c>
      <c r="AP133" s="370" t="str">
        <f>IF(AND('MAPA DE RIESGOS'!$AP582="Baja",'MAPA DE RIESGOS'!$AR582="Menor"),CONCATENATE("R",'MAPA DE RIESGOS'!$H582,"C",'MAPA DE RIESGOS'!$AF582),"")</f>
        <v/>
      </c>
      <c r="AQ133" s="370" t="str">
        <f>IF(AND('MAPA DE RIESGOS'!$AP583="Baja",'MAPA DE RIESGOS'!$AR583="Menor"),CONCATENATE("R",'MAPA DE RIESGOS'!$H583,"C",'MAPA DE RIESGOS'!$AF583),"")</f>
        <v/>
      </c>
      <c r="AR133" s="370" t="str">
        <f>IF(AND('MAPA DE RIESGOS'!$AP584="Baja",'MAPA DE RIESGOS'!$AR584="Menor"),CONCATENATE("R",'MAPA DE RIESGOS'!$H584,"C",'MAPA DE RIESGOS'!$AF584),"")</f>
        <v/>
      </c>
      <c r="AS133" s="370" t="str">
        <f>IF(AND('MAPA DE RIESGOS'!$AP585="Baja",'MAPA DE RIESGOS'!$AR585="Menor"),CONCATENATE("R",'MAPA DE RIESGOS'!$H585,"C",'MAPA DE RIESGOS'!$AF585),"")</f>
        <v/>
      </c>
      <c r="AT133" s="369" t="str">
        <f>IF(AND('MAPA DE RIESGOS'!$AP568="Baja",'MAPA DE RIESGOS'!$AR568="Moderado"),CONCATENATE("R",'MAPA DE RIESGOS'!$H568,"C",'MAPA DE RIESGOS'!$AF568),"")</f>
        <v/>
      </c>
      <c r="AU133" s="370" t="str">
        <f>IF(AND('MAPA DE RIESGOS'!$AP569="Baja",'MAPA DE RIESGOS'!$AR569="Moderado"),CONCATENATE("R",'MAPA DE RIESGOS'!$H569,"C",'MAPA DE RIESGOS'!$AF569),"")</f>
        <v/>
      </c>
      <c r="AV133" s="370" t="str">
        <f>IF(AND('MAPA DE RIESGOS'!$AP570="Baja",'MAPA DE RIESGOS'!$AR570="Moderado"),CONCATENATE("R",'MAPA DE RIESGOS'!$H570,"C",'MAPA DE RIESGOS'!$AF570),"")</f>
        <v/>
      </c>
      <c r="AW133" s="370" t="str">
        <f>IF(AND('MAPA DE RIESGOS'!$AP571="Baja",'MAPA DE RIESGOS'!$AR571="Moderado"),CONCATENATE("R",'MAPA DE RIESGOS'!$H571,"C",'MAPA DE RIESGOS'!$AF571),"")</f>
        <v/>
      </c>
      <c r="AX133" s="370" t="str">
        <f>IF(AND('MAPA DE RIESGOS'!$AP572="Baja",'MAPA DE RIESGOS'!$AR572="Moderado"),CONCATENATE("R",'MAPA DE RIESGOS'!$H572,"C",'MAPA DE RIESGOS'!$AF572),"")</f>
        <v/>
      </c>
      <c r="AY133" s="370" t="str">
        <f>IF(AND('MAPA DE RIESGOS'!$AP573="Baja",'MAPA DE RIESGOS'!$AR573="Moderado"),CONCATENATE("R",'MAPA DE RIESGOS'!$H573,"C",'MAPA DE RIESGOS'!$AF573),"")</f>
        <v/>
      </c>
      <c r="AZ133" s="370" t="str">
        <f>IF(AND('MAPA DE RIESGOS'!$AP574="Baja",'MAPA DE RIESGOS'!$AR574="Moderado"),CONCATENATE("R",'MAPA DE RIESGOS'!$H574,"C",'MAPA DE RIESGOS'!$AF574),"")</f>
        <v/>
      </c>
      <c r="BA133" s="370" t="str">
        <f>IF(AND('MAPA DE RIESGOS'!$AP575="Baja",'MAPA DE RIESGOS'!$AR575="Moderado"),CONCATENATE("R",'MAPA DE RIESGOS'!$H575,"C",'MAPA DE RIESGOS'!$AF575),"")</f>
        <v/>
      </c>
      <c r="BB133" s="370" t="str">
        <f>IF(AND('MAPA DE RIESGOS'!$AP576="Baja",'MAPA DE RIESGOS'!$AR576="Moderado"),CONCATENATE("R",'MAPA DE RIESGOS'!$H576,"C",'MAPA DE RIESGOS'!$AF576),"")</f>
        <v/>
      </c>
      <c r="BC133" s="370" t="str">
        <f>IF(AND('MAPA DE RIESGOS'!$AP577="Baja",'MAPA DE RIESGOS'!$AR577="Moderado"),CONCATENATE("R",'MAPA DE RIESGOS'!$H577,"C",'MAPA DE RIESGOS'!$AF577),"")</f>
        <v/>
      </c>
      <c r="BD133" s="370" t="str">
        <f>IF(AND('MAPA DE RIESGOS'!$AP578="Baja",'MAPA DE RIESGOS'!$AR578="Moderado"),CONCATENATE("R",'MAPA DE RIESGOS'!$H578,"C",'MAPA DE RIESGOS'!$AF578),"")</f>
        <v/>
      </c>
      <c r="BE133" s="370" t="str">
        <f>IF(AND('MAPA DE RIESGOS'!$AP579="Baja",'MAPA DE RIESGOS'!$AR579="Moderado"),CONCATENATE("R",'MAPA DE RIESGOS'!$H579,"C",'MAPA DE RIESGOS'!$AF579),"")</f>
        <v/>
      </c>
      <c r="BF133" s="370" t="str">
        <f>IF(AND('MAPA DE RIESGOS'!$AP580="Baja",'MAPA DE RIESGOS'!$AR580="Moderado"),CONCATENATE("R",'MAPA DE RIESGOS'!$H580,"C",'MAPA DE RIESGOS'!$AF580),"")</f>
        <v/>
      </c>
      <c r="BG133" s="370" t="str">
        <f>IF(AND('MAPA DE RIESGOS'!$AP581="Baja",'MAPA DE RIESGOS'!$AR581="Moderado"),CONCATENATE("R",'MAPA DE RIESGOS'!$H581,"C",'MAPA DE RIESGOS'!$AF581),"")</f>
        <v/>
      </c>
      <c r="BH133" s="370" t="str">
        <f>IF(AND('MAPA DE RIESGOS'!$AP582="Baja",'MAPA DE RIESGOS'!$AR582="Moderado"),CONCATENATE("R",'MAPA DE RIESGOS'!$H582,"C",'MAPA DE RIESGOS'!$AF582),"")</f>
        <v/>
      </c>
      <c r="BI133" s="370" t="str">
        <f>IF(AND('MAPA DE RIESGOS'!$AP583="Baja",'MAPA DE RIESGOS'!$AR583="Moderado"),CONCATENATE("R",'MAPA DE RIESGOS'!$H583,"C",'MAPA DE RIESGOS'!$AF583),"")</f>
        <v/>
      </c>
      <c r="BJ133" s="370" t="str">
        <f>IF(AND('MAPA DE RIESGOS'!$AP584="Baja",'MAPA DE RIESGOS'!$AR584="Moderado"),CONCATENATE("R",'MAPA DE RIESGOS'!$H584,"C",'MAPA DE RIESGOS'!$AF584),"")</f>
        <v/>
      </c>
      <c r="BK133" s="371" t="str">
        <f>IF(AND('MAPA DE RIESGOS'!$AP585="Baja",'MAPA DE RIESGOS'!$AR585="Moderado"),CONCATENATE("R",'MAPA DE RIESGOS'!$H585,"C",'MAPA DE RIESGOS'!$AF585),"")</f>
        <v/>
      </c>
      <c r="BL133" s="357" t="str">
        <f>IF(AND('MAPA DE RIESGOS'!$AP568="Baja",'MAPA DE RIESGOS'!$AR568="Mayor"),CONCATENATE("R",'MAPA DE RIESGOS'!$H568,"C",'MAPA DE RIESGOS'!$AF568),"")</f>
        <v/>
      </c>
      <c r="BM133" s="357" t="str">
        <f>IF(AND('MAPA DE RIESGOS'!$AP569="Baja",'MAPA DE RIESGOS'!$AR569="Mayor"),CONCATENATE("R",'MAPA DE RIESGOS'!$H569,"C",'MAPA DE RIESGOS'!$AF569),"")</f>
        <v/>
      </c>
      <c r="BN133" s="357" t="str">
        <f>IF(AND('MAPA DE RIESGOS'!$AP570="Baja",'MAPA DE RIESGOS'!$AR570="Mayor"),CONCATENATE("R",'MAPA DE RIESGOS'!$H570,"C",'MAPA DE RIESGOS'!$AF570),"")</f>
        <v/>
      </c>
      <c r="BO133" s="357" t="str">
        <f>IF(AND('MAPA DE RIESGOS'!$AP571="Baja",'MAPA DE RIESGOS'!$AR571="Mayor"),CONCATENATE("R",'MAPA DE RIESGOS'!$H571,"C",'MAPA DE RIESGOS'!$AF571),"")</f>
        <v/>
      </c>
      <c r="BP133" s="357" t="str">
        <f>IF(AND('MAPA DE RIESGOS'!$AP572="Baja",'MAPA DE RIESGOS'!$AR572="Mayor"),CONCATENATE("R",'MAPA DE RIESGOS'!$H572,"C",'MAPA DE RIESGOS'!$AF572),"")</f>
        <v/>
      </c>
      <c r="BQ133" s="357" t="str">
        <f>IF(AND('MAPA DE RIESGOS'!$AP573="Baja",'MAPA DE RIESGOS'!$AR573="Mayor"),CONCATENATE("R",'MAPA DE RIESGOS'!$H573,"C",'MAPA DE RIESGOS'!$AF573),"")</f>
        <v/>
      </c>
      <c r="BR133" s="357" t="str">
        <f>IF(AND('MAPA DE RIESGOS'!$AP574="Baja",'MAPA DE RIESGOS'!$AR574="Mayor"),CONCATENATE("R",'MAPA DE RIESGOS'!$H574,"C",'MAPA DE RIESGOS'!$AF574),"")</f>
        <v/>
      </c>
      <c r="BS133" s="357" t="str">
        <f>IF(AND('MAPA DE RIESGOS'!$AP575="Baja",'MAPA DE RIESGOS'!$AR575="Mayor"),CONCATENATE("R",'MAPA DE RIESGOS'!$H575,"C",'MAPA DE RIESGOS'!$AF575),"")</f>
        <v/>
      </c>
      <c r="BT133" s="357" t="str">
        <f>IF(AND('MAPA DE RIESGOS'!$AP576="Baja",'MAPA DE RIESGOS'!$AR576="Mayor"),CONCATENATE("R",'MAPA DE RIESGOS'!$H576,"C",'MAPA DE RIESGOS'!$AF576),"")</f>
        <v/>
      </c>
      <c r="BU133" s="357" t="str">
        <f>IF(AND('MAPA DE RIESGOS'!$AP577="Baja",'MAPA DE RIESGOS'!$AR577="Mayor"),CONCATENATE("R",'MAPA DE RIESGOS'!$H577,"C",'MAPA DE RIESGOS'!$AF577),"")</f>
        <v/>
      </c>
      <c r="BV133" s="357" t="str">
        <f>IF(AND('MAPA DE RIESGOS'!$AP578="Baja",'MAPA DE RIESGOS'!$AR578="Mayor"),CONCATENATE("R",'MAPA DE RIESGOS'!$H578,"C",'MAPA DE RIESGOS'!$AF578),"")</f>
        <v/>
      </c>
      <c r="BW133" s="357" t="str">
        <f>IF(AND('MAPA DE RIESGOS'!$AP579="Baja",'MAPA DE RIESGOS'!$AR579="Mayor"),CONCATENATE("R",'MAPA DE RIESGOS'!$H579,"C",'MAPA DE RIESGOS'!$AF579),"")</f>
        <v/>
      </c>
      <c r="BX133" s="357" t="str">
        <f>IF(AND('MAPA DE RIESGOS'!$AP580="Baja",'MAPA DE RIESGOS'!$AR580="Mayor"),CONCATENATE("R",'MAPA DE RIESGOS'!$H580,"C",'MAPA DE RIESGOS'!$AF580),"")</f>
        <v/>
      </c>
      <c r="BY133" s="357" t="str">
        <f>IF(AND('MAPA DE RIESGOS'!$AP581="Baja",'MAPA DE RIESGOS'!$AR581="Mayor"),CONCATENATE("R",'MAPA DE RIESGOS'!$H581,"C",'MAPA DE RIESGOS'!$AF581),"")</f>
        <v/>
      </c>
      <c r="BZ133" s="357" t="str">
        <f>IF(AND('MAPA DE RIESGOS'!$AP582="Baja",'MAPA DE RIESGOS'!$AR582="Mayor"),CONCATENATE("R",'MAPA DE RIESGOS'!$H582,"C",'MAPA DE RIESGOS'!$AF582),"")</f>
        <v/>
      </c>
      <c r="CA133" s="357" t="str">
        <f>IF(AND('MAPA DE RIESGOS'!$AP583="Baja",'MAPA DE RIESGOS'!$AR583="Mayor"),CONCATENATE("R",'MAPA DE RIESGOS'!$H583,"C",'MAPA DE RIESGOS'!$AF583),"")</f>
        <v/>
      </c>
      <c r="CB133" s="357" t="str">
        <f>IF(AND('MAPA DE RIESGOS'!$AP584="Baja",'MAPA DE RIESGOS'!$AR584="Mayor"),CONCATENATE("R",'MAPA DE RIESGOS'!$H584,"C",'MAPA DE RIESGOS'!$AF584),"")</f>
        <v/>
      </c>
      <c r="CC133" s="358" t="str">
        <f>IF(AND('MAPA DE RIESGOS'!$AP585="Baja",'MAPA DE RIESGOS'!$AR585="Mayor"),CONCATENATE("R",'MAPA DE RIESGOS'!$H585,"C",'MAPA DE RIESGOS'!$AF585),"")</f>
        <v/>
      </c>
      <c r="CD133" s="359" t="str">
        <f>IF(AND('MAPA DE RIESGOS'!$AP568="Baja",'MAPA DE RIESGOS'!$AR568="Catastrófico"),CONCATENATE("R",'MAPA DE RIESGOS'!$H568,"C",'MAPA DE RIESGOS'!$AF568),"")</f>
        <v/>
      </c>
      <c r="CE133" s="359" t="str">
        <f>IF(AND('MAPA DE RIESGOS'!$AP569="Baja",'MAPA DE RIESGOS'!$AR569="Catastrófico"),CONCATENATE("R",'MAPA DE RIESGOS'!$H569,"C",'MAPA DE RIESGOS'!$AF569),"")</f>
        <v/>
      </c>
      <c r="CF133" s="359" t="str">
        <f>IF(AND('MAPA DE RIESGOS'!$AP570="Baja",'MAPA DE RIESGOS'!$AR570="Catastrófico"),CONCATENATE("R",'MAPA DE RIESGOS'!$H570,"C",'MAPA DE RIESGOS'!$AF570),"")</f>
        <v/>
      </c>
      <c r="CG133" s="359" t="str">
        <f>IF(AND('MAPA DE RIESGOS'!$AP571="Baja",'MAPA DE RIESGOS'!$AR571="Catastrófico"),CONCATENATE("R",'MAPA DE RIESGOS'!$H571,"C",'MAPA DE RIESGOS'!$AF571),"")</f>
        <v/>
      </c>
      <c r="CH133" s="359" t="str">
        <f>IF(AND('MAPA DE RIESGOS'!$AP572="Baja",'MAPA DE RIESGOS'!$AR572="Catastrófico"),CONCATENATE("R",'MAPA DE RIESGOS'!$H572,"C",'MAPA DE RIESGOS'!$AF572),"")</f>
        <v/>
      </c>
      <c r="CI133" s="359" t="str">
        <f>IF(AND('MAPA DE RIESGOS'!$AP573="Baja",'MAPA DE RIESGOS'!$AR573="Catastrófico"),CONCATENATE("R",'MAPA DE RIESGOS'!$H573,"C",'MAPA DE RIESGOS'!$AF573),"")</f>
        <v/>
      </c>
      <c r="CJ133" s="359" t="str">
        <f>IF(AND('MAPA DE RIESGOS'!$AP574="Baja",'MAPA DE RIESGOS'!$AR574="Catastrófico"),CONCATENATE("R",'MAPA DE RIESGOS'!$H574,"C",'MAPA DE RIESGOS'!$AF574),"")</f>
        <v/>
      </c>
      <c r="CK133" s="359" t="str">
        <f>IF(AND('MAPA DE RIESGOS'!$AP575="Baja",'MAPA DE RIESGOS'!$AR575="Catastrófico"),CONCATENATE("R",'MAPA DE RIESGOS'!$H575,"C",'MAPA DE RIESGOS'!$AF575),"")</f>
        <v/>
      </c>
      <c r="CL133" s="359" t="str">
        <f>IF(AND('MAPA DE RIESGOS'!$AP576="Baja",'MAPA DE RIESGOS'!$AR576="Catastrófico"),CONCATENATE("R",'MAPA DE RIESGOS'!$H576,"C",'MAPA DE RIESGOS'!$AF576),"")</f>
        <v/>
      </c>
      <c r="CM133" s="359" t="str">
        <f>IF(AND('MAPA DE RIESGOS'!$AP577="Baja",'MAPA DE RIESGOS'!$AR577="Catastrófico"),CONCATENATE("R",'MAPA DE RIESGOS'!$H577,"C",'MAPA DE RIESGOS'!$AF577),"")</f>
        <v/>
      </c>
      <c r="CN133" s="359" t="str">
        <f>IF(AND('MAPA DE RIESGOS'!$AP578="Baja",'MAPA DE RIESGOS'!$AR578="Catastrófico"),CONCATENATE("R",'MAPA DE RIESGOS'!$H578,"C",'MAPA DE RIESGOS'!$AF578),"")</f>
        <v/>
      </c>
      <c r="CO133" s="359" t="str">
        <f>IF(AND('MAPA DE RIESGOS'!$AP579="Baja",'MAPA DE RIESGOS'!$AR579="Catastrófico"),CONCATENATE("R",'MAPA DE RIESGOS'!$H579,"C",'MAPA DE RIESGOS'!$AF579),"")</f>
        <v/>
      </c>
      <c r="CP133" s="359" t="str">
        <f>IF(AND('MAPA DE RIESGOS'!$AP580="Baja",'MAPA DE RIESGOS'!$AR580="Catastrófico"),CONCATENATE("R",'MAPA DE RIESGOS'!$H580,"C",'MAPA DE RIESGOS'!$AF580),"")</f>
        <v/>
      </c>
      <c r="CQ133" s="359" t="str">
        <f>IF(AND('MAPA DE RIESGOS'!$AP581="Baja",'MAPA DE RIESGOS'!$AR581="Catastrófico"),CONCATENATE("R",'MAPA DE RIESGOS'!$H581,"C",'MAPA DE RIESGOS'!$AF581),"")</f>
        <v/>
      </c>
      <c r="CR133" s="359" t="str">
        <f>IF(AND('MAPA DE RIESGOS'!$AP582="Baja",'MAPA DE RIESGOS'!$AR582="Catastrófico"),CONCATENATE("R",'MAPA DE RIESGOS'!$H582,"C",'MAPA DE RIESGOS'!$AF582),"")</f>
        <v/>
      </c>
      <c r="CS133" s="359" t="str">
        <f>IF(AND('MAPA DE RIESGOS'!$AP583="Baja",'MAPA DE RIESGOS'!$AR583="Catastrófico"),CONCATENATE("R",'MAPA DE RIESGOS'!$H583,"C",'MAPA DE RIESGOS'!$AF583),"")</f>
        <v/>
      </c>
      <c r="CT133" s="359" t="str">
        <f>IF(AND('MAPA DE RIESGOS'!$AP584="Baja",'MAPA DE RIESGOS'!$AR584="Catastrófico"),CONCATENATE("R",'MAPA DE RIESGOS'!$H584,"C",'MAPA DE RIESGOS'!$AF584),"")</f>
        <v/>
      </c>
      <c r="CU133" s="360" t="str">
        <f>IF(AND('MAPA DE RIESGOS'!$AP585="Baja",'MAPA DE RIESGOS'!$AR585="Catastrófico"),CONCATENATE("R",'MAPA DE RIESGOS'!$H585,"C",'MAPA DE RIESGOS'!$AF585),"")</f>
        <v/>
      </c>
      <c r="CV133" s="67"/>
      <c r="CW133" s="722"/>
      <c r="CX133" s="722"/>
      <c r="CY133" s="722"/>
      <c r="CZ133" s="722"/>
      <c r="DA133" s="722"/>
      <c r="DB133" s="722"/>
    </row>
    <row r="134" spans="2:106" ht="32.5" customHeight="1">
      <c r="B134" s="755"/>
      <c r="C134" s="755"/>
      <c r="D134" s="756"/>
      <c r="E134" s="726"/>
      <c r="F134" s="727"/>
      <c r="G134" s="727"/>
      <c r="H134" s="727"/>
      <c r="I134" s="728"/>
      <c r="J134" s="378" t="str">
        <f>IF(AND('MAPA DE RIESGOS'!$AP586="Baja",'MAPA DE RIESGOS'!$AR586="Leve"),CONCATENATE("R",'MAPA DE RIESGOS'!$H586,"C",'MAPA DE RIESGOS'!$AF586),"")</f>
        <v/>
      </c>
      <c r="K134" s="379" t="str">
        <f>IF(AND('MAPA DE RIESGOS'!$AP587="Baja",'MAPA DE RIESGOS'!$AR587="Leve"),CONCATENATE("R",'MAPA DE RIESGOS'!$H587,"C",'MAPA DE RIESGOS'!$AF587),"")</f>
        <v/>
      </c>
      <c r="L134" s="379" t="str">
        <f>IF(AND('MAPA DE RIESGOS'!$AP588="Baja",'MAPA DE RIESGOS'!$AR588="Leve"),CONCATENATE("R",'MAPA DE RIESGOS'!$H588,"C",'MAPA DE RIESGOS'!$AF588),"")</f>
        <v/>
      </c>
      <c r="M134" s="379" t="str">
        <f>IF(AND('MAPA DE RIESGOS'!$AP589="Baja",'MAPA DE RIESGOS'!$AR589="Leve"),CONCATENATE("R",'MAPA DE RIESGOS'!$H589,"C",'MAPA DE RIESGOS'!$AF589),"")</f>
        <v/>
      </c>
      <c r="N134" s="379" t="str">
        <f>IF(AND('MAPA DE RIESGOS'!$AP590="Baja",'MAPA DE RIESGOS'!$AR590="Leve"),CONCATENATE("R",'MAPA DE RIESGOS'!$H590,"C",'MAPA DE RIESGOS'!$AF590),"")</f>
        <v/>
      </c>
      <c r="O134" s="379" t="str">
        <f>IF(AND('MAPA DE RIESGOS'!$AP591="Baja",'MAPA DE RIESGOS'!$AR591="Leve"),CONCATENATE("R",'MAPA DE RIESGOS'!$H591,"C",'MAPA DE RIESGOS'!$AF591),"")</f>
        <v/>
      </c>
      <c r="P134" s="379" t="str">
        <f>IF(AND('MAPA DE RIESGOS'!$AP592="Baja",'MAPA DE RIESGOS'!$AR592="Leve"),CONCATENATE("R",'MAPA DE RIESGOS'!$H592,"C",'MAPA DE RIESGOS'!$AF592),"")</f>
        <v/>
      </c>
      <c r="Q134" s="379" t="str">
        <f>IF(AND('MAPA DE RIESGOS'!$AP593="Baja",'MAPA DE RIESGOS'!$AR593="Leve"),CONCATENATE("R",'MAPA DE RIESGOS'!$H593,"C",'MAPA DE RIESGOS'!$AF593),"")</f>
        <v/>
      </c>
      <c r="R134" s="379" t="str">
        <f>IF(AND('MAPA DE RIESGOS'!$AP594="Baja",'MAPA DE RIESGOS'!$AR594="Leve"),CONCATENATE("R",'MAPA DE RIESGOS'!$H594,"C",'MAPA DE RIESGOS'!$AF594),"")</f>
        <v/>
      </c>
      <c r="S134" s="379" t="str">
        <f>IF(AND('MAPA DE RIESGOS'!$AP595="Baja",'MAPA DE RIESGOS'!$AR595="Leve"),CONCATENATE("R",'MAPA DE RIESGOS'!$H595,"C",'MAPA DE RIESGOS'!$AF595),"")</f>
        <v/>
      </c>
      <c r="T134" s="379" t="str">
        <f>IF(AND('MAPA DE RIESGOS'!$AP596="Baja",'MAPA DE RIESGOS'!$AR596="Leve"),CONCATENATE("R",'MAPA DE RIESGOS'!$H596,"C",'MAPA DE RIESGOS'!$AF596),"")</f>
        <v/>
      </c>
      <c r="U134" s="379" t="str">
        <f>IF(AND('MAPA DE RIESGOS'!$AP597="Baja",'MAPA DE RIESGOS'!$AR597="Leve"),CONCATENATE("R",'MAPA DE RIESGOS'!$H597,"C",'MAPA DE RIESGOS'!$AF597),"")</f>
        <v/>
      </c>
      <c r="V134" s="379" t="str">
        <f>IF(AND('MAPA DE RIESGOS'!$AP598="Baja",'MAPA DE RIESGOS'!$AR598="Leve"),CONCATENATE("R",'MAPA DE RIESGOS'!$H598,"C",'MAPA DE RIESGOS'!$AF598),"")</f>
        <v/>
      </c>
      <c r="W134" s="379" t="str">
        <f>IF(AND('MAPA DE RIESGOS'!$AP599="Baja",'MAPA DE RIESGOS'!$AR599="Leve"),CONCATENATE("R",'MAPA DE RIESGOS'!$H599,"C",'MAPA DE RIESGOS'!$AF599),"")</f>
        <v/>
      </c>
      <c r="X134" s="379" t="str">
        <f>IF(AND('MAPA DE RIESGOS'!$AP600="Baja",'MAPA DE RIESGOS'!$AR600="Leve"),CONCATENATE("R",'MAPA DE RIESGOS'!$H600,"C",'MAPA DE RIESGOS'!$AF600),"")</f>
        <v/>
      </c>
      <c r="Y134" s="379" t="str">
        <f>IF(AND('MAPA DE RIESGOS'!$AP601="Baja",'MAPA DE RIESGOS'!$AR601="Leve"),CONCATENATE("R",'MAPA DE RIESGOS'!$H601,"C",'MAPA DE RIESGOS'!$AF601),"")</f>
        <v/>
      </c>
      <c r="Z134" s="379" t="str">
        <f>IF(AND('MAPA DE RIESGOS'!$AP602="Baja",'MAPA DE RIESGOS'!$AR602="Leve"),CONCATENATE("R",'MAPA DE RIESGOS'!$H602,"C",'MAPA DE RIESGOS'!$AF602),"")</f>
        <v/>
      </c>
      <c r="AA134" s="380" t="str">
        <f>IF(AND('MAPA DE RIESGOS'!$AP603="Baja",'MAPA DE RIESGOS'!$AR603="Leve"),CONCATENATE("R",'MAPA DE RIESGOS'!$H603,"C",'MAPA DE RIESGOS'!$AF603),"")</f>
        <v/>
      </c>
      <c r="AB134" s="369" t="str">
        <f>IF(AND('MAPA DE RIESGOS'!$AP586="Baja",'MAPA DE RIESGOS'!$AR586="Menor"),CONCATENATE("R",'MAPA DE RIESGOS'!$H586,"C",'MAPA DE RIESGOS'!$AF586),"")</f>
        <v/>
      </c>
      <c r="AC134" s="370" t="str">
        <f>IF(AND('MAPA DE RIESGOS'!$AP587="Baja",'MAPA DE RIESGOS'!$AR587="Menor"),CONCATENATE("R",'MAPA DE RIESGOS'!$H587,"C",'MAPA DE RIESGOS'!$AF587),"")</f>
        <v/>
      </c>
      <c r="AD134" s="370" t="str">
        <f>IF(AND('MAPA DE RIESGOS'!$AP588="Baja",'MAPA DE RIESGOS'!$AR588="Menor"),CONCATENATE("R",'MAPA DE RIESGOS'!$H588,"C",'MAPA DE RIESGOS'!$AF588),"")</f>
        <v/>
      </c>
      <c r="AE134" s="370" t="str">
        <f>IF(AND('MAPA DE RIESGOS'!$AP589="Baja",'MAPA DE RIESGOS'!$AR589="Menor"),CONCATENATE("R",'MAPA DE RIESGOS'!$H589,"C",'MAPA DE RIESGOS'!$AF589),"")</f>
        <v/>
      </c>
      <c r="AF134" s="370" t="str">
        <f>IF(AND('MAPA DE RIESGOS'!$AP590="Baja",'MAPA DE RIESGOS'!$AR590="Menor"),CONCATENATE("R",'MAPA DE RIESGOS'!$H590,"C",'MAPA DE RIESGOS'!$AF590),"")</f>
        <v/>
      </c>
      <c r="AG134" s="370" t="str">
        <f>IF(AND('MAPA DE RIESGOS'!$AP591="Baja",'MAPA DE RIESGOS'!$AR591="Menor"),CONCATENATE("R",'MAPA DE RIESGOS'!$H591,"C",'MAPA DE RIESGOS'!$AF591),"")</f>
        <v/>
      </c>
      <c r="AH134" s="370" t="str">
        <f>IF(AND('MAPA DE RIESGOS'!$AP592="Baja",'MAPA DE RIESGOS'!$AR592="Menor"),CONCATENATE("R",'MAPA DE RIESGOS'!$H592,"C",'MAPA DE RIESGOS'!$AF592),"")</f>
        <v/>
      </c>
      <c r="AI134" s="370" t="str">
        <f>IF(AND('MAPA DE RIESGOS'!$AP593="Baja",'MAPA DE RIESGOS'!$AR593="Menor"),CONCATENATE("R",'MAPA DE RIESGOS'!$H593,"C",'MAPA DE RIESGOS'!$AF593),"")</f>
        <v/>
      </c>
      <c r="AJ134" s="370" t="str">
        <f>IF(AND('MAPA DE RIESGOS'!$AP594="Baja",'MAPA DE RIESGOS'!$AR594="Menor"),CONCATENATE("R",'MAPA DE RIESGOS'!$H594,"C",'MAPA DE RIESGOS'!$AF594),"")</f>
        <v/>
      </c>
      <c r="AK134" s="370" t="str">
        <f>IF(AND('MAPA DE RIESGOS'!$AP595="Baja",'MAPA DE RIESGOS'!$AR595="Menor"),CONCATENATE("R",'MAPA DE RIESGOS'!$H595,"C",'MAPA DE RIESGOS'!$AF595),"")</f>
        <v/>
      </c>
      <c r="AL134" s="370" t="str">
        <f>IF(AND('MAPA DE RIESGOS'!$AP596="Baja",'MAPA DE RIESGOS'!$AR596="Menor"),CONCATENATE("R",'MAPA DE RIESGOS'!$H596,"C",'MAPA DE RIESGOS'!$AF596),"")</f>
        <v/>
      </c>
      <c r="AM134" s="370" t="str">
        <f>IF(AND('MAPA DE RIESGOS'!$AP597="Baja",'MAPA DE RIESGOS'!$AR597="Menor"),CONCATENATE("R",'MAPA DE RIESGOS'!$H597,"C",'MAPA DE RIESGOS'!$AF597),"")</f>
        <v/>
      </c>
      <c r="AN134" s="370" t="str">
        <f>IF(AND('MAPA DE RIESGOS'!$AP598="Baja",'MAPA DE RIESGOS'!$AR598="Menor"),CONCATENATE("R",'MAPA DE RIESGOS'!$H598,"C",'MAPA DE RIESGOS'!$AF598),"")</f>
        <v/>
      </c>
      <c r="AO134" s="370" t="str">
        <f>IF(AND('MAPA DE RIESGOS'!$AP599="Baja",'MAPA DE RIESGOS'!$AR599="Menor"),CONCATENATE("R",'MAPA DE RIESGOS'!$H599,"C",'MAPA DE RIESGOS'!$AF599),"")</f>
        <v/>
      </c>
      <c r="AP134" s="370" t="str">
        <f>IF(AND('MAPA DE RIESGOS'!$AP600="Baja",'MAPA DE RIESGOS'!$AR600="Menor"),CONCATENATE("R",'MAPA DE RIESGOS'!$H600,"C",'MAPA DE RIESGOS'!$AF600),"")</f>
        <v/>
      </c>
      <c r="AQ134" s="370" t="str">
        <f>IF(AND('MAPA DE RIESGOS'!$AP601="Baja",'MAPA DE RIESGOS'!$AR601="Menor"),CONCATENATE("R",'MAPA DE RIESGOS'!$H601,"C",'MAPA DE RIESGOS'!$AF601),"")</f>
        <v/>
      </c>
      <c r="AR134" s="370" t="str">
        <f>IF(AND('MAPA DE RIESGOS'!$AP602="Baja",'MAPA DE RIESGOS'!$AR602="Menor"),CONCATENATE("R",'MAPA DE RIESGOS'!$H602,"C",'MAPA DE RIESGOS'!$AF602),"")</f>
        <v/>
      </c>
      <c r="AS134" s="370" t="str">
        <f>IF(AND('MAPA DE RIESGOS'!$AP603="Baja",'MAPA DE RIESGOS'!$AR603="Menor"),CONCATENATE("R",'MAPA DE RIESGOS'!$H603,"C",'MAPA DE RIESGOS'!$AF603),"")</f>
        <v/>
      </c>
      <c r="AT134" s="369" t="str">
        <f>IF(AND('MAPA DE RIESGOS'!$AP586="Baja",'MAPA DE RIESGOS'!$AR586="Moderado"),CONCATENATE("R",'MAPA DE RIESGOS'!$H586,"C",'MAPA DE RIESGOS'!$AF586),"")</f>
        <v/>
      </c>
      <c r="AU134" s="370" t="str">
        <f>IF(AND('MAPA DE RIESGOS'!$AP587="Baja",'MAPA DE RIESGOS'!$AR587="Moderado"),CONCATENATE("R",'MAPA DE RIESGOS'!$H587,"C",'MAPA DE RIESGOS'!$AF587),"")</f>
        <v/>
      </c>
      <c r="AV134" s="370" t="str">
        <f>IF(AND('MAPA DE RIESGOS'!$AP588="Baja",'MAPA DE RIESGOS'!$AR588="Moderado"),CONCATENATE("R",'MAPA DE RIESGOS'!$H588,"C",'MAPA DE RIESGOS'!$AF588),"")</f>
        <v/>
      </c>
      <c r="AW134" s="370" t="str">
        <f>IF(AND('MAPA DE RIESGOS'!$AP589="Baja",'MAPA DE RIESGOS'!$AR589="Moderado"),CONCATENATE("R",'MAPA DE RIESGOS'!$H589,"C",'MAPA DE RIESGOS'!$AF589),"")</f>
        <v/>
      </c>
      <c r="AX134" s="370" t="str">
        <f>IF(AND('MAPA DE RIESGOS'!$AP590="Baja",'MAPA DE RIESGOS'!$AR590="Moderado"),CONCATENATE("R",'MAPA DE RIESGOS'!$H590,"C",'MAPA DE RIESGOS'!$AF590),"")</f>
        <v/>
      </c>
      <c r="AY134" s="370" t="str">
        <f>IF(AND('MAPA DE RIESGOS'!$AP591="Baja",'MAPA DE RIESGOS'!$AR591="Moderado"),CONCATENATE("R",'MAPA DE RIESGOS'!$H591,"C",'MAPA DE RIESGOS'!$AF591),"")</f>
        <v/>
      </c>
      <c r="AZ134" s="370" t="str">
        <f>IF(AND('MAPA DE RIESGOS'!$AP592="Baja",'MAPA DE RIESGOS'!$AR592="Moderado"),CONCATENATE("R",'MAPA DE RIESGOS'!$H592,"C",'MAPA DE RIESGOS'!$AF592),"")</f>
        <v/>
      </c>
      <c r="BA134" s="370" t="str">
        <f>IF(AND('MAPA DE RIESGOS'!$AP593="Baja",'MAPA DE RIESGOS'!$AR593="Moderado"),CONCATENATE("R",'MAPA DE RIESGOS'!$H593,"C",'MAPA DE RIESGOS'!$AF593),"")</f>
        <v/>
      </c>
      <c r="BB134" s="370" t="str">
        <f>IF(AND('MAPA DE RIESGOS'!$AP594="Baja",'MAPA DE RIESGOS'!$AR594="Moderado"),CONCATENATE("R",'MAPA DE RIESGOS'!$H594,"C",'MAPA DE RIESGOS'!$AF594),"")</f>
        <v/>
      </c>
      <c r="BC134" s="370" t="str">
        <f>IF(AND('MAPA DE RIESGOS'!$AP595="Baja",'MAPA DE RIESGOS'!$AR595="Moderado"),CONCATENATE("R",'MAPA DE RIESGOS'!$H595,"C",'MAPA DE RIESGOS'!$AF595),"")</f>
        <v/>
      </c>
      <c r="BD134" s="370" t="str">
        <f>IF(AND('MAPA DE RIESGOS'!$AP596="Baja",'MAPA DE RIESGOS'!$AR596="Moderado"),CONCATENATE("R",'MAPA DE RIESGOS'!$H596,"C",'MAPA DE RIESGOS'!$AF596),"")</f>
        <v/>
      </c>
      <c r="BE134" s="370" t="str">
        <f>IF(AND('MAPA DE RIESGOS'!$AP597="Baja",'MAPA DE RIESGOS'!$AR597="Moderado"),CONCATENATE("R",'MAPA DE RIESGOS'!$H597,"C",'MAPA DE RIESGOS'!$AF597),"")</f>
        <v/>
      </c>
      <c r="BF134" s="370" t="str">
        <f>IF(AND('MAPA DE RIESGOS'!$AP598="Baja",'MAPA DE RIESGOS'!$AR598="Moderado"),CONCATENATE("R",'MAPA DE RIESGOS'!$H598,"C",'MAPA DE RIESGOS'!$AF598),"")</f>
        <v/>
      </c>
      <c r="BG134" s="370" t="str">
        <f>IF(AND('MAPA DE RIESGOS'!$AP599="Baja",'MAPA DE RIESGOS'!$AR599="Moderado"),CONCATENATE("R",'MAPA DE RIESGOS'!$H599,"C",'MAPA DE RIESGOS'!$AF599),"")</f>
        <v/>
      </c>
      <c r="BH134" s="370" t="str">
        <f>IF(AND('MAPA DE RIESGOS'!$AP600="Baja",'MAPA DE RIESGOS'!$AR600="Moderado"),CONCATENATE("R",'MAPA DE RIESGOS'!$H600,"C",'MAPA DE RIESGOS'!$AF600),"")</f>
        <v/>
      </c>
      <c r="BI134" s="370" t="str">
        <f>IF(AND('MAPA DE RIESGOS'!$AP601="Baja",'MAPA DE RIESGOS'!$AR601="Moderado"),CONCATENATE("R",'MAPA DE RIESGOS'!$H601,"C",'MAPA DE RIESGOS'!$AF601),"")</f>
        <v/>
      </c>
      <c r="BJ134" s="370" t="str">
        <f>IF(AND('MAPA DE RIESGOS'!$AP602="Baja",'MAPA DE RIESGOS'!$AR602="Moderado"),CONCATENATE("R",'MAPA DE RIESGOS'!$H602,"C",'MAPA DE RIESGOS'!$AF602),"")</f>
        <v/>
      </c>
      <c r="BK134" s="371" t="str">
        <f>IF(AND('MAPA DE RIESGOS'!$AP603="Baja",'MAPA DE RIESGOS'!$AR603="Moderado"),CONCATENATE("R",'MAPA DE RIESGOS'!$H603,"C",'MAPA DE RIESGOS'!$AF603),"")</f>
        <v/>
      </c>
      <c r="BL134" s="357" t="str">
        <f>IF(AND('MAPA DE RIESGOS'!$AP586="Baja",'MAPA DE RIESGOS'!$AR586="Mayor"),CONCATENATE("R",'MAPA DE RIESGOS'!$H586,"C",'MAPA DE RIESGOS'!$AF586),"")</f>
        <v/>
      </c>
      <c r="BM134" s="357" t="str">
        <f>IF(AND('MAPA DE RIESGOS'!$AP587="Baja",'MAPA DE RIESGOS'!$AR587="Mayor"),CONCATENATE("R",'MAPA DE RIESGOS'!$H587,"C",'MAPA DE RIESGOS'!$AF587),"")</f>
        <v/>
      </c>
      <c r="BN134" s="357" t="str">
        <f>IF(AND('MAPA DE RIESGOS'!$AP588="Baja",'MAPA DE RIESGOS'!$AR588="Mayor"),CONCATENATE("R",'MAPA DE RIESGOS'!$H588,"C",'MAPA DE RIESGOS'!$AF588),"")</f>
        <v/>
      </c>
      <c r="BO134" s="357" t="str">
        <f>IF(AND('MAPA DE RIESGOS'!$AP589="Baja",'MAPA DE RIESGOS'!$AR589="Mayor"),CONCATENATE("R",'MAPA DE RIESGOS'!$H589,"C",'MAPA DE RIESGOS'!$AF589),"")</f>
        <v/>
      </c>
      <c r="BP134" s="357" t="str">
        <f>IF(AND('MAPA DE RIESGOS'!$AP590="Baja",'MAPA DE RIESGOS'!$AR590="Mayor"),CONCATENATE("R",'MAPA DE RIESGOS'!$H590,"C",'MAPA DE RIESGOS'!$AF590),"")</f>
        <v/>
      </c>
      <c r="BQ134" s="357" t="str">
        <f>IF(AND('MAPA DE RIESGOS'!$AP591="Baja",'MAPA DE RIESGOS'!$AR591="Mayor"),CONCATENATE("R",'MAPA DE RIESGOS'!$H591,"C",'MAPA DE RIESGOS'!$AF591),"")</f>
        <v/>
      </c>
      <c r="BR134" s="357" t="str">
        <f>IF(AND('MAPA DE RIESGOS'!$AP592="Baja",'MAPA DE RIESGOS'!$AR592="Mayor"),CONCATENATE("R",'MAPA DE RIESGOS'!$H592,"C",'MAPA DE RIESGOS'!$AF592),"")</f>
        <v/>
      </c>
      <c r="BS134" s="357" t="str">
        <f>IF(AND('MAPA DE RIESGOS'!$AP593="Baja",'MAPA DE RIESGOS'!$AR593="Mayor"),CONCATENATE("R",'MAPA DE RIESGOS'!$H593,"C",'MAPA DE RIESGOS'!$AF593),"")</f>
        <v/>
      </c>
      <c r="BT134" s="357" t="str">
        <f>IF(AND('MAPA DE RIESGOS'!$AP594="Baja",'MAPA DE RIESGOS'!$AR594="Mayor"),CONCATENATE("R",'MAPA DE RIESGOS'!$H594,"C",'MAPA DE RIESGOS'!$AF594),"")</f>
        <v/>
      </c>
      <c r="BU134" s="357" t="str">
        <f>IF(AND('MAPA DE RIESGOS'!$AP595="Baja",'MAPA DE RIESGOS'!$AR595="Mayor"),CONCATENATE("R",'MAPA DE RIESGOS'!$H595,"C",'MAPA DE RIESGOS'!$AF595),"")</f>
        <v/>
      </c>
      <c r="BV134" s="357" t="str">
        <f>IF(AND('MAPA DE RIESGOS'!$AP596="Baja",'MAPA DE RIESGOS'!$AR596="Mayor"),CONCATENATE("R",'MAPA DE RIESGOS'!$H596,"C",'MAPA DE RIESGOS'!$AF596),"")</f>
        <v/>
      </c>
      <c r="BW134" s="357" t="str">
        <f>IF(AND('MAPA DE RIESGOS'!$AP597="Baja",'MAPA DE RIESGOS'!$AR597="Mayor"),CONCATENATE("R",'MAPA DE RIESGOS'!$H597,"C",'MAPA DE RIESGOS'!$AF597),"")</f>
        <v/>
      </c>
      <c r="BX134" s="357" t="str">
        <f>IF(AND('MAPA DE RIESGOS'!$AP598="Baja",'MAPA DE RIESGOS'!$AR598="Mayor"),CONCATENATE("R",'MAPA DE RIESGOS'!$H598,"C",'MAPA DE RIESGOS'!$AF598),"")</f>
        <v/>
      </c>
      <c r="BY134" s="357" t="str">
        <f>IF(AND('MAPA DE RIESGOS'!$AP599="Baja",'MAPA DE RIESGOS'!$AR599="Mayor"),CONCATENATE("R",'MAPA DE RIESGOS'!$H599,"C",'MAPA DE RIESGOS'!$AF599),"")</f>
        <v/>
      </c>
      <c r="BZ134" s="357" t="str">
        <f>IF(AND('MAPA DE RIESGOS'!$AP600="Baja",'MAPA DE RIESGOS'!$AR600="Mayor"),CONCATENATE("R",'MAPA DE RIESGOS'!$H600,"C",'MAPA DE RIESGOS'!$AF600),"")</f>
        <v/>
      </c>
      <c r="CA134" s="357" t="str">
        <f>IF(AND('MAPA DE RIESGOS'!$AP601="Baja",'MAPA DE RIESGOS'!$AR601="Mayor"),CONCATENATE("R",'MAPA DE RIESGOS'!$H601,"C",'MAPA DE RIESGOS'!$AF601),"")</f>
        <v/>
      </c>
      <c r="CB134" s="357" t="str">
        <f>IF(AND('MAPA DE RIESGOS'!$AP602="Baja",'MAPA DE RIESGOS'!$AR602="Mayor"),CONCATENATE("R",'MAPA DE RIESGOS'!$H602,"C",'MAPA DE RIESGOS'!$AF602),"")</f>
        <v/>
      </c>
      <c r="CC134" s="358" t="str">
        <f>IF(AND('MAPA DE RIESGOS'!$AP603="Baja",'MAPA DE RIESGOS'!$AR603="Mayor"),CONCATENATE("R",'MAPA DE RIESGOS'!$H603,"C",'MAPA DE RIESGOS'!$AF603),"")</f>
        <v/>
      </c>
      <c r="CD134" s="359" t="str">
        <f>IF(AND('MAPA DE RIESGOS'!$AP586="Baja",'MAPA DE RIESGOS'!$AR586="Catastrófico"),CONCATENATE("R",'MAPA DE RIESGOS'!$H586,"C",'MAPA DE RIESGOS'!$AF586),"")</f>
        <v/>
      </c>
      <c r="CE134" s="359" t="str">
        <f>IF(AND('MAPA DE RIESGOS'!$AP587="Baja",'MAPA DE RIESGOS'!$AR587="Catastrófico"),CONCATENATE("R",'MAPA DE RIESGOS'!$H587,"C",'MAPA DE RIESGOS'!$AF587),"")</f>
        <v/>
      </c>
      <c r="CF134" s="359" t="str">
        <f>IF(AND('MAPA DE RIESGOS'!$AP588="Baja",'MAPA DE RIESGOS'!$AR588="Catastrófico"),CONCATENATE("R",'MAPA DE RIESGOS'!$H588,"C",'MAPA DE RIESGOS'!$AF588),"")</f>
        <v/>
      </c>
      <c r="CG134" s="359" t="str">
        <f>IF(AND('MAPA DE RIESGOS'!$AP589="Baja",'MAPA DE RIESGOS'!$AR589="Catastrófico"),CONCATENATE("R",'MAPA DE RIESGOS'!$H589,"C",'MAPA DE RIESGOS'!$AF589),"")</f>
        <v/>
      </c>
      <c r="CH134" s="359" t="str">
        <f>IF(AND('MAPA DE RIESGOS'!$AP590="Baja",'MAPA DE RIESGOS'!$AR590="Catastrófico"),CONCATENATE("R",'MAPA DE RIESGOS'!$H590,"C",'MAPA DE RIESGOS'!$AF590),"")</f>
        <v/>
      </c>
      <c r="CI134" s="359" t="str">
        <f>IF(AND('MAPA DE RIESGOS'!$AP591="Baja",'MAPA DE RIESGOS'!$AR591="Catastrófico"),CONCATENATE("R",'MAPA DE RIESGOS'!$H591,"C",'MAPA DE RIESGOS'!$AF591),"")</f>
        <v/>
      </c>
      <c r="CJ134" s="359" t="str">
        <f>IF(AND('MAPA DE RIESGOS'!$AP592="Baja",'MAPA DE RIESGOS'!$AR592="Catastrófico"),CONCATENATE("R",'MAPA DE RIESGOS'!$H592,"C",'MAPA DE RIESGOS'!$AF592),"")</f>
        <v/>
      </c>
      <c r="CK134" s="359" t="str">
        <f>IF(AND('MAPA DE RIESGOS'!$AP593="Baja",'MAPA DE RIESGOS'!$AR593="Catastrófico"),CONCATENATE("R",'MAPA DE RIESGOS'!$H593,"C",'MAPA DE RIESGOS'!$AF593),"")</f>
        <v/>
      </c>
      <c r="CL134" s="359" t="str">
        <f>IF(AND('MAPA DE RIESGOS'!$AP594="Baja",'MAPA DE RIESGOS'!$AR594="Catastrófico"),CONCATENATE("R",'MAPA DE RIESGOS'!$H594,"C",'MAPA DE RIESGOS'!$AF594),"")</f>
        <v/>
      </c>
      <c r="CM134" s="359" t="str">
        <f>IF(AND('MAPA DE RIESGOS'!$AP595="Baja",'MAPA DE RIESGOS'!$AR595="Catastrófico"),CONCATENATE("R",'MAPA DE RIESGOS'!$H595,"C",'MAPA DE RIESGOS'!$AF595),"")</f>
        <v/>
      </c>
      <c r="CN134" s="359" t="str">
        <f>IF(AND('MAPA DE RIESGOS'!$AP596="Baja",'MAPA DE RIESGOS'!$AR596="Catastrófico"),CONCATENATE("R",'MAPA DE RIESGOS'!$H596,"C",'MAPA DE RIESGOS'!$AF596),"")</f>
        <v/>
      </c>
      <c r="CO134" s="359" t="str">
        <f>IF(AND('MAPA DE RIESGOS'!$AP597="Baja",'MAPA DE RIESGOS'!$AR597="Catastrófico"),CONCATENATE("R",'MAPA DE RIESGOS'!$H597,"C",'MAPA DE RIESGOS'!$AF597),"")</f>
        <v/>
      </c>
      <c r="CP134" s="359" t="str">
        <f>IF(AND('MAPA DE RIESGOS'!$AP598="Baja",'MAPA DE RIESGOS'!$AR598="Catastrófico"),CONCATENATE("R",'MAPA DE RIESGOS'!$H598,"C",'MAPA DE RIESGOS'!$AF598),"")</f>
        <v/>
      </c>
      <c r="CQ134" s="359" t="str">
        <f>IF(AND('MAPA DE RIESGOS'!$AP599="Baja",'MAPA DE RIESGOS'!$AR599="Catastrófico"),CONCATENATE("R",'MAPA DE RIESGOS'!$H599,"C",'MAPA DE RIESGOS'!$AF599),"")</f>
        <v/>
      </c>
      <c r="CR134" s="359" t="str">
        <f>IF(AND('MAPA DE RIESGOS'!$AP600="Baja",'MAPA DE RIESGOS'!$AR600="Catastrófico"),CONCATENATE("R",'MAPA DE RIESGOS'!$H600,"C",'MAPA DE RIESGOS'!$AF600),"")</f>
        <v/>
      </c>
      <c r="CS134" s="359" t="str">
        <f>IF(AND('MAPA DE RIESGOS'!$AP601="Baja",'MAPA DE RIESGOS'!$AR601="Catastrófico"),CONCATENATE("R",'MAPA DE RIESGOS'!$H601,"C",'MAPA DE RIESGOS'!$AF601),"")</f>
        <v/>
      </c>
      <c r="CT134" s="359" t="str">
        <f>IF(AND('MAPA DE RIESGOS'!$AP602="Baja",'MAPA DE RIESGOS'!$AR602="Catastrófico"),CONCATENATE("R",'MAPA DE RIESGOS'!$H602,"C",'MAPA DE RIESGOS'!$AF602),"")</f>
        <v/>
      </c>
      <c r="CU134" s="360" t="str">
        <f>IF(AND('MAPA DE RIESGOS'!$AP603="Baja",'MAPA DE RIESGOS'!$AR603="Catastrófico"),CONCATENATE("R",'MAPA DE RIESGOS'!$H603,"C",'MAPA DE RIESGOS'!$AF603),"")</f>
        <v/>
      </c>
      <c r="CV134" s="67"/>
      <c r="CW134" s="722"/>
      <c r="CX134" s="722"/>
      <c r="CY134" s="722"/>
      <c r="CZ134" s="722"/>
      <c r="DA134" s="722"/>
      <c r="DB134" s="722"/>
    </row>
    <row r="135" spans="2:106" ht="32.5" customHeight="1">
      <c r="B135" s="755"/>
      <c r="C135" s="755"/>
      <c r="D135" s="756"/>
      <c r="E135" s="726"/>
      <c r="F135" s="727"/>
      <c r="G135" s="727"/>
      <c r="H135" s="727"/>
      <c r="I135" s="728"/>
      <c r="J135" s="378" t="str">
        <f>IF(AND('MAPA DE RIESGOS'!$AP604="Baja",'MAPA DE RIESGOS'!$AR604="Leve"),CONCATENATE("R",'MAPA DE RIESGOS'!$H604,"C",'MAPA DE RIESGOS'!$AF604),"")</f>
        <v/>
      </c>
      <c r="K135" s="379" t="str">
        <f>IF(AND('MAPA DE RIESGOS'!$AP605="Baja",'MAPA DE RIESGOS'!$AR605="Leve"),CONCATENATE("R",'MAPA DE RIESGOS'!$H605,"C",'MAPA DE RIESGOS'!$AF605),"")</f>
        <v/>
      </c>
      <c r="L135" s="379" t="str">
        <f>IF(AND('MAPA DE RIESGOS'!$AP606="Baja",'MAPA DE RIESGOS'!$AR606="Leve"),CONCATENATE("R",'MAPA DE RIESGOS'!$H606,"C",'MAPA DE RIESGOS'!$AF606),"")</f>
        <v/>
      </c>
      <c r="M135" s="379" t="str">
        <f>IF(AND('MAPA DE RIESGOS'!$AP607="Baja",'MAPA DE RIESGOS'!$AR607="Leve"),CONCATENATE("R",'MAPA DE RIESGOS'!$H607,"C",'MAPA DE RIESGOS'!$AF607),"")</f>
        <v/>
      </c>
      <c r="N135" s="379" t="str">
        <f>IF(AND('MAPA DE RIESGOS'!$AP608="Baja",'MAPA DE RIESGOS'!$AR608="Leve"),CONCATENATE("R",'MAPA DE RIESGOS'!$H608,"C",'MAPA DE RIESGOS'!$AF608),"")</f>
        <v/>
      </c>
      <c r="O135" s="379" t="str">
        <f>IF(AND('MAPA DE RIESGOS'!$AP609="Baja",'MAPA DE RIESGOS'!$AR609="Leve"),CONCATENATE("R",'MAPA DE RIESGOS'!$H609,"C",'MAPA DE RIESGOS'!$AF609),"")</f>
        <v/>
      </c>
      <c r="P135" s="379" t="str">
        <f>IF(AND('MAPA DE RIESGOS'!$AP610="Baja",'MAPA DE RIESGOS'!$AR610="Leve"),CONCATENATE("R",'MAPA DE RIESGOS'!$H610,"C",'MAPA DE RIESGOS'!$AF610),"")</f>
        <v/>
      </c>
      <c r="Q135" s="379" t="str">
        <f>IF(AND('MAPA DE RIESGOS'!$AP611="Baja",'MAPA DE RIESGOS'!$AR611="Leve"),CONCATENATE("R",'MAPA DE RIESGOS'!$H611,"C",'MAPA DE RIESGOS'!$AF611),"")</f>
        <v/>
      </c>
      <c r="R135" s="379" t="str">
        <f>IF(AND('MAPA DE RIESGOS'!$AP612="Baja",'MAPA DE RIESGOS'!$AR612="Leve"),CONCATENATE("R",'MAPA DE RIESGOS'!$H612,"C",'MAPA DE RIESGOS'!$AF612),"")</f>
        <v/>
      </c>
      <c r="S135" s="379" t="str">
        <f>IF(AND('MAPA DE RIESGOS'!$AP613="Baja",'MAPA DE RIESGOS'!$AR613="Leve"),CONCATENATE("R",'MAPA DE RIESGOS'!$H613,"C",'MAPA DE RIESGOS'!$AF613),"")</f>
        <v/>
      </c>
      <c r="T135" s="379" t="str">
        <f>IF(AND('MAPA DE RIESGOS'!$AP614="Baja",'MAPA DE RIESGOS'!$AR614="Leve"),CONCATENATE("R",'MAPA DE RIESGOS'!$H614,"C",'MAPA DE RIESGOS'!$AF614),"")</f>
        <v/>
      </c>
      <c r="U135" s="379" t="str">
        <f>IF(AND('MAPA DE RIESGOS'!$AP615="Baja",'MAPA DE RIESGOS'!$AR615="Leve"),CONCATENATE("R",'MAPA DE RIESGOS'!$H615,"C",'MAPA DE RIESGOS'!$AF615),"")</f>
        <v/>
      </c>
      <c r="V135" s="379" t="str">
        <f>IF(AND('MAPA DE RIESGOS'!$AP616="Baja",'MAPA DE RIESGOS'!$AR616="Leve"),CONCATENATE("R",'MAPA DE RIESGOS'!$H616,"C",'MAPA DE RIESGOS'!$AF616),"")</f>
        <v/>
      </c>
      <c r="W135" s="379" t="str">
        <f>IF(AND('MAPA DE RIESGOS'!$AP617="Baja",'MAPA DE RIESGOS'!$AR617="Leve"),CONCATENATE("R",'MAPA DE RIESGOS'!$H617,"C",'MAPA DE RIESGOS'!$AF617),"")</f>
        <v/>
      </c>
      <c r="X135" s="379" t="str">
        <f>IF(AND('MAPA DE RIESGOS'!$AP618="Baja",'MAPA DE RIESGOS'!$AR618="Leve"),CONCATENATE("R",'MAPA DE RIESGOS'!$H618,"C",'MAPA DE RIESGOS'!$AF618),"")</f>
        <v/>
      </c>
      <c r="Y135" s="379" t="str">
        <f>IF(AND('MAPA DE RIESGOS'!$AP619="Baja",'MAPA DE RIESGOS'!$AR619="Leve"),CONCATENATE("R",'MAPA DE RIESGOS'!$H619,"C",'MAPA DE RIESGOS'!$AF619),"")</f>
        <v/>
      </c>
      <c r="Z135" s="379" t="str">
        <f>IF(AND('MAPA DE RIESGOS'!$AP620="Baja",'MAPA DE RIESGOS'!$AR620="Leve"),CONCATENATE("R",'MAPA DE RIESGOS'!$H620,"C",'MAPA DE RIESGOS'!$AF620),"")</f>
        <v/>
      </c>
      <c r="AA135" s="380" t="str">
        <f>IF(AND('MAPA DE RIESGOS'!$AP621="Baja",'MAPA DE RIESGOS'!$AR621="Leve"),CONCATENATE("R",'MAPA DE RIESGOS'!$H621,"C",'MAPA DE RIESGOS'!$AF621),"")</f>
        <v/>
      </c>
      <c r="AB135" s="369" t="str">
        <f>IF(AND('MAPA DE RIESGOS'!$AP604="Baja",'MAPA DE RIESGOS'!$AR604="Menor"),CONCATENATE("R",'MAPA DE RIESGOS'!$H604,"C",'MAPA DE RIESGOS'!$AF604),"")</f>
        <v/>
      </c>
      <c r="AC135" s="370" t="str">
        <f>IF(AND('MAPA DE RIESGOS'!$AP605="Baja",'MAPA DE RIESGOS'!$AR605="Menor"),CONCATENATE("R",'MAPA DE RIESGOS'!$H605,"C",'MAPA DE RIESGOS'!$AF605),"")</f>
        <v/>
      </c>
      <c r="AD135" s="370" t="str">
        <f>IF(AND('MAPA DE RIESGOS'!$AP606="Baja",'MAPA DE RIESGOS'!$AR606="Menor"),CONCATENATE("R",'MAPA DE RIESGOS'!$H606,"C",'MAPA DE RIESGOS'!$AF606),"")</f>
        <v/>
      </c>
      <c r="AE135" s="370" t="str">
        <f>IF(AND('MAPA DE RIESGOS'!$AP607="Baja",'MAPA DE RIESGOS'!$AR607="Menor"),CONCATENATE("R",'MAPA DE RIESGOS'!$H607,"C",'MAPA DE RIESGOS'!$AF607),"")</f>
        <v/>
      </c>
      <c r="AF135" s="370" t="str">
        <f>IF(AND('MAPA DE RIESGOS'!$AP608="Baja",'MAPA DE RIESGOS'!$AR608="Menor"),CONCATENATE("R",'MAPA DE RIESGOS'!$H608,"C",'MAPA DE RIESGOS'!$AF608),"")</f>
        <v/>
      </c>
      <c r="AG135" s="370" t="str">
        <f>IF(AND('MAPA DE RIESGOS'!$AP609="Baja",'MAPA DE RIESGOS'!$AR609="Menor"),CONCATENATE("R",'MAPA DE RIESGOS'!$H609,"C",'MAPA DE RIESGOS'!$AF609),"")</f>
        <v/>
      </c>
      <c r="AH135" s="370" t="str">
        <f>IF(AND('MAPA DE RIESGOS'!$AP610="Baja",'MAPA DE RIESGOS'!$AR610="Menor"),CONCATENATE("R",'MAPA DE RIESGOS'!$H610,"C",'MAPA DE RIESGOS'!$AF610),"")</f>
        <v/>
      </c>
      <c r="AI135" s="370" t="str">
        <f>IF(AND('MAPA DE RIESGOS'!$AP611="Baja",'MAPA DE RIESGOS'!$AR611="Menor"),CONCATENATE("R",'MAPA DE RIESGOS'!$H611,"C",'MAPA DE RIESGOS'!$AF611),"")</f>
        <v/>
      </c>
      <c r="AJ135" s="370" t="str">
        <f>IF(AND('MAPA DE RIESGOS'!$AP612="Baja",'MAPA DE RIESGOS'!$AR612="Menor"),CONCATENATE("R",'MAPA DE RIESGOS'!$H612,"C",'MAPA DE RIESGOS'!$AF612),"")</f>
        <v/>
      </c>
      <c r="AK135" s="370" t="str">
        <f>IF(AND('MAPA DE RIESGOS'!$AP613="Baja",'MAPA DE RIESGOS'!$AR613="Menor"),CONCATENATE("R",'MAPA DE RIESGOS'!$H613,"C",'MAPA DE RIESGOS'!$AF613),"")</f>
        <v/>
      </c>
      <c r="AL135" s="370" t="str">
        <f>IF(AND('MAPA DE RIESGOS'!$AP614="Baja",'MAPA DE RIESGOS'!$AR614="Menor"),CONCATENATE("R",'MAPA DE RIESGOS'!$H614,"C",'MAPA DE RIESGOS'!$AF614),"")</f>
        <v/>
      </c>
      <c r="AM135" s="370" t="str">
        <f>IF(AND('MAPA DE RIESGOS'!$AP615="Baja",'MAPA DE RIESGOS'!$AR615="Menor"),CONCATENATE("R",'MAPA DE RIESGOS'!$H615,"C",'MAPA DE RIESGOS'!$AF615),"")</f>
        <v/>
      </c>
      <c r="AN135" s="370" t="str">
        <f>IF(AND('MAPA DE RIESGOS'!$AP616="Baja",'MAPA DE RIESGOS'!$AR616="Menor"),CONCATENATE("R",'MAPA DE RIESGOS'!$H616,"C",'MAPA DE RIESGOS'!$AF616),"")</f>
        <v/>
      </c>
      <c r="AO135" s="370" t="str">
        <f>IF(AND('MAPA DE RIESGOS'!$AP617="Baja",'MAPA DE RIESGOS'!$AR617="Menor"),CONCATENATE("R",'MAPA DE RIESGOS'!$H617,"C",'MAPA DE RIESGOS'!$AF617),"")</f>
        <v/>
      </c>
      <c r="AP135" s="370" t="str">
        <f>IF(AND('MAPA DE RIESGOS'!$AP618="Baja",'MAPA DE RIESGOS'!$AR618="Menor"),CONCATENATE("R",'MAPA DE RIESGOS'!$H618,"C",'MAPA DE RIESGOS'!$AF618),"")</f>
        <v/>
      </c>
      <c r="AQ135" s="370" t="str">
        <f>IF(AND('MAPA DE RIESGOS'!$AP619="Baja",'MAPA DE RIESGOS'!$AR619="Menor"),CONCATENATE("R",'MAPA DE RIESGOS'!$H619,"C",'MAPA DE RIESGOS'!$AF619),"")</f>
        <v/>
      </c>
      <c r="AR135" s="370" t="str">
        <f>IF(AND('MAPA DE RIESGOS'!$AP620="Baja",'MAPA DE RIESGOS'!$AR620="Menor"),CONCATENATE("R",'MAPA DE RIESGOS'!$H620,"C",'MAPA DE RIESGOS'!$AF620),"")</f>
        <v/>
      </c>
      <c r="AS135" s="370" t="str">
        <f>IF(AND('MAPA DE RIESGOS'!$AP621="Baja",'MAPA DE RIESGOS'!$AR621="Menor"),CONCATENATE("R",'MAPA DE RIESGOS'!$H621,"C",'MAPA DE RIESGOS'!$AF621),"")</f>
        <v/>
      </c>
      <c r="AT135" s="369" t="str">
        <f>IF(AND('MAPA DE RIESGOS'!$AP604="Baja",'MAPA DE RIESGOS'!$AR604="Moderado"),CONCATENATE("R",'MAPA DE RIESGOS'!$H604,"C",'MAPA DE RIESGOS'!$AF604),"")</f>
        <v/>
      </c>
      <c r="AU135" s="370" t="str">
        <f>IF(AND('MAPA DE RIESGOS'!$AP605="Baja",'MAPA DE RIESGOS'!$AR605="Moderado"),CONCATENATE("R",'MAPA DE RIESGOS'!$H605,"C",'MAPA DE RIESGOS'!$AF605),"")</f>
        <v/>
      </c>
      <c r="AV135" s="370" t="str">
        <f>IF(AND('MAPA DE RIESGOS'!$AP606="Baja",'MAPA DE RIESGOS'!$AR606="Moderado"),CONCATENATE("R",'MAPA DE RIESGOS'!$H606,"C",'MAPA DE RIESGOS'!$AF606),"")</f>
        <v/>
      </c>
      <c r="AW135" s="370" t="str">
        <f>IF(AND('MAPA DE RIESGOS'!$AP607="Baja",'MAPA DE RIESGOS'!$AR607="Moderado"),CONCATENATE("R",'MAPA DE RIESGOS'!$H607,"C",'MAPA DE RIESGOS'!$AF607),"")</f>
        <v/>
      </c>
      <c r="AX135" s="370" t="str">
        <f>IF(AND('MAPA DE RIESGOS'!$AP608="Baja",'MAPA DE RIESGOS'!$AR608="Moderado"),CONCATENATE("R",'MAPA DE RIESGOS'!$H608,"C",'MAPA DE RIESGOS'!$AF608),"")</f>
        <v/>
      </c>
      <c r="AY135" s="370" t="str">
        <f>IF(AND('MAPA DE RIESGOS'!$AP609="Baja",'MAPA DE RIESGOS'!$AR609="Moderado"),CONCATENATE("R",'MAPA DE RIESGOS'!$H609,"C",'MAPA DE RIESGOS'!$AF609),"")</f>
        <v/>
      </c>
      <c r="AZ135" s="370" t="str">
        <f>IF(AND('MAPA DE RIESGOS'!$AP610="Baja",'MAPA DE RIESGOS'!$AR610="Moderado"),CONCATENATE("R",'MAPA DE RIESGOS'!$H610,"C",'MAPA DE RIESGOS'!$AF610),"")</f>
        <v/>
      </c>
      <c r="BA135" s="370" t="str">
        <f>IF(AND('MAPA DE RIESGOS'!$AP611="Baja",'MAPA DE RIESGOS'!$AR611="Moderado"),CONCATENATE("R",'MAPA DE RIESGOS'!$H611,"C",'MAPA DE RIESGOS'!$AF611),"")</f>
        <v/>
      </c>
      <c r="BB135" s="370" t="str">
        <f>IF(AND('MAPA DE RIESGOS'!$AP612="Baja",'MAPA DE RIESGOS'!$AR612="Moderado"),CONCATENATE("R",'MAPA DE RIESGOS'!$H612,"C",'MAPA DE RIESGOS'!$AF612),"")</f>
        <v/>
      </c>
      <c r="BC135" s="370" t="str">
        <f>IF(AND('MAPA DE RIESGOS'!$AP613="Baja",'MAPA DE RIESGOS'!$AR613="Moderado"),CONCATENATE("R",'MAPA DE RIESGOS'!$H613,"C",'MAPA DE RIESGOS'!$AF613),"")</f>
        <v/>
      </c>
      <c r="BD135" s="370" t="str">
        <f>IF(AND('MAPA DE RIESGOS'!$AP614="Baja",'MAPA DE RIESGOS'!$AR614="Moderado"),CONCATENATE("R",'MAPA DE RIESGOS'!$H614,"C",'MAPA DE RIESGOS'!$AF614),"")</f>
        <v/>
      </c>
      <c r="BE135" s="370" t="str">
        <f>IF(AND('MAPA DE RIESGOS'!$AP615="Baja",'MAPA DE RIESGOS'!$AR615="Moderado"),CONCATENATE("R",'MAPA DE RIESGOS'!$H615,"C",'MAPA DE RIESGOS'!$AF615),"")</f>
        <v/>
      </c>
      <c r="BF135" s="370" t="str">
        <f>IF(AND('MAPA DE RIESGOS'!$AP616="Baja",'MAPA DE RIESGOS'!$AR616="Moderado"),CONCATENATE("R",'MAPA DE RIESGOS'!$H616,"C",'MAPA DE RIESGOS'!$AF616),"")</f>
        <v/>
      </c>
      <c r="BG135" s="370" t="str">
        <f>IF(AND('MAPA DE RIESGOS'!$AP617="Baja",'MAPA DE RIESGOS'!$AR617="Moderado"),CONCATENATE("R",'MAPA DE RIESGOS'!$H617,"C",'MAPA DE RIESGOS'!$AF617),"")</f>
        <v/>
      </c>
      <c r="BH135" s="370" t="str">
        <f>IF(AND('MAPA DE RIESGOS'!$AP618="Baja",'MAPA DE RIESGOS'!$AR618="Moderado"),CONCATENATE("R",'MAPA DE RIESGOS'!$H618,"C",'MAPA DE RIESGOS'!$AF618),"")</f>
        <v/>
      </c>
      <c r="BI135" s="370" t="str">
        <f>IF(AND('MAPA DE RIESGOS'!$AP619="Baja",'MAPA DE RIESGOS'!$AR619="Moderado"),CONCATENATE("R",'MAPA DE RIESGOS'!$H619,"C",'MAPA DE RIESGOS'!$AF619),"")</f>
        <v/>
      </c>
      <c r="BJ135" s="370" t="str">
        <f>IF(AND('MAPA DE RIESGOS'!$AP620="Baja",'MAPA DE RIESGOS'!$AR620="Moderado"),CONCATENATE("R",'MAPA DE RIESGOS'!$H620,"C",'MAPA DE RIESGOS'!$AF620),"")</f>
        <v/>
      </c>
      <c r="BK135" s="371" t="str">
        <f>IF(AND('MAPA DE RIESGOS'!$AP621="Baja",'MAPA DE RIESGOS'!$AR621="Moderado"),CONCATENATE("R",'MAPA DE RIESGOS'!$H621,"C",'MAPA DE RIESGOS'!$AF621),"")</f>
        <v/>
      </c>
      <c r="BL135" s="357" t="str">
        <f>IF(AND('MAPA DE RIESGOS'!$AP604="Baja",'MAPA DE RIESGOS'!$AR604="Mayor"),CONCATENATE("R",'MAPA DE RIESGOS'!$H604,"C",'MAPA DE RIESGOS'!$AF604),"")</f>
        <v/>
      </c>
      <c r="BM135" s="357" t="str">
        <f>IF(AND('MAPA DE RIESGOS'!$AP605="Baja",'MAPA DE RIESGOS'!$AR605="Mayor"),CONCATENATE("R",'MAPA DE RIESGOS'!$H605,"C",'MAPA DE RIESGOS'!$AF605),"")</f>
        <v/>
      </c>
      <c r="BN135" s="357" t="str">
        <f>IF(AND('MAPA DE RIESGOS'!$AP606="Baja",'MAPA DE RIESGOS'!$AR606="Mayor"),CONCATENATE("R",'MAPA DE RIESGOS'!$H606,"C",'MAPA DE RIESGOS'!$AF606),"")</f>
        <v/>
      </c>
      <c r="BO135" s="357" t="str">
        <f>IF(AND('MAPA DE RIESGOS'!$AP607="Baja",'MAPA DE RIESGOS'!$AR607="Mayor"),CONCATENATE("R",'MAPA DE RIESGOS'!$H607,"C",'MAPA DE RIESGOS'!$AF607),"")</f>
        <v/>
      </c>
      <c r="BP135" s="357" t="str">
        <f>IF(AND('MAPA DE RIESGOS'!$AP608="Baja",'MAPA DE RIESGOS'!$AR608="Mayor"),CONCATENATE("R",'MAPA DE RIESGOS'!$H608,"C",'MAPA DE RIESGOS'!$AF608),"")</f>
        <v/>
      </c>
      <c r="BQ135" s="357" t="str">
        <f>IF(AND('MAPA DE RIESGOS'!$AP609="Baja",'MAPA DE RIESGOS'!$AR609="Mayor"),CONCATENATE("R",'MAPA DE RIESGOS'!$H609,"C",'MAPA DE RIESGOS'!$AF609),"")</f>
        <v/>
      </c>
      <c r="BR135" s="357" t="str">
        <f>IF(AND('MAPA DE RIESGOS'!$AP610="Baja",'MAPA DE RIESGOS'!$AR610="Mayor"),CONCATENATE("R",'MAPA DE RIESGOS'!$H610,"C",'MAPA DE RIESGOS'!$AF610),"")</f>
        <v/>
      </c>
      <c r="BS135" s="357" t="str">
        <f>IF(AND('MAPA DE RIESGOS'!$AP611="Baja",'MAPA DE RIESGOS'!$AR611="Mayor"),CONCATENATE("R",'MAPA DE RIESGOS'!$H611,"C",'MAPA DE RIESGOS'!$AF611),"")</f>
        <v/>
      </c>
      <c r="BT135" s="357" t="str">
        <f>IF(AND('MAPA DE RIESGOS'!$AP612="Baja",'MAPA DE RIESGOS'!$AR612="Mayor"),CONCATENATE("R",'MAPA DE RIESGOS'!$H612,"C",'MAPA DE RIESGOS'!$AF612),"")</f>
        <v/>
      </c>
      <c r="BU135" s="357" t="str">
        <f>IF(AND('MAPA DE RIESGOS'!$AP613="Baja",'MAPA DE RIESGOS'!$AR613="Mayor"),CONCATENATE("R",'MAPA DE RIESGOS'!$H613,"C",'MAPA DE RIESGOS'!$AF613),"")</f>
        <v/>
      </c>
      <c r="BV135" s="357" t="str">
        <f>IF(AND('MAPA DE RIESGOS'!$AP614="Baja",'MAPA DE RIESGOS'!$AR614="Mayor"),CONCATENATE("R",'MAPA DE RIESGOS'!$H614,"C",'MAPA DE RIESGOS'!$AF614),"")</f>
        <v/>
      </c>
      <c r="BW135" s="357" t="str">
        <f>IF(AND('MAPA DE RIESGOS'!$AP615="Baja",'MAPA DE RIESGOS'!$AR615="Mayor"),CONCATENATE("R",'MAPA DE RIESGOS'!$H615,"C",'MAPA DE RIESGOS'!$AF615),"")</f>
        <v/>
      </c>
      <c r="BX135" s="357" t="str">
        <f>IF(AND('MAPA DE RIESGOS'!$AP616="Baja",'MAPA DE RIESGOS'!$AR616="Mayor"),CONCATENATE("R",'MAPA DE RIESGOS'!$H616,"C",'MAPA DE RIESGOS'!$AF616),"")</f>
        <v/>
      </c>
      <c r="BY135" s="357" t="str">
        <f>IF(AND('MAPA DE RIESGOS'!$AP617="Baja",'MAPA DE RIESGOS'!$AR617="Mayor"),CONCATENATE("R",'MAPA DE RIESGOS'!$H617,"C",'MAPA DE RIESGOS'!$AF617),"")</f>
        <v/>
      </c>
      <c r="BZ135" s="357" t="str">
        <f>IF(AND('MAPA DE RIESGOS'!$AP618="Baja",'MAPA DE RIESGOS'!$AR618="Mayor"),CONCATENATE("R",'MAPA DE RIESGOS'!$H618,"C",'MAPA DE RIESGOS'!$AF618),"")</f>
        <v/>
      </c>
      <c r="CA135" s="357" t="str">
        <f>IF(AND('MAPA DE RIESGOS'!$AP619="Baja",'MAPA DE RIESGOS'!$AR619="Mayor"),CONCATENATE("R",'MAPA DE RIESGOS'!$H619,"C",'MAPA DE RIESGOS'!$AF619),"")</f>
        <v/>
      </c>
      <c r="CB135" s="357" t="str">
        <f>IF(AND('MAPA DE RIESGOS'!$AP620="Baja",'MAPA DE RIESGOS'!$AR620="Mayor"),CONCATENATE("R",'MAPA DE RIESGOS'!$H620,"C",'MAPA DE RIESGOS'!$AF620),"")</f>
        <v/>
      </c>
      <c r="CC135" s="358" t="str">
        <f>IF(AND('MAPA DE RIESGOS'!$AP621="Baja",'MAPA DE RIESGOS'!$AR621="Mayor"),CONCATENATE("R",'MAPA DE RIESGOS'!$H621,"C",'MAPA DE RIESGOS'!$AF621),"")</f>
        <v/>
      </c>
      <c r="CD135" s="359" t="str">
        <f>IF(AND('MAPA DE RIESGOS'!$AP604="Baja",'MAPA DE RIESGOS'!$AR604="Catastrófico"),CONCATENATE("R",'MAPA DE RIESGOS'!$H604,"C",'MAPA DE RIESGOS'!$AF604),"")</f>
        <v/>
      </c>
      <c r="CE135" s="359" t="str">
        <f>IF(AND('MAPA DE RIESGOS'!$AP605="Baja",'MAPA DE RIESGOS'!$AR605="Catastrófico"),CONCATENATE("R",'MAPA DE RIESGOS'!$H605,"C",'MAPA DE RIESGOS'!$AF605),"")</f>
        <v/>
      </c>
      <c r="CF135" s="359" t="str">
        <f>IF(AND('MAPA DE RIESGOS'!$AP606="Baja",'MAPA DE RIESGOS'!$AR606="Catastrófico"),CONCATENATE("R",'MAPA DE RIESGOS'!$H606,"C",'MAPA DE RIESGOS'!$AF606),"")</f>
        <v/>
      </c>
      <c r="CG135" s="359" t="str">
        <f>IF(AND('MAPA DE RIESGOS'!$AP607="Baja",'MAPA DE RIESGOS'!$AR607="Catastrófico"),CONCATENATE("R",'MAPA DE RIESGOS'!$H607,"C",'MAPA DE RIESGOS'!$AF607),"")</f>
        <v/>
      </c>
      <c r="CH135" s="359" t="str">
        <f>IF(AND('MAPA DE RIESGOS'!$AP608="Baja",'MAPA DE RIESGOS'!$AR608="Catastrófico"),CONCATENATE("R",'MAPA DE RIESGOS'!$H608,"C",'MAPA DE RIESGOS'!$AF608),"")</f>
        <v/>
      </c>
      <c r="CI135" s="359" t="str">
        <f>IF(AND('MAPA DE RIESGOS'!$AP609="Baja",'MAPA DE RIESGOS'!$AR609="Catastrófico"),CONCATENATE("R",'MAPA DE RIESGOS'!$H609,"C",'MAPA DE RIESGOS'!$AF609),"")</f>
        <v/>
      </c>
      <c r="CJ135" s="359" t="str">
        <f>IF(AND('MAPA DE RIESGOS'!$AP610="Baja",'MAPA DE RIESGOS'!$AR610="Catastrófico"),CONCATENATE("R",'MAPA DE RIESGOS'!$H610,"C",'MAPA DE RIESGOS'!$AF610),"")</f>
        <v/>
      </c>
      <c r="CK135" s="359" t="str">
        <f>IF(AND('MAPA DE RIESGOS'!$AP611="Baja",'MAPA DE RIESGOS'!$AR611="Catastrófico"),CONCATENATE("R",'MAPA DE RIESGOS'!$H611,"C",'MAPA DE RIESGOS'!$AF611),"")</f>
        <v/>
      </c>
      <c r="CL135" s="359" t="str">
        <f>IF(AND('MAPA DE RIESGOS'!$AP612="Baja",'MAPA DE RIESGOS'!$AR612="Catastrófico"),CONCATENATE("R",'MAPA DE RIESGOS'!$H612,"C",'MAPA DE RIESGOS'!$AF612),"")</f>
        <v/>
      </c>
      <c r="CM135" s="359" t="str">
        <f>IF(AND('MAPA DE RIESGOS'!$AP613="Baja",'MAPA DE RIESGOS'!$AR613="Catastrófico"),CONCATENATE("R",'MAPA DE RIESGOS'!$H613,"C",'MAPA DE RIESGOS'!$AF613),"")</f>
        <v/>
      </c>
      <c r="CN135" s="359" t="str">
        <f>IF(AND('MAPA DE RIESGOS'!$AP614="Baja",'MAPA DE RIESGOS'!$AR614="Catastrófico"),CONCATENATE("R",'MAPA DE RIESGOS'!$H614,"C",'MAPA DE RIESGOS'!$AF614),"")</f>
        <v/>
      </c>
      <c r="CO135" s="359" t="str">
        <f>IF(AND('MAPA DE RIESGOS'!$AP615="Baja",'MAPA DE RIESGOS'!$AR615="Catastrófico"),CONCATENATE("R",'MAPA DE RIESGOS'!$H615,"C",'MAPA DE RIESGOS'!$AF615),"")</f>
        <v/>
      </c>
      <c r="CP135" s="359" t="str">
        <f>IF(AND('MAPA DE RIESGOS'!$AP616="Baja",'MAPA DE RIESGOS'!$AR616="Catastrófico"),CONCATENATE("R",'MAPA DE RIESGOS'!$H616,"C",'MAPA DE RIESGOS'!$AF616),"")</f>
        <v/>
      </c>
      <c r="CQ135" s="359" t="str">
        <f>IF(AND('MAPA DE RIESGOS'!$AP617="Baja",'MAPA DE RIESGOS'!$AR617="Catastrófico"),CONCATENATE("R",'MAPA DE RIESGOS'!$H617,"C",'MAPA DE RIESGOS'!$AF617),"")</f>
        <v/>
      </c>
      <c r="CR135" s="359" t="str">
        <f>IF(AND('MAPA DE RIESGOS'!$AP618="Baja",'MAPA DE RIESGOS'!$AR618="Catastrófico"),CONCATENATE("R",'MAPA DE RIESGOS'!$H618,"C",'MAPA DE RIESGOS'!$AF618),"")</f>
        <v/>
      </c>
      <c r="CS135" s="359" t="str">
        <f>IF(AND('MAPA DE RIESGOS'!$AP619="Baja",'MAPA DE RIESGOS'!$AR619="Catastrófico"),CONCATENATE("R",'MAPA DE RIESGOS'!$H619,"C",'MAPA DE RIESGOS'!$AF619),"")</f>
        <v/>
      </c>
      <c r="CT135" s="359" t="str">
        <f>IF(AND('MAPA DE RIESGOS'!$AP620="Baja",'MAPA DE RIESGOS'!$AR620="Catastrófico"),CONCATENATE("R",'MAPA DE RIESGOS'!$H620,"C",'MAPA DE RIESGOS'!$AF620),"")</f>
        <v/>
      </c>
      <c r="CU135" s="360" t="str">
        <f>IF(AND('MAPA DE RIESGOS'!$AP621="Baja",'MAPA DE RIESGOS'!$AR621="Catastrófico"),CONCATENATE("R",'MAPA DE RIESGOS'!$H621,"C",'MAPA DE RIESGOS'!$AF621),"")</f>
        <v/>
      </c>
      <c r="CV135" s="67"/>
      <c r="CW135" s="722"/>
      <c r="CX135" s="722"/>
      <c r="CY135" s="722"/>
      <c r="CZ135" s="722"/>
      <c r="DA135" s="722"/>
      <c r="DB135" s="722"/>
    </row>
    <row r="136" spans="2:106" ht="32.5" customHeight="1">
      <c r="B136" s="755"/>
      <c r="C136" s="755"/>
      <c r="D136" s="756"/>
      <c r="E136" s="726"/>
      <c r="F136" s="727"/>
      <c r="G136" s="727"/>
      <c r="H136" s="727"/>
      <c r="I136" s="728"/>
      <c r="J136" s="378" t="str">
        <f>IF(AND('MAPA DE RIESGOS'!$AP622="Baja",'MAPA DE RIESGOS'!$AR622="Leve"),CONCATENATE("R",'MAPA DE RIESGOS'!$H622,"C",'MAPA DE RIESGOS'!$AF622),"")</f>
        <v/>
      </c>
      <c r="K136" s="379" t="str">
        <f>IF(AND('MAPA DE RIESGOS'!$AP623="Baja",'MAPA DE RIESGOS'!$AR623="Leve"),CONCATENATE("R",'MAPA DE RIESGOS'!$H623,"C",'MAPA DE RIESGOS'!$AF623),"")</f>
        <v/>
      </c>
      <c r="L136" s="379" t="str">
        <f>IF(AND('MAPA DE RIESGOS'!$AP624="Baja",'MAPA DE RIESGOS'!$AR624="Leve"),CONCATENATE("R",'MAPA DE RIESGOS'!$H624,"C",'MAPA DE RIESGOS'!$AF624),"")</f>
        <v/>
      </c>
      <c r="M136" s="379" t="str">
        <f>IF(AND('MAPA DE RIESGOS'!$AP625="Baja",'MAPA DE RIESGOS'!$AR625="Leve"),CONCATENATE("R",'MAPA DE RIESGOS'!$H625,"C",'MAPA DE RIESGOS'!$AF625),"")</f>
        <v/>
      </c>
      <c r="N136" s="379" t="str">
        <f>IF(AND('MAPA DE RIESGOS'!$AP626="Baja",'MAPA DE RIESGOS'!$AR626="Leve"),CONCATENATE("R",'MAPA DE RIESGOS'!$H626,"C",'MAPA DE RIESGOS'!$AF626),"")</f>
        <v/>
      </c>
      <c r="O136" s="379" t="str">
        <f>IF(AND('MAPA DE RIESGOS'!$AP627="Baja",'MAPA DE RIESGOS'!$AR627="Leve"),CONCATENATE("R",'MAPA DE RIESGOS'!$H627,"C",'MAPA DE RIESGOS'!$AF627),"")</f>
        <v/>
      </c>
      <c r="P136" s="379" t="str">
        <f>IF(AND('MAPA DE RIESGOS'!$AP628="Baja",'MAPA DE RIESGOS'!$AR628="Leve"),CONCATENATE("R",'MAPA DE RIESGOS'!$H628,"C",'MAPA DE RIESGOS'!$AF628),"")</f>
        <v/>
      </c>
      <c r="Q136" s="379" t="str">
        <f>IF(AND('MAPA DE RIESGOS'!$AP629="Baja",'MAPA DE RIESGOS'!$AR629="Leve"),CONCATENATE("R",'MAPA DE RIESGOS'!$H629,"C",'MAPA DE RIESGOS'!$AF629),"")</f>
        <v/>
      </c>
      <c r="R136" s="379" t="str">
        <f>IF(AND('MAPA DE RIESGOS'!$AP630="Baja",'MAPA DE RIESGOS'!$AR630="Leve"),CONCATENATE("R",'MAPA DE RIESGOS'!$H630,"C",'MAPA DE RIESGOS'!$AF630),"")</f>
        <v/>
      </c>
      <c r="S136" s="379" t="str">
        <f>IF(AND('MAPA DE RIESGOS'!$AP631="Baja",'MAPA DE RIESGOS'!$AR631="Leve"),CONCATENATE("R",'MAPA DE RIESGOS'!$H631,"C",'MAPA DE RIESGOS'!$AF631),"")</f>
        <v/>
      </c>
      <c r="T136" s="379" t="str">
        <f>IF(AND('MAPA DE RIESGOS'!$AP632="Baja",'MAPA DE RIESGOS'!$AR632="Leve"),CONCATENATE("R",'MAPA DE RIESGOS'!$H632,"C",'MAPA DE RIESGOS'!$AF632),"")</f>
        <v/>
      </c>
      <c r="U136" s="379" t="str">
        <f>IF(AND('MAPA DE RIESGOS'!$AP633="Baja",'MAPA DE RIESGOS'!$AR633="Leve"),CONCATENATE("R",'MAPA DE RIESGOS'!$H633,"C",'MAPA DE RIESGOS'!$AF633),"")</f>
        <v/>
      </c>
      <c r="V136" s="379" t="str">
        <f>IF(AND('MAPA DE RIESGOS'!$AP634="Baja",'MAPA DE RIESGOS'!$AR634="Leve"),CONCATENATE("R",'MAPA DE RIESGOS'!$H634,"C",'MAPA DE RIESGOS'!$AF634),"")</f>
        <v/>
      </c>
      <c r="W136" s="379" t="str">
        <f>IF(AND('MAPA DE RIESGOS'!$AP635="Baja",'MAPA DE RIESGOS'!$AR635="Leve"),CONCATENATE("R",'MAPA DE RIESGOS'!$H635,"C",'MAPA DE RIESGOS'!$AF635),"")</f>
        <v/>
      </c>
      <c r="X136" s="379" t="str">
        <f>IF(AND('MAPA DE RIESGOS'!$AP636="Baja",'MAPA DE RIESGOS'!$AR636="Leve"),CONCATENATE("R",'MAPA DE RIESGOS'!$H636,"C",'MAPA DE RIESGOS'!$AF636),"")</f>
        <v/>
      </c>
      <c r="Y136" s="379" t="str">
        <f>IF(AND('MAPA DE RIESGOS'!$AP637="Baja",'MAPA DE RIESGOS'!$AR637="Leve"),CONCATENATE("R",'MAPA DE RIESGOS'!$H637,"C",'MAPA DE RIESGOS'!$AF637),"")</f>
        <v/>
      </c>
      <c r="Z136" s="379" t="str">
        <f>IF(AND('MAPA DE RIESGOS'!$AP638="Baja",'MAPA DE RIESGOS'!$AR638="Leve"),CONCATENATE("R",'MAPA DE RIESGOS'!$H638,"C",'MAPA DE RIESGOS'!$AF638),"")</f>
        <v/>
      </c>
      <c r="AA136" s="380" t="str">
        <f>IF(AND('MAPA DE RIESGOS'!$AP639="Baja",'MAPA DE RIESGOS'!$AR639="Leve"),CONCATENATE("R",'MAPA DE RIESGOS'!$H639,"C",'MAPA DE RIESGOS'!$AF639),"")</f>
        <v/>
      </c>
      <c r="AB136" s="369" t="str">
        <f>IF(AND('MAPA DE RIESGOS'!$AP622="Baja",'MAPA DE RIESGOS'!$AR622="Menor"),CONCATENATE("R",'MAPA DE RIESGOS'!$H622,"C",'MAPA DE RIESGOS'!$AF622),"")</f>
        <v/>
      </c>
      <c r="AC136" s="370" t="str">
        <f>IF(AND('MAPA DE RIESGOS'!$AP623="Baja",'MAPA DE RIESGOS'!$AR623="Menor"),CONCATENATE("R",'MAPA DE RIESGOS'!$H623,"C",'MAPA DE RIESGOS'!$AF623),"")</f>
        <v/>
      </c>
      <c r="AD136" s="370" t="str">
        <f>IF(AND('MAPA DE RIESGOS'!$AP624="Baja",'MAPA DE RIESGOS'!$AR624="Menor"),CONCATENATE("R",'MAPA DE RIESGOS'!$H624,"C",'MAPA DE RIESGOS'!$AF624),"")</f>
        <v/>
      </c>
      <c r="AE136" s="370" t="str">
        <f>IF(AND('MAPA DE RIESGOS'!$AP625="Baja",'MAPA DE RIESGOS'!$AR625="Menor"),CONCATENATE("R",'MAPA DE RIESGOS'!$H625,"C",'MAPA DE RIESGOS'!$AF625),"")</f>
        <v/>
      </c>
      <c r="AF136" s="370" t="str">
        <f>IF(AND('MAPA DE RIESGOS'!$AP626="Baja",'MAPA DE RIESGOS'!$AR626="Menor"),CONCATENATE("R",'MAPA DE RIESGOS'!$H626,"C",'MAPA DE RIESGOS'!$AF626),"")</f>
        <v/>
      </c>
      <c r="AG136" s="370" t="str">
        <f>IF(AND('MAPA DE RIESGOS'!$AP627="Baja",'MAPA DE RIESGOS'!$AR627="Menor"),CONCATENATE("R",'MAPA DE RIESGOS'!$H627,"C",'MAPA DE RIESGOS'!$AF627),"")</f>
        <v/>
      </c>
      <c r="AH136" s="370" t="str">
        <f>IF(AND('MAPA DE RIESGOS'!$AP628="Baja",'MAPA DE RIESGOS'!$AR628="Menor"),CONCATENATE("R",'MAPA DE RIESGOS'!$H628,"C",'MAPA DE RIESGOS'!$AF628),"")</f>
        <v/>
      </c>
      <c r="AI136" s="370" t="str">
        <f>IF(AND('MAPA DE RIESGOS'!$AP629="Baja",'MAPA DE RIESGOS'!$AR629="Menor"),CONCATENATE("R",'MAPA DE RIESGOS'!$H629,"C",'MAPA DE RIESGOS'!$AF629),"")</f>
        <v/>
      </c>
      <c r="AJ136" s="370" t="str">
        <f>IF(AND('MAPA DE RIESGOS'!$AP630="Baja",'MAPA DE RIESGOS'!$AR630="Menor"),CONCATENATE("R",'MAPA DE RIESGOS'!$H630,"C",'MAPA DE RIESGOS'!$AF630),"")</f>
        <v/>
      </c>
      <c r="AK136" s="370" t="str">
        <f>IF(AND('MAPA DE RIESGOS'!$AP631="Baja",'MAPA DE RIESGOS'!$AR631="Menor"),CONCATENATE("R",'MAPA DE RIESGOS'!$H631,"C",'MAPA DE RIESGOS'!$AF631),"")</f>
        <v/>
      </c>
      <c r="AL136" s="370" t="str">
        <f>IF(AND('MAPA DE RIESGOS'!$AP632="Baja",'MAPA DE RIESGOS'!$AR632="Menor"),CONCATENATE("R",'MAPA DE RIESGOS'!$H632,"C",'MAPA DE RIESGOS'!$AF632),"")</f>
        <v/>
      </c>
      <c r="AM136" s="370" t="str">
        <f>IF(AND('MAPA DE RIESGOS'!$AP633="Baja",'MAPA DE RIESGOS'!$AR633="Menor"),CONCATENATE("R",'MAPA DE RIESGOS'!$H633,"C",'MAPA DE RIESGOS'!$AF633),"")</f>
        <v/>
      </c>
      <c r="AN136" s="370" t="str">
        <f>IF(AND('MAPA DE RIESGOS'!$AP634="Baja",'MAPA DE RIESGOS'!$AR634="Menor"),CONCATENATE("R",'MAPA DE RIESGOS'!$H634,"C",'MAPA DE RIESGOS'!$AF634),"")</f>
        <v/>
      </c>
      <c r="AO136" s="370" t="str">
        <f>IF(AND('MAPA DE RIESGOS'!$AP635="Baja",'MAPA DE RIESGOS'!$AR635="Menor"),CONCATENATE("R",'MAPA DE RIESGOS'!$H635,"C",'MAPA DE RIESGOS'!$AF635),"")</f>
        <v/>
      </c>
      <c r="AP136" s="370" t="str">
        <f>IF(AND('MAPA DE RIESGOS'!$AP636="Baja",'MAPA DE RIESGOS'!$AR636="Menor"),CONCATENATE("R",'MAPA DE RIESGOS'!$H636,"C",'MAPA DE RIESGOS'!$AF636),"")</f>
        <v/>
      </c>
      <c r="AQ136" s="370" t="str">
        <f>IF(AND('MAPA DE RIESGOS'!$AP637="Baja",'MAPA DE RIESGOS'!$AR637="Menor"),CONCATENATE("R",'MAPA DE RIESGOS'!$H637,"C",'MAPA DE RIESGOS'!$AF637),"")</f>
        <v/>
      </c>
      <c r="AR136" s="370" t="str">
        <f>IF(AND('MAPA DE RIESGOS'!$AP638="Baja",'MAPA DE RIESGOS'!$AR638="Menor"),CONCATENATE("R",'MAPA DE RIESGOS'!$H638,"C",'MAPA DE RIESGOS'!$AF638),"")</f>
        <v/>
      </c>
      <c r="AS136" s="370" t="str">
        <f>IF(AND('MAPA DE RIESGOS'!$AP639="Baja",'MAPA DE RIESGOS'!$AR639="Menor"),CONCATENATE("R",'MAPA DE RIESGOS'!$H639,"C",'MAPA DE RIESGOS'!$AF639),"")</f>
        <v/>
      </c>
      <c r="AT136" s="369" t="str">
        <f>IF(AND('MAPA DE RIESGOS'!$AP622="Baja",'MAPA DE RIESGOS'!$AR622="Moderado"),CONCATENATE("R",'MAPA DE RIESGOS'!$H622,"C",'MAPA DE RIESGOS'!$AF622),"")</f>
        <v/>
      </c>
      <c r="AU136" s="370" t="str">
        <f>IF(AND('MAPA DE RIESGOS'!$AP623="Baja",'MAPA DE RIESGOS'!$AR623="Moderado"),CONCATENATE("R",'MAPA DE RIESGOS'!$H623,"C",'MAPA DE RIESGOS'!$AF623),"")</f>
        <v/>
      </c>
      <c r="AV136" s="370" t="str">
        <f>IF(AND('MAPA DE RIESGOS'!$AP624="Baja",'MAPA DE RIESGOS'!$AR624="Moderado"),CONCATENATE("R",'MAPA DE RIESGOS'!$H624,"C",'MAPA DE RIESGOS'!$AF624),"")</f>
        <v/>
      </c>
      <c r="AW136" s="370" t="str">
        <f>IF(AND('MAPA DE RIESGOS'!$AP625="Baja",'MAPA DE RIESGOS'!$AR625="Moderado"),CONCATENATE("R",'MAPA DE RIESGOS'!$H625,"C",'MAPA DE RIESGOS'!$AF625),"")</f>
        <v/>
      </c>
      <c r="AX136" s="370" t="str">
        <f>IF(AND('MAPA DE RIESGOS'!$AP626="Baja",'MAPA DE RIESGOS'!$AR626="Moderado"),CONCATENATE("R",'MAPA DE RIESGOS'!$H626,"C",'MAPA DE RIESGOS'!$AF626),"")</f>
        <v/>
      </c>
      <c r="AY136" s="370" t="str">
        <f>IF(AND('MAPA DE RIESGOS'!$AP627="Baja",'MAPA DE RIESGOS'!$AR627="Moderado"),CONCATENATE("R",'MAPA DE RIESGOS'!$H627,"C",'MAPA DE RIESGOS'!$AF627),"")</f>
        <v/>
      </c>
      <c r="AZ136" s="370" t="str">
        <f>IF(AND('MAPA DE RIESGOS'!$AP628="Baja",'MAPA DE RIESGOS'!$AR628="Moderado"),CONCATENATE("R",'MAPA DE RIESGOS'!$H628,"C",'MAPA DE RIESGOS'!$AF628),"")</f>
        <v/>
      </c>
      <c r="BA136" s="370" t="str">
        <f>IF(AND('MAPA DE RIESGOS'!$AP629="Baja",'MAPA DE RIESGOS'!$AR629="Moderado"),CONCATENATE("R",'MAPA DE RIESGOS'!$H629,"C",'MAPA DE RIESGOS'!$AF629),"")</f>
        <v/>
      </c>
      <c r="BB136" s="370" t="str">
        <f>IF(AND('MAPA DE RIESGOS'!$AP630="Baja",'MAPA DE RIESGOS'!$AR630="Moderado"),CONCATENATE("R",'MAPA DE RIESGOS'!$H630,"C",'MAPA DE RIESGOS'!$AF630),"")</f>
        <v/>
      </c>
      <c r="BC136" s="370" t="str">
        <f>IF(AND('MAPA DE RIESGOS'!$AP631="Baja",'MAPA DE RIESGOS'!$AR631="Moderado"),CONCATENATE("R",'MAPA DE RIESGOS'!$H631,"C",'MAPA DE RIESGOS'!$AF631),"")</f>
        <v/>
      </c>
      <c r="BD136" s="370" t="str">
        <f>IF(AND('MAPA DE RIESGOS'!$AP632="Baja",'MAPA DE RIESGOS'!$AR632="Moderado"),CONCATENATE("R",'MAPA DE RIESGOS'!$H632,"C",'MAPA DE RIESGOS'!$AF632),"")</f>
        <v/>
      </c>
      <c r="BE136" s="370" t="str">
        <f>IF(AND('MAPA DE RIESGOS'!$AP633="Baja",'MAPA DE RIESGOS'!$AR633="Moderado"),CONCATENATE("R",'MAPA DE RIESGOS'!$H633,"C",'MAPA DE RIESGOS'!$AF633),"")</f>
        <v/>
      </c>
      <c r="BF136" s="370" t="str">
        <f>IF(AND('MAPA DE RIESGOS'!$AP634="Baja",'MAPA DE RIESGOS'!$AR634="Moderado"),CONCATENATE("R",'MAPA DE RIESGOS'!$H634,"C",'MAPA DE RIESGOS'!$AF634),"")</f>
        <v/>
      </c>
      <c r="BG136" s="370" t="str">
        <f>IF(AND('MAPA DE RIESGOS'!$AP635="Baja",'MAPA DE RIESGOS'!$AR635="Moderado"),CONCATENATE("R",'MAPA DE RIESGOS'!$H635,"C",'MAPA DE RIESGOS'!$AF635),"")</f>
        <v/>
      </c>
      <c r="BH136" s="370" t="str">
        <f>IF(AND('MAPA DE RIESGOS'!$AP636="Baja",'MAPA DE RIESGOS'!$AR636="Moderado"),CONCATENATE("R",'MAPA DE RIESGOS'!$H636,"C",'MAPA DE RIESGOS'!$AF636),"")</f>
        <v/>
      </c>
      <c r="BI136" s="370" t="str">
        <f>IF(AND('MAPA DE RIESGOS'!$AP637="Baja",'MAPA DE RIESGOS'!$AR637="Moderado"),CONCATENATE("R",'MAPA DE RIESGOS'!$H637,"C",'MAPA DE RIESGOS'!$AF637),"")</f>
        <v/>
      </c>
      <c r="BJ136" s="370" t="str">
        <f>IF(AND('MAPA DE RIESGOS'!$AP638="Baja",'MAPA DE RIESGOS'!$AR638="Moderado"),CONCATENATE("R",'MAPA DE RIESGOS'!$H638,"C",'MAPA DE RIESGOS'!$AF638),"")</f>
        <v/>
      </c>
      <c r="BK136" s="371" t="str">
        <f>IF(AND('MAPA DE RIESGOS'!$AP639="Baja",'MAPA DE RIESGOS'!$AR639="Moderado"),CONCATENATE("R",'MAPA DE RIESGOS'!$H639,"C",'MAPA DE RIESGOS'!$AF639),"")</f>
        <v/>
      </c>
      <c r="BL136" s="357" t="str">
        <f>IF(AND('MAPA DE RIESGOS'!$AP622="Baja",'MAPA DE RIESGOS'!$AR622="Mayor"),CONCATENATE("R",'MAPA DE RIESGOS'!$H622,"C",'MAPA DE RIESGOS'!$AF622),"")</f>
        <v/>
      </c>
      <c r="BM136" s="357" t="str">
        <f>IF(AND('MAPA DE RIESGOS'!$AP623="Baja",'MAPA DE RIESGOS'!$AR623="Mayor"),CONCATENATE("R",'MAPA DE RIESGOS'!$H623,"C",'MAPA DE RIESGOS'!$AF623),"")</f>
        <v/>
      </c>
      <c r="BN136" s="357" t="str">
        <f>IF(AND('MAPA DE RIESGOS'!$AP624="Baja",'MAPA DE RIESGOS'!$AR624="Mayor"),CONCATENATE("R",'MAPA DE RIESGOS'!$H624,"C",'MAPA DE RIESGOS'!$AF624),"")</f>
        <v/>
      </c>
      <c r="BO136" s="357" t="str">
        <f>IF(AND('MAPA DE RIESGOS'!$AP625="Baja",'MAPA DE RIESGOS'!$AR625="Mayor"),CONCATENATE("R",'MAPA DE RIESGOS'!$H625,"C",'MAPA DE RIESGOS'!$AF625),"")</f>
        <v/>
      </c>
      <c r="BP136" s="357" t="str">
        <f>IF(AND('MAPA DE RIESGOS'!$AP626="Baja",'MAPA DE RIESGOS'!$AR626="Mayor"),CONCATENATE("R",'MAPA DE RIESGOS'!$H626,"C",'MAPA DE RIESGOS'!$AF626),"")</f>
        <v/>
      </c>
      <c r="BQ136" s="357" t="str">
        <f>IF(AND('MAPA DE RIESGOS'!$AP627="Baja",'MAPA DE RIESGOS'!$AR627="Mayor"),CONCATENATE("R",'MAPA DE RIESGOS'!$H627,"C",'MAPA DE RIESGOS'!$AF627),"")</f>
        <v/>
      </c>
      <c r="BR136" s="357" t="str">
        <f>IF(AND('MAPA DE RIESGOS'!$AP628="Baja",'MAPA DE RIESGOS'!$AR628="Mayor"),CONCATENATE("R",'MAPA DE RIESGOS'!$H628,"C",'MAPA DE RIESGOS'!$AF628),"")</f>
        <v/>
      </c>
      <c r="BS136" s="357" t="str">
        <f>IF(AND('MAPA DE RIESGOS'!$AP629="Baja",'MAPA DE RIESGOS'!$AR629="Mayor"),CONCATENATE("R",'MAPA DE RIESGOS'!$H629,"C",'MAPA DE RIESGOS'!$AF629),"")</f>
        <v/>
      </c>
      <c r="BT136" s="357" t="str">
        <f>IF(AND('MAPA DE RIESGOS'!$AP630="Baja",'MAPA DE RIESGOS'!$AR630="Mayor"),CONCATENATE("R",'MAPA DE RIESGOS'!$H630,"C",'MAPA DE RIESGOS'!$AF630),"")</f>
        <v/>
      </c>
      <c r="BU136" s="357" t="str">
        <f>IF(AND('MAPA DE RIESGOS'!$AP631="Baja",'MAPA DE RIESGOS'!$AR631="Mayor"),CONCATENATE("R",'MAPA DE RIESGOS'!$H631,"C",'MAPA DE RIESGOS'!$AF631),"")</f>
        <v/>
      </c>
      <c r="BV136" s="357" t="str">
        <f>IF(AND('MAPA DE RIESGOS'!$AP632="Baja",'MAPA DE RIESGOS'!$AR632="Mayor"),CONCATENATE("R",'MAPA DE RIESGOS'!$H632,"C",'MAPA DE RIESGOS'!$AF632),"")</f>
        <v/>
      </c>
      <c r="BW136" s="357" t="str">
        <f>IF(AND('MAPA DE RIESGOS'!$AP633="Baja",'MAPA DE RIESGOS'!$AR633="Mayor"),CONCATENATE("R",'MAPA DE RIESGOS'!$H633,"C",'MAPA DE RIESGOS'!$AF633),"")</f>
        <v/>
      </c>
      <c r="BX136" s="357" t="str">
        <f>IF(AND('MAPA DE RIESGOS'!$AP634="Baja",'MAPA DE RIESGOS'!$AR634="Mayor"),CONCATENATE("R",'MAPA DE RIESGOS'!$H634,"C",'MAPA DE RIESGOS'!$AF634),"")</f>
        <v/>
      </c>
      <c r="BY136" s="357" t="str">
        <f>IF(AND('MAPA DE RIESGOS'!$AP635="Baja",'MAPA DE RIESGOS'!$AR635="Mayor"),CONCATENATE("R",'MAPA DE RIESGOS'!$H635,"C",'MAPA DE RIESGOS'!$AF635),"")</f>
        <v/>
      </c>
      <c r="BZ136" s="357" t="str">
        <f>IF(AND('MAPA DE RIESGOS'!$AP636="Baja",'MAPA DE RIESGOS'!$AR636="Mayor"),CONCATENATE("R",'MAPA DE RIESGOS'!$H636,"C",'MAPA DE RIESGOS'!$AF636),"")</f>
        <v/>
      </c>
      <c r="CA136" s="357" t="str">
        <f>IF(AND('MAPA DE RIESGOS'!$AP637="Baja",'MAPA DE RIESGOS'!$AR637="Mayor"),CONCATENATE("R",'MAPA DE RIESGOS'!$H637,"C",'MAPA DE RIESGOS'!$AF637),"")</f>
        <v/>
      </c>
      <c r="CB136" s="357" t="str">
        <f>IF(AND('MAPA DE RIESGOS'!$AP638="Baja",'MAPA DE RIESGOS'!$AR638="Mayor"),CONCATENATE("R",'MAPA DE RIESGOS'!$H638,"C",'MAPA DE RIESGOS'!$AF638),"")</f>
        <v/>
      </c>
      <c r="CC136" s="358" t="str">
        <f>IF(AND('MAPA DE RIESGOS'!$AP639="Baja",'MAPA DE RIESGOS'!$AR639="Mayor"),CONCATENATE("R",'MAPA DE RIESGOS'!$H639,"C",'MAPA DE RIESGOS'!$AF639),"")</f>
        <v/>
      </c>
      <c r="CD136" s="359" t="str">
        <f>IF(AND('MAPA DE RIESGOS'!$AP622="Baja",'MAPA DE RIESGOS'!$AR622="Catastrófico"),CONCATENATE("R",'MAPA DE RIESGOS'!$H622,"C",'MAPA DE RIESGOS'!$AF622),"")</f>
        <v/>
      </c>
      <c r="CE136" s="359" t="str">
        <f>IF(AND('MAPA DE RIESGOS'!$AP623="Baja",'MAPA DE RIESGOS'!$AR623="Catastrófico"),CONCATENATE("R",'MAPA DE RIESGOS'!$H623,"C",'MAPA DE RIESGOS'!$AF623),"")</f>
        <v/>
      </c>
      <c r="CF136" s="359" t="str">
        <f>IF(AND('MAPA DE RIESGOS'!$AP624="Baja",'MAPA DE RIESGOS'!$AR624="Catastrófico"),CONCATENATE("R",'MAPA DE RIESGOS'!$H624,"C",'MAPA DE RIESGOS'!$AF624),"")</f>
        <v/>
      </c>
      <c r="CG136" s="359" t="str">
        <f>IF(AND('MAPA DE RIESGOS'!$AP625="Baja",'MAPA DE RIESGOS'!$AR625="Catastrófico"),CONCATENATE("R",'MAPA DE RIESGOS'!$H625,"C",'MAPA DE RIESGOS'!$AF625),"")</f>
        <v/>
      </c>
      <c r="CH136" s="359" t="str">
        <f>IF(AND('MAPA DE RIESGOS'!$AP626="Baja",'MAPA DE RIESGOS'!$AR626="Catastrófico"),CONCATENATE("R",'MAPA DE RIESGOS'!$H626,"C",'MAPA DE RIESGOS'!$AF626),"")</f>
        <v/>
      </c>
      <c r="CI136" s="359" t="str">
        <f>IF(AND('MAPA DE RIESGOS'!$AP627="Baja",'MAPA DE RIESGOS'!$AR627="Catastrófico"),CONCATENATE("R",'MAPA DE RIESGOS'!$H627,"C",'MAPA DE RIESGOS'!$AF627),"")</f>
        <v/>
      </c>
      <c r="CJ136" s="359" t="str">
        <f>IF(AND('MAPA DE RIESGOS'!$AP628="Baja",'MAPA DE RIESGOS'!$AR628="Catastrófico"),CONCATENATE("R",'MAPA DE RIESGOS'!$H628,"C",'MAPA DE RIESGOS'!$AF628),"")</f>
        <v/>
      </c>
      <c r="CK136" s="359" t="str">
        <f>IF(AND('MAPA DE RIESGOS'!$AP629="Baja",'MAPA DE RIESGOS'!$AR629="Catastrófico"),CONCATENATE("R",'MAPA DE RIESGOS'!$H629,"C",'MAPA DE RIESGOS'!$AF629),"")</f>
        <v/>
      </c>
      <c r="CL136" s="359" t="str">
        <f>IF(AND('MAPA DE RIESGOS'!$AP630="Baja",'MAPA DE RIESGOS'!$AR630="Catastrófico"),CONCATENATE("R",'MAPA DE RIESGOS'!$H630,"C",'MAPA DE RIESGOS'!$AF630),"")</f>
        <v/>
      </c>
      <c r="CM136" s="359" t="str">
        <f>IF(AND('MAPA DE RIESGOS'!$AP631="Baja",'MAPA DE RIESGOS'!$AR631="Catastrófico"),CONCATENATE("R",'MAPA DE RIESGOS'!$H631,"C",'MAPA DE RIESGOS'!$AF631),"")</f>
        <v/>
      </c>
      <c r="CN136" s="359" t="str">
        <f>IF(AND('MAPA DE RIESGOS'!$AP632="Baja",'MAPA DE RIESGOS'!$AR632="Catastrófico"),CONCATENATE("R",'MAPA DE RIESGOS'!$H632,"C",'MAPA DE RIESGOS'!$AF632),"")</f>
        <v/>
      </c>
      <c r="CO136" s="359" t="str">
        <f>IF(AND('MAPA DE RIESGOS'!$AP633="Baja",'MAPA DE RIESGOS'!$AR633="Catastrófico"),CONCATENATE("R",'MAPA DE RIESGOS'!$H633,"C",'MAPA DE RIESGOS'!$AF633),"")</f>
        <v/>
      </c>
      <c r="CP136" s="359" t="str">
        <f>IF(AND('MAPA DE RIESGOS'!$AP634="Baja",'MAPA DE RIESGOS'!$AR634="Catastrófico"),CONCATENATE("R",'MAPA DE RIESGOS'!$H634,"C",'MAPA DE RIESGOS'!$AF634),"")</f>
        <v/>
      </c>
      <c r="CQ136" s="359" t="str">
        <f>IF(AND('MAPA DE RIESGOS'!$AP635="Baja",'MAPA DE RIESGOS'!$AR635="Catastrófico"),CONCATENATE("R",'MAPA DE RIESGOS'!$H635,"C",'MAPA DE RIESGOS'!$AF635),"")</f>
        <v/>
      </c>
      <c r="CR136" s="359" t="str">
        <f>IF(AND('MAPA DE RIESGOS'!$AP636="Baja",'MAPA DE RIESGOS'!$AR636="Catastrófico"),CONCATENATE("R",'MAPA DE RIESGOS'!$H636,"C",'MAPA DE RIESGOS'!$AF636),"")</f>
        <v/>
      </c>
      <c r="CS136" s="359" t="str">
        <f>IF(AND('MAPA DE RIESGOS'!$AP637="Baja",'MAPA DE RIESGOS'!$AR637="Catastrófico"),CONCATENATE("R",'MAPA DE RIESGOS'!$H637,"C",'MAPA DE RIESGOS'!$AF637),"")</f>
        <v/>
      </c>
      <c r="CT136" s="359" t="str">
        <f>IF(AND('MAPA DE RIESGOS'!$AP638="Baja",'MAPA DE RIESGOS'!$AR638="Catastrófico"),CONCATENATE("R",'MAPA DE RIESGOS'!$H638,"C",'MAPA DE RIESGOS'!$AF638),"")</f>
        <v/>
      </c>
      <c r="CU136" s="360" t="str">
        <f>IF(AND('MAPA DE RIESGOS'!$AP639="Baja",'MAPA DE RIESGOS'!$AR639="Catastrófico"),CONCATENATE("R",'MAPA DE RIESGOS'!$H639,"C",'MAPA DE RIESGOS'!$AF639),"")</f>
        <v/>
      </c>
      <c r="CV136" s="67"/>
      <c r="CW136" s="722"/>
      <c r="CX136" s="722"/>
      <c r="CY136" s="722"/>
      <c r="CZ136" s="722"/>
      <c r="DA136" s="722"/>
      <c r="DB136" s="722"/>
    </row>
    <row r="137" spans="2:106" ht="32.5" customHeight="1">
      <c r="B137" s="755"/>
      <c r="C137" s="755"/>
      <c r="D137" s="756"/>
      <c r="E137" s="726"/>
      <c r="F137" s="727"/>
      <c r="G137" s="727"/>
      <c r="H137" s="727"/>
      <c r="I137" s="728"/>
      <c r="J137" s="378" t="str">
        <f>IF(AND('MAPA DE RIESGOS'!$AP640="Baja",'MAPA DE RIESGOS'!$AR640="Leve"),CONCATENATE("R",'MAPA DE RIESGOS'!$H640,"C",'MAPA DE RIESGOS'!$AF640),"")</f>
        <v/>
      </c>
      <c r="K137" s="379" t="str">
        <f>IF(AND('MAPA DE RIESGOS'!$AP641="Baja",'MAPA DE RIESGOS'!$AR641="Leve"),CONCATENATE("R",'MAPA DE RIESGOS'!$H641,"C",'MAPA DE RIESGOS'!$AF641),"")</f>
        <v/>
      </c>
      <c r="L137" s="379" t="str">
        <f>IF(AND('MAPA DE RIESGOS'!$AP642="Baja",'MAPA DE RIESGOS'!$AR642="Leve"),CONCATENATE("R",'MAPA DE RIESGOS'!$H642,"C",'MAPA DE RIESGOS'!$AF642),"")</f>
        <v/>
      </c>
      <c r="M137" s="379" t="str">
        <f>IF(AND('MAPA DE RIESGOS'!$AP643="Baja",'MAPA DE RIESGOS'!$AR643="Leve"),CONCATENATE("R",'MAPA DE RIESGOS'!$H643,"C",'MAPA DE RIESGOS'!$AF643),"")</f>
        <v/>
      </c>
      <c r="N137" s="379" t="str">
        <f>IF(AND('MAPA DE RIESGOS'!$AP644="Baja",'MAPA DE RIESGOS'!$AR644="Leve"),CONCATENATE("R",'MAPA DE RIESGOS'!$H644,"C",'MAPA DE RIESGOS'!$AF644),"")</f>
        <v/>
      </c>
      <c r="O137" s="379" t="str">
        <f>IF(AND('MAPA DE RIESGOS'!$AP645="Baja",'MAPA DE RIESGOS'!$AR645="Leve"),CONCATENATE("R",'MAPA DE RIESGOS'!$H645,"C",'MAPA DE RIESGOS'!$AF645),"")</f>
        <v/>
      </c>
      <c r="P137" s="379" t="str">
        <f>IF(AND('MAPA DE RIESGOS'!$AP646="Baja",'MAPA DE RIESGOS'!$AR646="Leve"),CONCATENATE("R",'MAPA DE RIESGOS'!$H646,"C",'MAPA DE RIESGOS'!$AF646),"")</f>
        <v/>
      </c>
      <c r="Q137" s="379" t="str">
        <f>IF(AND('MAPA DE RIESGOS'!$AP647="Baja",'MAPA DE RIESGOS'!$AR647="Leve"),CONCATENATE("R",'MAPA DE RIESGOS'!$H647,"C",'MAPA DE RIESGOS'!$AF647),"")</f>
        <v/>
      </c>
      <c r="R137" s="379" t="str">
        <f>IF(AND('MAPA DE RIESGOS'!$AP648="Baja",'MAPA DE RIESGOS'!$AR648="Leve"),CONCATENATE("R",'MAPA DE RIESGOS'!$H648,"C",'MAPA DE RIESGOS'!$AF648),"")</f>
        <v/>
      </c>
      <c r="S137" s="379" t="str">
        <f>IF(AND('MAPA DE RIESGOS'!$AP649="Baja",'MAPA DE RIESGOS'!$AR649="Leve"),CONCATENATE("R",'MAPA DE RIESGOS'!$H649,"C",'MAPA DE RIESGOS'!$AF649),"")</f>
        <v/>
      </c>
      <c r="T137" s="379" t="str">
        <f>IF(AND('MAPA DE RIESGOS'!$AP650="Baja",'MAPA DE RIESGOS'!$AR650="Leve"),CONCATENATE("R",'MAPA DE RIESGOS'!$H650,"C",'MAPA DE RIESGOS'!$AF650),"")</f>
        <v/>
      </c>
      <c r="U137" s="379" t="str">
        <f>IF(AND('MAPA DE RIESGOS'!$AP651="Baja",'MAPA DE RIESGOS'!$AR651="Leve"),CONCATENATE("R",'MAPA DE RIESGOS'!$H651,"C",'MAPA DE RIESGOS'!$AF651),"")</f>
        <v/>
      </c>
      <c r="V137" s="379" t="str">
        <f>IF(AND('MAPA DE RIESGOS'!$AP652="Baja",'MAPA DE RIESGOS'!$AR652="Leve"),CONCATENATE("R",'MAPA DE RIESGOS'!$H652,"C",'MAPA DE RIESGOS'!$AF652),"")</f>
        <v/>
      </c>
      <c r="W137" s="379" t="str">
        <f>IF(AND('MAPA DE RIESGOS'!$AP653="Baja",'MAPA DE RIESGOS'!$AR653="Leve"),CONCATENATE("R",'MAPA DE RIESGOS'!$H653,"C",'MAPA DE RIESGOS'!$AF653),"")</f>
        <v/>
      </c>
      <c r="X137" s="379" t="str">
        <f>IF(AND('MAPA DE RIESGOS'!$AP654="Baja",'MAPA DE RIESGOS'!$AR654="Leve"),CONCATENATE("R",'MAPA DE RIESGOS'!$H654,"C",'MAPA DE RIESGOS'!$AF654),"")</f>
        <v/>
      </c>
      <c r="Y137" s="379" t="str">
        <f>IF(AND('MAPA DE RIESGOS'!$AP655="Baja",'MAPA DE RIESGOS'!$AR655="Leve"),CONCATENATE("R",'MAPA DE RIESGOS'!$H655,"C",'MAPA DE RIESGOS'!$AF655),"")</f>
        <v/>
      </c>
      <c r="Z137" s="379" t="str">
        <f>IF(AND('MAPA DE RIESGOS'!$AP656="Baja",'MAPA DE RIESGOS'!$AR656="Leve"),CONCATENATE("R",'MAPA DE RIESGOS'!$H656,"C",'MAPA DE RIESGOS'!$AF656),"")</f>
        <v/>
      </c>
      <c r="AA137" s="380" t="str">
        <f>IF(AND('MAPA DE RIESGOS'!$AP657="Baja",'MAPA DE RIESGOS'!$AR657="Leve"),CONCATENATE("R",'MAPA DE RIESGOS'!$H657,"C",'MAPA DE RIESGOS'!$AF657),"")</f>
        <v/>
      </c>
      <c r="AB137" s="369" t="str">
        <f>IF(AND('MAPA DE RIESGOS'!$AP640="Baja",'MAPA DE RIESGOS'!$AR640="Menor"),CONCATENATE("R",'MAPA DE RIESGOS'!$H640,"C",'MAPA DE RIESGOS'!$AF640),"")</f>
        <v/>
      </c>
      <c r="AC137" s="370" t="str">
        <f>IF(AND('MAPA DE RIESGOS'!$AP641="Baja",'MAPA DE RIESGOS'!$AR641="Menor"),CONCATENATE("R",'MAPA DE RIESGOS'!$H641,"C",'MAPA DE RIESGOS'!$AF641),"")</f>
        <v/>
      </c>
      <c r="AD137" s="370" t="str">
        <f>IF(AND('MAPA DE RIESGOS'!$AP642="Baja",'MAPA DE RIESGOS'!$AR642="Menor"),CONCATENATE("R",'MAPA DE RIESGOS'!$H642,"C",'MAPA DE RIESGOS'!$AF642),"")</f>
        <v/>
      </c>
      <c r="AE137" s="370" t="str">
        <f>IF(AND('MAPA DE RIESGOS'!$AP643="Baja",'MAPA DE RIESGOS'!$AR643="Menor"),CONCATENATE("R",'MAPA DE RIESGOS'!$H643,"C",'MAPA DE RIESGOS'!$AF643),"")</f>
        <v/>
      </c>
      <c r="AF137" s="370" t="str">
        <f>IF(AND('MAPA DE RIESGOS'!$AP644="Baja",'MAPA DE RIESGOS'!$AR644="Menor"),CONCATENATE("R",'MAPA DE RIESGOS'!$H644,"C",'MAPA DE RIESGOS'!$AF644),"")</f>
        <v/>
      </c>
      <c r="AG137" s="370" t="str">
        <f>IF(AND('MAPA DE RIESGOS'!$AP645="Baja",'MAPA DE RIESGOS'!$AR645="Menor"),CONCATENATE("R",'MAPA DE RIESGOS'!$H645,"C",'MAPA DE RIESGOS'!$AF645),"")</f>
        <v/>
      </c>
      <c r="AH137" s="370" t="str">
        <f>IF(AND('MAPA DE RIESGOS'!$AP646="Baja",'MAPA DE RIESGOS'!$AR646="Menor"),CONCATENATE("R",'MAPA DE RIESGOS'!$H646,"C",'MAPA DE RIESGOS'!$AF646),"")</f>
        <v/>
      </c>
      <c r="AI137" s="370" t="str">
        <f>IF(AND('MAPA DE RIESGOS'!$AP647="Baja",'MAPA DE RIESGOS'!$AR647="Menor"),CONCATENATE("R",'MAPA DE RIESGOS'!$H647,"C",'MAPA DE RIESGOS'!$AF647),"")</f>
        <v/>
      </c>
      <c r="AJ137" s="370" t="str">
        <f>IF(AND('MAPA DE RIESGOS'!$AP648="Baja",'MAPA DE RIESGOS'!$AR648="Menor"),CONCATENATE("R",'MAPA DE RIESGOS'!$H648,"C",'MAPA DE RIESGOS'!$AF648),"")</f>
        <v/>
      </c>
      <c r="AK137" s="370" t="str">
        <f>IF(AND('MAPA DE RIESGOS'!$AP649="Baja",'MAPA DE RIESGOS'!$AR649="Menor"),CONCATENATE("R",'MAPA DE RIESGOS'!$H649,"C",'MAPA DE RIESGOS'!$AF649),"")</f>
        <v/>
      </c>
      <c r="AL137" s="370" t="str">
        <f>IF(AND('MAPA DE RIESGOS'!$AP650="Baja",'MAPA DE RIESGOS'!$AR650="Menor"),CONCATENATE("R",'MAPA DE RIESGOS'!$H650,"C",'MAPA DE RIESGOS'!$AF650),"")</f>
        <v/>
      </c>
      <c r="AM137" s="370" t="str">
        <f>IF(AND('MAPA DE RIESGOS'!$AP651="Baja",'MAPA DE RIESGOS'!$AR651="Menor"),CONCATENATE("R",'MAPA DE RIESGOS'!$H651,"C",'MAPA DE RIESGOS'!$AF651),"")</f>
        <v/>
      </c>
      <c r="AN137" s="370" t="str">
        <f>IF(AND('MAPA DE RIESGOS'!$AP652="Baja",'MAPA DE RIESGOS'!$AR652="Menor"),CONCATENATE("R",'MAPA DE RIESGOS'!$H652,"C",'MAPA DE RIESGOS'!$AF652),"")</f>
        <v/>
      </c>
      <c r="AO137" s="370" t="str">
        <f>IF(AND('MAPA DE RIESGOS'!$AP653="Baja",'MAPA DE RIESGOS'!$AR653="Menor"),CONCATENATE("R",'MAPA DE RIESGOS'!$H653,"C",'MAPA DE RIESGOS'!$AF653),"")</f>
        <v/>
      </c>
      <c r="AP137" s="370" t="str">
        <f>IF(AND('MAPA DE RIESGOS'!$AP654="Baja",'MAPA DE RIESGOS'!$AR654="Menor"),CONCATENATE("R",'MAPA DE RIESGOS'!$H654,"C",'MAPA DE RIESGOS'!$AF654),"")</f>
        <v/>
      </c>
      <c r="AQ137" s="370" t="str">
        <f>IF(AND('MAPA DE RIESGOS'!$AP655="Baja",'MAPA DE RIESGOS'!$AR655="Menor"),CONCATENATE("R",'MAPA DE RIESGOS'!$H655,"C",'MAPA DE RIESGOS'!$AF655),"")</f>
        <v/>
      </c>
      <c r="AR137" s="370" t="str">
        <f>IF(AND('MAPA DE RIESGOS'!$AP656="Baja",'MAPA DE RIESGOS'!$AR656="Menor"),CONCATENATE("R",'MAPA DE RIESGOS'!$H656,"C",'MAPA DE RIESGOS'!$AF656),"")</f>
        <v/>
      </c>
      <c r="AS137" s="370" t="str">
        <f>IF(AND('MAPA DE RIESGOS'!$AP657="Baja",'MAPA DE RIESGOS'!$AR657="Menor"),CONCATENATE("R",'MAPA DE RIESGOS'!$H657,"C",'MAPA DE RIESGOS'!$AF657),"")</f>
        <v/>
      </c>
      <c r="AT137" s="369" t="str">
        <f>IF(AND('MAPA DE RIESGOS'!$AP640="Baja",'MAPA DE RIESGOS'!$AR640="Moderado"),CONCATENATE("R",'MAPA DE RIESGOS'!$H640,"C",'MAPA DE RIESGOS'!$AF640),"")</f>
        <v/>
      </c>
      <c r="AU137" s="370" t="str">
        <f>IF(AND('MAPA DE RIESGOS'!$AP641="Baja",'MAPA DE RIESGOS'!$AR641="Moderado"),CONCATENATE("R",'MAPA DE RIESGOS'!$H641,"C",'MAPA DE RIESGOS'!$AF641),"")</f>
        <v/>
      </c>
      <c r="AV137" s="370" t="str">
        <f>IF(AND('MAPA DE RIESGOS'!$AP642="Baja",'MAPA DE RIESGOS'!$AR642="Moderado"),CONCATENATE("R",'MAPA DE RIESGOS'!$H642,"C",'MAPA DE RIESGOS'!$AF642),"")</f>
        <v/>
      </c>
      <c r="AW137" s="370" t="str">
        <f>IF(AND('MAPA DE RIESGOS'!$AP643="Baja",'MAPA DE RIESGOS'!$AR643="Moderado"),CONCATENATE("R",'MAPA DE RIESGOS'!$H643,"C",'MAPA DE RIESGOS'!$AF643),"")</f>
        <v/>
      </c>
      <c r="AX137" s="370" t="str">
        <f>IF(AND('MAPA DE RIESGOS'!$AP644="Baja",'MAPA DE RIESGOS'!$AR644="Moderado"),CONCATENATE("R",'MAPA DE RIESGOS'!$H644,"C",'MAPA DE RIESGOS'!$AF644),"")</f>
        <v/>
      </c>
      <c r="AY137" s="370" t="str">
        <f>IF(AND('MAPA DE RIESGOS'!$AP645="Baja",'MAPA DE RIESGOS'!$AR645="Moderado"),CONCATENATE("R",'MAPA DE RIESGOS'!$H645,"C",'MAPA DE RIESGOS'!$AF645),"")</f>
        <v/>
      </c>
      <c r="AZ137" s="370" t="str">
        <f>IF(AND('MAPA DE RIESGOS'!$AP646="Baja",'MAPA DE RIESGOS'!$AR646="Moderado"),CONCATENATE("R",'MAPA DE RIESGOS'!$H646,"C",'MAPA DE RIESGOS'!$AF646),"")</f>
        <v/>
      </c>
      <c r="BA137" s="370" t="str">
        <f>IF(AND('MAPA DE RIESGOS'!$AP647="Baja",'MAPA DE RIESGOS'!$AR647="Moderado"),CONCATENATE("R",'MAPA DE RIESGOS'!$H647,"C",'MAPA DE RIESGOS'!$AF647),"")</f>
        <v/>
      </c>
      <c r="BB137" s="370" t="str">
        <f>IF(AND('MAPA DE RIESGOS'!$AP648="Baja",'MAPA DE RIESGOS'!$AR648="Moderado"),CONCATENATE("R",'MAPA DE RIESGOS'!$H648,"C",'MAPA DE RIESGOS'!$AF648),"")</f>
        <v/>
      </c>
      <c r="BC137" s="370" t="str">
        <f>IF(AND('MAPA DE RIESGOS'!$AP649="Baja",'MAPA DE RIESGOS'!$AR649="Moderado"),CONCATENATE("R",'MAPA DE RIESGOS'!$H649,"C",'MAPA DE RIESGOS'!$AF649),"")</f>
        <v/>
      </c>
      <c r="BD137" s="370" t="str">
        <f>IF(AND('MAPA DE RIESGOS'!$AP650="Baja",'MAPA DE RIESGOS'!$AR650="Moderado"),CONCATENATE("R",'MAPA DE RIESGOS'!$H650,"C",'MAPA DE RIESGOS'!$AF650),"")</f>
        <v/>
      </c>
      <c r="BE137" s="370" t="str">
        <f>IF(AND('MAPA DE RIESGOS'!$AP651="Baja",'MAPA DE RIESGOS'!$AR651="Moderado"),CONCATENATE("R",'MAPA DE RIESGOS'!$H651,"C",'MAPA DE RIESGOS'!$AF651),"")</f>
        <v/>
      </c>
      <c r="BF137" s="370" t="str">
        <f>IF(AND('MAPA DE RIESGOS'!$AP652="Baja",'MAPA DE RIESGOS'!$AR652="Moderado"),CONCATENATE("R",'MAPA DE RIESGOS'!$H652,"C",'MAPA DE RIESGOS'!$AF652),"")</f>
        <v/>
      </c>
      <c r="BG137" s="370" t="str">
        <f>IF(AND('MAPA DE RIESGOS'!$AP653="Baja",'MAPA DE RIESGOS'!$AR653="Moderado"),CONCATENATE("R",'MAPA DE RIESGOS'!$H653,"C",'MAPA DE RIESGOS'!$AF653),"")</f>
        <v/>
      </c>
      <c r="BH137" s="370" t="str">
        <f>IF(AND('MAPA DE RIESGOS'!$AP654="Baja",'MAPA DE RIESGOS'!$AR654="Moderado"),CONCATENATE("R",'MAPA DE RIESGOS'!$H654,"C",'MAPA DE RIESGOS'!$AF654),"")</f>
        <v/>
      </c>
      <c r="BI137" s="370" t="str">
        <f>IF(AND('MAPA DE RIESGOS'!$AP655="Baja",'MAPA DE RIESGOS'!$AR655="Moderado"),CONCATENATE("R",'MAPA DE RIESGOS'!$H655,"C",'MAPA DE RIESGOS'!$AF655),"")</f>
        <v/>
      </c>
      <c r="BJ137" s="370" t="str">
        <f>IF(AND('MAPA DE RIESGOS'!$AP656="Baja",'MAPA DE RIESGOS'!$AR656="Moderado"),CONCATENATE("R",'MAPA DE RIESGOS'!$H656,"C",'MAPA DE RIESGOS'!$AF656),"")</f>
        <v/>
      </c>
      <c r="BK137" s="371" t="str">
        <f>IF(AND('MAPA DE RIESGOS'!$AP657="Baja",'MAPA DE RIESGOS'!$AR657="Moderado"),CONCATENATE("R",'MAPA DE RIESGOS'!$H657,"C",'MAPA DE RIESGOS'!$AF657),"")</f>
        <v/>
      </c>
      <c r="BL137" s="357" t="str">
        <f>IF(AND('MAPA DE RIESGOS'!$AP640="Baja",'MAPA DE RIESGOS'!$AR640="Mayor"),CONCATENATE("R",'MAPA DE RIESGOS'!$H640,"C",'MAPA DE RIESGOS'!$AF640),"")</f>
        <v/>
      </c>
      <c r="BM137" s="357" t="str">
        <f>IF(AND('MAPA DE RIESGOS'!$AP641="Baja",'MAPA DE RIESGOS'!$AR641="Mayor"),CONCATENATE("R",'MAPA DE RIESGOS'!$H641,"C",'MAPA DE RIESGOS'!$AF641),"")</f>
        <v/>
      </c>
      <c r="BN137" s="357" t="str">
        <f>IF(AND('MAPA DE RIESGOS'!$AP642="Baja",'MAPA DE RIESGOS'!$AR642="Mayor"),CONCATENATE("R",'MAPA DE RIESGOS'!$H642,"C",'MAPA DE RIESGOS'!$AF642),"")</f>
        <v/>
      </c>
      <c r="BO137" s="357" t="str">
        <f>IF(AND('MAPA DE RIESGOS'!$AP643="Baja",'MAPA DE RIESGOS'!$AR643="Mayor"),CONCATENATE("R",'MAPA DE RIESGOS'!$H643,"C",'MAPA DE RIESGOS'!$AF643),"")</f>
        <v/>
      </c>
      <c r="BP137" s="357" t="str">
        <f>IF(AND('MAPA DE RIESGOS'!$AP644="Baja",'MAPA DE RIESGOS'!$AR644="Mayor"),CONCATENATE("R",'MAPA DE RIESGOS'!$H644,"C",'MAPA DE RIESGOS'!$AF644),"")</f>
        <v/>
      </c>
      <c r="BQ137" s="357" t="str">
        <f>IF(AND('MAPA DE RIESGOS'!$AP645="Baja",'MAPA DE RIESGOS'!$AR645="Mayor"),CONCATENATE("R",'MAPA DE RIESGOS'!$H645,"C",'MAPA DE RIESGOS'!$AF645),"")</f>
        <v/>
      </c>
      <c r="BR137" s="357" t="str">
        <f>IF(AND('MAPA DE RIESGOS'!$AP646="Baja",'MAPA DE RIESGOS'!$AR646="Mayor"),CONCATENATE("R",'MAPA DE RIESGOS'!$H646,"C",'MAPA DE RIESGOS'!$AF646),"")</f>
        <v/>
      </c>
      <c r="BS137" s="357" t="str">
        <f>IF(AND('MAPA DE RIESGOS'!$AP647="Baja",'MAPA DE RIESGOS'!$AR647="Mayor"),CONCATENATE("R",'MAPA DE RIESGOS'!$H647,"C",'MAPA DE RIESGOS'!$AF647),"")</f>
        <v/>
      </c>
      <c r="BT137" s="357" t="str">
        <f>IF(AND('MAPA DE RIESGOS'!$AP648="Baja",'MAPA DE RIESGOS'!$AR648="Mayor"),CONCATENATE("R",'MAPA DE RIESGOS'!$H648,"C",'MAPA DE RIESGOS'!$AF648),"")</f>
        <v/>
      </c>
      <c r="BU137" s="357" t="str">
        <f>IF(AND('MAPA DE RIESGOS'!$AP649="Baja",'MAPA DE RIESGOS'!$AR649="Mayor"),CONCATENATE("R",'MAPA DE RIESGOS'!$H649,"C",'MAPA DE RIESGOS'!$AF649),"")</f>
        <v/>
      </c>
      <c r="BV137" s="357" t="str">
        <f>IF(AND('MAPA DE RIESGOS'!$AP650="Baja",'MAPA DE RIESGOS'!$AR650="Mayor"),CONCATENATE("R",'MAPA DE RIESGOS'!$H650,"C",'MAPA DE RIESGOS'!$AF650),"")</f>
        <v/>
      </c>
      <c r="BW137" s="357" t="str">
        <f>IF(AND('MAPA DE RIESGOS'!$AP651="Baja",'MAPA DE RIESGOS'!$AR651="Mayor"),CONCATENATE("R",'MAPA DE RIESGOS'!$H651,"C",'MAPA DE RIESGOS'!$AF651),"")</f>
        <v/>
      </c>
      <c r="BX137" s="357" t="str">
        <f>IF(AND('MAPA DE RIESGOS'!$AP652="Baja",'MAPA DE RIESGOS'!$AR652="Mayor"),CONCATENATE("R",'MAPA DE RIESGOS'!$H652,"C",'MAPA DE RIESGOS'!$AF652),"")</f>
        <v/>
      </c>
      <c r="BY137" s="357" t="str">
        <f>IF(AND('MAPA DE RIESGOS'!$AP653="Baja",'MAPA DE RIESGOS'!$AR653="Mayor"),CONCATENATE("R",'MAPA DE RIESGOS'!$H653,"C",'MAPA DE RIESGOS'!$AF653),"")</f>
        <v/>
      </c>
      <c r="BZ137" s="357" t="str">
        <f>IF(AND('MAPA DE RIESGOS'!$AP654="Baja",'MAPA DE RIESGOS'!$AR654="Mayor"),CONCATENATE("R",'MAPA DE RIESGOS'!$H654,"C",'MAPA DE RIESGOS'!$AF654),"")</f>
        <v/>
      </c>
      <c r="CA137" s="357" t="str">
        <f>IF(AND('MAPA DE RIESGOS'!$AP655="Baja",'MAPA DE RIESGOS'!$AR655="Mayor"),CONCATENATE("R",'MAPA DE RIESGOS'!$H655,"C",'MAPA DE RIESGOS'!$AF655),"")</f>
        <v/>
      </c>
      <c r="CB137" s="357" t="str">
        <f>IF(AND('MAPA DE RIESGOS'!$AP656="Baja",'MAPA DE RIESGOS'!$AR656="Mayor"),CONCATENATE("R",'MAPA DE RIESGOS'!$H656,"C",'MAPA DE RIESGOS'!$AF656),"")</f>
        <v/>
      </c>
      <c r="CC137" s="358" t="str">
        <f>IF(AND('MAPA DE RIESGOS'!$AP657="Baja",'MAPA DE RIESGOS'!$AR657="Mayor"),CONCATENATE("R",'MAPA DE RIESGOS'!$H657,"C",'MAPA DE RIESGOS'!$AF657),"")</f>
        <v/>
      </c>
      <c r="CD137" s="359" t="str">
        <f>IF(AND('MAPA DE RIESGOS'!$AP640="Baja",'MAPA DE RIESGOS'!$AR640="Catastrófico"),CONCATENATE("R",'MAPA DE RIESGOS'!$H640,"C",'MAPA DE RIESGOS'!$AF640),"")</f>
        <v/>
      </c>
      <c r="CE137" s="359" t="str">
        <f>IF(AND('MAPA DE RIESGOS'!$AP641="Baja",'MAPA DE RIESGOS'!$AR641="Catastrófico"),CONCATENATE("R",'MAPA DE RIESGOS'!$H641,"C",'MAPA DE RIESGOS'!$AF641),"")</f>
        <v/>
      </c>
      <c r="CF137" s="359" t="str">
        <f>IF(AND('MAPA DE RIESGOS'!$AP642="Baja",'MAPA DE RIESGOS'!$AR642="Catastrófico"),CONCATENATE("R",'MAPA DE RIESGOS'!$H642,"C",'MAPA DE RIESGOS'!$AF642),"")</f>
        <v/>
      </c>
      <c r="CG137" s="359" t="str">
        <f>IF(AND('MAPA DE RIESGOS'!$AP643="Baja",'MAPA DE RIESGOS'!$AR643="Catastrófico"),CONCATENATE("R",'MAPA DE RIESGOS'!$H643,"C",'MAPA DE RIESGOS'!$AF643),"")</f>
        <v/>
      </c>
      <c r="CH137" s="359" t="str">
        <f>IF(AND('MAPA DE RIESGOS'!$AP644="Baja",'MAPA DE RIESGOS'!$AR644="Catastrófico"),CONCATENATE("R",'MAPA DE RIESGOS'!$H644,"C",'MAPA DE RIESGOS'!$AF644),"")</f>
        <v/>
      </c>
      <c r="CI137" s="359" t="str">
        <f>IF(AND('MAPA DE RIESGOS'!$AP645="Baja",'MAPA DE RIESGOS'!$AR645="Catastrófico"),CONCATENATE("R",'MAPA DE RIESGOS'!$H645,"C",'MAPA DE RIESGOS'!$AF645),"")</f>
        <v/>
      </c>
      <c r="CJ137" s="359" t="str">
        <f>IF(AND('MAPA DE RIESGOS'!$AP646="Baja",'MAPA DE RIESGOS'!$AR646="Catastrófico"),CONCATENATE("R",'MAPA DE RIESGOS'!$H646,"C",'MAPA DE RIESGOS'!$AF646),"")</f>
        <v/>
      </c>
      <c r="CK137" s="359" t="str">
        <f>IF(AND('MAPA DE RIESGOS'!$AP647="Baja",'MAPA DE RIESGOS'!$AR647="Catastrófico"),CONCATENATE("R",'MAPA DE RIESGOS'!$H647,"C",'MAPA DE RIESGOS'!$AF647),"")</f>
        <v/>
      </c>
      <c r="CL137" s="359" t="str">
        <f>IF(AND('MAPA DE RIESGOS'!$AP648="Baja",'MAPA DE RIESGOS'!$AR648="Catastrófico"),CONCATENATE("R",'MAPA DE RIESGOS'!$H648,"C",'MAPA DE RIESGOS'!$AF648),"")</f>
        <v/>
      </c>
      <c r="CM137" s="359" t="str">
        <f>IF(AND('MAPA DE RIESGOS'!$AP649="Baja",'MAPA DE RIESGOS'!$AR649="Catastrófico"),CONCATENATE("R",'MAPA DE RIESGOS'!$H649,"C",'MAPA DE RIESGOS'!$AF649),"")</f>
        <v/>
      </c>
      <c r="CN137" s="359" t="str">
        <f>IF(AND('MAPA DE RIESGOS'!$AP650="Baja",'MAPA DE RIESGOS'!$AR650="Catastrófico"),CONCATENATE("R",'MAPA DE RIESGOS'!$H650,"C",'MAPA DE RIESGOS'!$AF650),"")</f>
        <v/>
      </c>
      <c r="CO137" s="359" t="str">
        <f>IF(AND('MAPA DE RIESGOS'!$AP651="Baja",'MAPA DE RIESGOS'!$AR651="Catastrófico"),CONCATENATE("R",'MAPA DE RIESGOS'!$H651,"C",'MAPA DE RIESGOS'!$AF651),"")</f>
        <v/>
      </c>
      <c r="CP137" s="359" t="str">
        <f>IF(AND('MAPA DE RIESGOS'!$AP652="Baja",'MAPA DE RIESGOS'!$AR652="Catastrófico"),CONCATENATE("R",'MAPA DE RIESGOS'!$H652,"C",'MAPA DE RIESGOS'!$AF652),"")</f>
        <v/>
      </c>
      <c r="CQ137" s="359" t="str">
        <f>IF(AND('MAPA DE RIESGOS'!$AP653="Baja",'MAPA DE RIESGOS'!$AR653="Catastrófico"),CONCATENATE("R",'MAPA DE RIESGOS'!$H653,"C",'MAPA DE RIESGOS'!$AF653),"")</f>
        <v/>
      </c>
      <c r="CR137" s="359" t="str">
        <f>IF(AND('MAPA DE RIESGOS'!$AP654="Baja",'MAPA DE RIESGOS'!$AR654="Catastrófico"),CONCATENATE("R",'MAPA DE RIESGOS'!$H654,"C",'MAPA DE RIESGOS'!$AF654),"")</f>
        <v/>
      </c>
      <c r="CS137" s="359" t="str">
        <f>IF(AND('MAPA DE RIESGOS'!$AP655="Baja",'MAPA DE RIESGOS'!$AR655="Catastrófico"),CONCATENATE("R",'MAPA DE RIESGOS'!$H655,"C",'MAPA DE RIESGOS'!$AF655),"")</f>
        <v/>
      </c>
      <c r="CT137" s="359" t="str">
        <f>IF(AND('MAPA DE RIESGOS'!$AP656="Baja",'MAPA DE RIESGOS'!$AR656="Catastrófico"),CONCATENATE("R",'MAPA DE RIESGOS'!$H656,"C",'MAPA DE RIESGOS'!$AF656),"")</f>
        <v/>
      </c>
      <c r="CU137" s="360" t="str">
        <f>IF(AND('MAPA DE RIESGOS'!$AP657="Baja",'MAPA DE RIESGOS'!$AR657="Catastrófico"),CONCATENATE("R",'MAPA DE RIESGOS'!$H657,"C",'MAPA DE RIESGOS'!$AF657),"")</f>
        <v/>
      </c>
      <c r="CV137" s="67"/>
      <c r="CW137" s="722"/>
      <c r="CX137" s="722"/>
      <c r="CY137" s="722"/>
      <c r="CZ137" s="722"/>
      <c r="DA137" s="722"/>
      <c r="DB137" s="722"/>
    </row>
    <row r="138" spans="2:106" ht="32.5" customHeight="1">
      <c r="B138" s="755"/>
      <c r="C138" s="755"/>
      <c r="D138" s="756"/>
      <c r="E138" s="726"/>
      <c r="F138" s="727"/>
      <c r="G138" s="727"/>
      <c r="H138" s="727"/>
      <c r="I138" s="728"/>
      <c r="J138" s="378" t="str">
        <f>IF(AND('MAPA DE RIESGOS'!$AP658="Baja",'MAPA DE RIESGOS'!$AR658="Leve"),CONCATENATE("R",'MAPA DE RIESGOS'!$H658,"C",'MAPA DE RIESGOS'!$AF658),"")</f>
        <v/>
      </c>
      <c r="K138" s="379" t="str">
        <f>IF(AND('MAPA DE RIESGOS'!$AP659="Baja",'MAPA DE RIESGOS'!$AR659="Leve"),CONCATENATE("R",'MAPA DE RIESGOS'!$H659,"C",'MAPA DE RIESGOS'!$AF659),"")</f>
        <v/>
      </c>
      <c r="L138" s="379" t="str">
        <f>IF(AND('MAPA DE RIESGOS'!$AP660="Baja",'MAPA DE RIESGOS'!$AR660="Leve"),CONCATENATE("R",'MAPA DE RIESGOS'!$H660,"C",'MAPA DE RIESGOS'!$AF660),"")</f>
        <v/>
      </c>
      <c r="M138" s="379" t="str">
        <f>IF(AND('MAPA DE RIESGOS'!$AP661="Baja",'MAPA DE RIESGOS'!$AR661="Leve"),CONCATENATE("R",'MAPA DE RIESGOS'!$H661,"C",'MAPA DE RIESGOS'!$AF661),"")</f>
        <v/>
      </c>
      <c r="N138" s="379" t="str">
        <f>IF(AND('MAPA DE RIESGOS'!$AP662="Baja",'MAPA DE RIESGOS'!$AR662="Leve"),CONCATENATE("R",'MAPA DE RIESGOS'!$H662,"C",'MAPA DE RIESGOS'!$AF662),"")</f>
        <v/>
      </c>
      <c r="O138" s="379" t="str">
        <f>IF(AND('MAPA DE RIESGOS'!$AP663="Baja",'MAPA DE RIESGOS'!$AR663="Leve"),CONCATENATE("R",'MAPA DE RIESGOS'!$H663,"C",'MAPA DE RIESGOS'!$AF663),"")</f>
        <v/>
      </c>
      <c r="P138" s="379" t="str">
        <f>IF(AND('MAPA DE RIESGOS'!$AP664="Baja",'MAPA DE RIESGOS'!$AR664="Leve"),CONCATENATE("R",'MAPA DE RIESGOS'!$H664,"C",'MAPA DE RIESGOS'!$AF664),"")</f>
        <v/>
      </c>
      <c r="Q138" s="379" t="str">
        <f>IF(AND('MAPA DE RIESGOS'!$AP665="Baja",'MAPA DE RIESGOS'!$AR665="Leve"),CONCATENATE("R",'MAPA DE RIESGOS'!$H665,"C",'MAPA DE RIESGOS'!$AF665),"")</f>
        <v/>
      </c>
      <c r="R138" s="379" t="str">
        <f>IF(AND('MAPA DE RIESGOS'!$AP666="Baja",'MAPA DE RIESGOS'!$AR666="Leve"),CONCATENATE("R",'MAPA DE RIESGOS'!$H666,"C",'MAPA DE RIESGOS'!$AF666),"")</f>
        <v/>
      </c>
      <c r="S138" s="379" t="str">
        <f>IF(AND('MAPA DE RIESGOS'!$AP667="Baja",'MAPA DE RIESGOS'!$AR667="Leve"),CONCATENATE("R",'MAPA DE RIESGOS'!$H667,"C",'MAPA DE RIESGOS'!$AF667),"")</f>
        <v/>
      </c>
      <c r="T138" s="379" t="str">
        <f>IF(AND('MAPA DE RIESGOS'!$AP668="Baja",'MAPA DE RIESGOS'!$AR668="Leve"),CONCATENATE("R",'MAPA DE RIESGOS'!$H668,"C",'MAPA DE RIESGOS'!$AF668),"")</f>
        <v/>
      </c>
      <c r="U138" s="379" t="str">
        <f>IF(AND('MAPA DE RIESGOS'!$AP669="Baja",'MAPA DE RIESGOS'!$AR669="Leve"),CONCATENATE("R",'MAPA DE RIESGOS'!$H669,"C",'MAPA DE RIESGOS'!$AF669),"")</f>
        <v/>
      </c>
      <c r="V138" s="379" t="str">
        <f>IF(AND('MAPA DE RIESGOS'!$AP670="Baja",'MAPA DE RIESGOS'!$AR670="Leve"),CONCATENATE("R",'MAPA DE RIESGOS'!$H670,"C",'MAPA DE RIESGOS'!$AF670),"")</f>
        <v/>
      </c>
      <c r="W138" s="379" t="str">
        <f>IF(AND('MAPA DE RIESGOS'!$AP671="Baja",'MAPA DE RIESGOS'!$AR671="Leve"),CONCATENATE("R",'MAPA DE RIESGOS'!$H671,"C",'MAPA DE RIESGOS'!$AF671),"")</f>
        <v/>
      </c>
      <c r="X138" s="379" t="str">
        <f>IF(AND('MAPA DE RIESGOS'!$AP672="Baja",'MAPA DE RIESGOS'!$AR672="Leve"),CONCATENATE("R",'MAPA DE RIESGOS'!$H672,"C",'MAPA DE RIESGOS'!$AF672),"")</f>
        <v/>
      </c>
      <c r="Y138" s="379" t="str">
        <f>IF(AND('MAPA DE RIESGOS'!$AP673="Baja",'MAPA DE RIESGOS'!$AR673="Leve"),CONCATENATE("R",'MAPA DE RIESGOS'!$H673,"C",'MAPA DE RIESGOS'!$AF673),"")</f>
        <v/>
      </c>
      <c r="Z138" s="379" t="str">
        <f>IF(AND('MAPA DE RIESGOS'!$AP674="Baja",'MAPA DE RIESGOS'!$AR674="Leve"),CONCATENATE("R",'MAPA DE RIESGOS'!$H674,"C",'MAPA DE RIESGOS'!$AF674),"")</f>
        <v/>
      </c>
      <c r="AA138" s="380" t="str">
        <f>IF(AND('MAPA DE RIESGOS'!$AP675="Baja",'MAPA DE RIESGOS'!$AR675="Leve"),CONCATENATE("R",'MAPA DE RIESGOS'!$H675,"C",'MAPA DE RIESGOS'!$AF675),"")</f>
        <v/>
      </c>
      <c r="AB138" s="369" t="str">
        <f>IF(AND('MAPA DE RIESGOS'!$AP658="Baja",'MAPA DE RIESGOS'!$AR658="Menor"),CONCATENATE("R",'MAPA DE RIESGOS'!$H658,"C",'MAPA DE RIESGOS'!$AF658),"")</f>
        <v/>
      </c>
      <c r="AC138" s="370" t="str">
        <f>IF(AND('MAPA DE RIESGOS'!$AP659="Baja",'MAPA DE RIESGOS'!$AR659="Menor"),CONCATENATE("R",'MAPA DE RIESGOS'!$H659,"C",'MAPA DE RIESGOS'!$AF659),"")</f>
        <v/>
      </c>
      <c r="AD138" s="370" t="str">
        <f>IF(AND('MAPA DE RIESGOS'!$AP660="Baja",'MAPA DE RIESGOS'!$AR660="Menor"),CONCATENATE("R",'MAPA DE RIESGOS'!$H660,"C",'MAPA DE RIESGOS'!$AF660),"")</f>
        <v/>
      </c>
      <c r="AE138" s="370" t="str">
        <f>IF(AND('MAPA DE RIESGOS'!$AP661="Baja",'MAPA DE RIESGOS'!$AR661="Menor"),CONCATENATE("R",'MAPA DE RIESGOS'!$H661,"C",'MAPA DE RIESGOS'!$AF661),"")</f>
        <v/>
      </c>
      <c r="AF138" s="370" t="str">
        <f>IF(AND('MAPA DE RIESGOS'!$AP662="Baja",'MAPA DE RIESGOS'!$AR662="Menor"),CONCATENATE("R",'MAPA DE RIESGOS'!$H662,"C",'MAPA DE RIESGOS'!$AF662),"")</f>
        <v/>
      </c>
      <c r="AG138" s="370" t="str">
        <f>IF(AND('MAPA DE RIESGOS'!$AP663="Baja",'MAPA DE RIESGOS'!$AR663="Menor"),CONCATENATE("R",'MAPA DE RIESGOS'!$H663,"C",'MAPA DE RIESGOS'!$AF663),"")</f>
        <v/>
      </c>
      <c r="AH138" s="370" t="str">
        <f>IF(AND('MAPA DE RIESGOS'!$AP664="Baja",'MAPA DE RIESGOS'!$AR664="Menor"),CONCATENATE("R",'MAPA DE RIESGOS'!$H664,"C",'MAPA DE RIESGOS'!$AF664),"")</f>
        <v/>
      </c>
      <c r="AI138" s="370" t="str">
        <f>IF(AND('MAPA DE RIESGOS'!$AP665="Baja",'MAPA DE RIESGOS'!$AR665="Menor"),CONCATENATE("R",'MAPA DE RIESGOS'!$H665,"C",'MAPA DE RIESGOS'!$AF665),"")</f>
        <v/>
      </c>
      <c r="AJ138" s="370" t="str">
        <f>IF(AND('MAPA DE RIESGOS'!$AP666="Baja",'MAPA DE RIESGOS'!$AR666="Menor"),CONCATENATE("R",'MAPA DE RIESGOS'!$H666,"C",'MAPA DE RIESGOS'!$AF666),"")</f>
        <v/>
      </c>
      <c r="AK138" s="370" t="str">
        <f>IF(AND('MAPA DE RIESGOS'!$AP667="Baja",'MAPA DE RIESGOS'!$AR667="Menor"),CONCATENATE("R",'MAPA DE RIESGOS'!$H667,"C",'MAPA DE RIESGOS'!$AF667),"")</f>
        <v/>
      </c>
      <c r="AL138" s="370" t="str">
        <f>IF(AND('MAPA DE RIESGOS'!$AP668="Baja",'MAPA DE RIESGOS'!$AR668="Menor"),CONCATENATE("R",'MAPA DE RIESGOS'!$H668,"C",'MAPA DE RIESGOS'!$AF668),"")</f>
        <v/>
      </c>
      <c r="AM138" s="370" t="str">
        <f>IF(AND('MAPA DE RIESGOS'!$AP669="Baja",'MAPA DE RIESGOS'!$AR669="Menor"),CONCATENATE("R",'MAPA DE RIESGOS'!$H669,"C",'MAPA DE RIESGOS'!$AF669),"")</f>
        <v/>
      </c>
      <c r="AN138" s="370" t="str">
        <f>IF(AND('MAPA DE RIESGOS'!$AP670="Baja",'MAPA DE RIESGOS'!$AR670="Menor"),CONCATENATE("R",'MAPA DE RIESGOS'!$H670,"C",'MAPA DE RIESGOS'!$AF670),"")</f>
        <v/>
      </c>
      <c r="AO138" s="370" t="str">
        <f>IF(AND('MAPA DE RIESGOS'!$AP671="Baja",'MAPA DE RIESGOS'!$AR671="Menor"),CONCATENATE("R",'MAPA DE RIESGOS'!$H671,"C",'MAPA DE RIESGOS'!$AF671),"")</f>
        <v/>
      </c>
      <c r="AP138" s="370" t="str">
        <f>IF(AND('MAPA DE RIESGOS'!$AP672="Baja",'MAPA DE RIESGOS'!$AR672="Menor"),CONCATENATE("R",'MAPA DE RIESGOS'!$H672,"C",'MAPA DE RIESGOS'!$AF672),"")</f>
        <v/>
      </c>
      <c r="AQ138" s="370" t="str">
        <f>IF(AND('MAPA DE RIESGOS'!$AP673="Baja",'MAPA DE RIESGOS'!$AR673="Menor"),CONCATENATE("R",'MAPA DE RIESGOS'!$H673,"C",'MAPA DE RIESGOS'!$AF673),"")</f>
        <v/>
      </c>
      <c r="AR138" s="370" t="str">
        <f>IF(AND('MAPA DE RIESGOS'!$AP674="Baja",'MAPA DE RIESGOS'!$AR674="Menor"),CONCATENATE("R",'MAPA DE RIESGOS'!$H674,"C",'MAPA DE RIESGOS'!$AF674),"")</f>
        <v/>
      </c>
      <c r="AS138" s="370" t="str">
        <f>IF(AND('MAPA DE RIESGOS'!$AP675="Baja",'MAPA DE RIESGOS'!$AR675="Menor"),CONCATENATE("R",'MAPA DE RIESGOS'!$H675,"C",'MAPA DE RIESGOS'!$AF675),"")</f>
        <v/>
      </c>
      <c r="AT138" s="369" t="str">
        <f>IF(AND('MAPA DE RIESGOS'!$AP658="Baja",'MAPA DE RIESGOS'!$AR658="Moderado"),CONCATENATE("R",'MAPA DE RIESGOS'!$H658,"C",'MAPA DE RIESGOS'!$AF658),"")</f>
        <v/>
      </c>
      <c r="AU138" s="370" t="str">
        <f>IF(AND('MAPA DE RIESGOS'!$AP659="Baja",'MAPA DE RIESGOS'!$AR659="Moderado"),CONCATENATE("R",'MAPA DE RIESGOS'!$H659,"C",'MAPA DE RIESGOS'!$AF659),"")</f>
        <v/>
      </c>
      <c r="AV138" s="370" t="str">
        <f>IF(AND('MAPA DE RIESGOS'!$AP660="Baja",'MAPA DE RIESGOS'!$AR660="Moderado"),CONCATENATE("R",'MAPA DE RIESGOS'!$H660,"C",'MAPA DE RIESGOS'!$AF660),"")</f>
        <v/>
      </c>
      <c r="AW138" s="370" t="str">
        <f>IF(AND('MAPA DE RIESGOS'!$AP661="Baja",'MAPA DE RIESGOS'!$AR661="Moderado"),CONCATENATE("R",'MAPA DE RIESGOS'!$H661,"C",'MAPA DE RIESGOS'!$AF661),"")</f>
        <v/>
      </c>
      <c r="AX138" s="370" t="str">
        <f>IF(AND('MAPA DE RIESGOS'!$AP662="Baja",'MAPA DE RIESGOS'!$AR662="Moderado"),CONCATENATE("R",'MAPA DE RIESGOS'!$H662,"C",'MAPA DE RIESGOS'!$AF662),"")</f>
        <v/>
      </c>
      <c r="AY138" s="370" t="str">
        <f>IF(AND('MAPA DE RIESGOS'!$AP663="Baja",'MAPA DE RIESGOS'!$AR663="Moderado"),CONCATENATE("R",'MAPA DE RIESGOS'!$H663,"C",'MAPA DE RIESGOS'!$AF663),"")</f>
        <v/>
      </c>
      <c r="AZ138" s="370" t="str">
        <f>IF(AND('MAPA DE RIESGOS'!$AP664="Baja",'MAPA DE RIESGOS'!$AR664="Moderado"),CONCATENATE("R",'MAPA DE RIESGOS'!$H664,"C",'MAPA DE RIESGOS'!$AF664),"")</f>
        <v/>
      </c>
      <c r="BA138" s="370" t="str">
        <f>IF(AND('MAPA DE RIESGOS'!$AP665="Baja",'MAPA DE RIESGOS'!$AR665="Moderado"),CONCATENATE("R",'MAPA DE RIESGOS'!$H665,"C",'MAPA DE RIESGOS'!$AF665),"")</f>
        <v/>
      </c>
      <c r="BB138" s="370" t="str">
        <f>IF(AND('MAPA DE RIESGOS'!$AP666="Baja",'MAPA DE RIESGOS'!$AR666="Moderado"),CONCATENATE("R",'MAPA DE RIESGOS'!$H666,"C",'MAPA DE RIESGOS'!$AF666),"")</f>
        <v/>
      </c>
      <c r="BC138" s="370" t="str">
        <f>IF(AND('MAPA DE RIESGOS'!$AP667="Baja",'MAPA DE RIESGOS'!$AR667="Moderado"),CONCATENATE("R",'MAPA DE RIESGOS'!$H667,"C",'MAPA DE RIESGOS'!$AF667),"")</f>
        <v/>
      </c>
      <c r="BD138" s="370" t="str">
        <f>IF(AND('MAPA DE RIESGOS'!$AP668="Baja",'MAPA DE RIESGOS'!$AR668="Moderado"),CONCATENATE("R",'MAPA DE RIESGOS'!$H668,"C",'MAPA DE RIESGOS'!$AF668),"")</f>
        <v/>
      </c>
      <c r="BE138" s="370" t="str">
        <f>IF(AND('MAPA DE RIESGOS'!$AP669="Baja",'MAPA DE RIESGOS'!$AR669="Moderado"),CONCATENATE("R",'MAPA DE RIESGOS'!$H669,"C",'MAPA DE RIESGOS'!$AF669),"")</f>
        <v/>
      </c>
      <c r="BF138" s="370" t="str">
        <f>IF(AND('MAPA DE RIESGOS'!$AP670="Baja",'MAPA DE RIESGOS'!$AR670="Moderado"),CONCATENATE("R",'MAPA DE RIESGOS'!$H670,"C",'MAPA DE RIESGOS'!$AF670),"")</f>
        <v/>
      </c>
      <c r="BG138" s="370" t="str">
        <f>IF(AND('MAPA DE RIESGOS'!$AP671="Baja",'MAPA DE RIESGOS'!$AR671="Moderado"),CONCATENATE("R",'MAPA DE RIESGOS'!$H671,"C",'MAPA DE RIESGOS'!$AF671),"")</f>
        <v/>
      </c>
      <c r="BH138" s="370" t="str">
        <f>IF(AND('MAPA DE RIESGOS'!$AP672="Baja",'MAPA DE RIESGOS'!$AR672="Moderado"),CONCATENATE("R",'MAPA DE RIESGOS'!$H672,"C",'MAPA DE RIESGOS'!$AF672),"")</f>
        <v/>
      </c>
      <c r="BI138" s="370" t="str">
        <f>IF(AND('MAPA DE RIESGOS'!$AP673="Baja",'MAPA DE RIESGOS'!$AR673="Moderado"),CONCATENATE("R",'MAPA DE RIESGOS'!$H673,"C",'MAPA DE RIESGOS'!$AF673),"")</f>
        <v/>
      </c>
      <c r="BJ138" s="370" t="str">
        <f>IF(AND('MAPA DE RIESGOS'!$AP674="Baja",'MAPA DE RIESGOS'!$AR674="Moderado"),CONCATENATE("R",'MAPA DE RIESGOS'!$H674,"C",'MAPA DE RIESGOS'!$AF674),"")</f>
        <v/>
      </c>
      <c r="BK138" s="371" t="str">
        <f>IF(AND('MAPA DE RIESGOS'!$AP675="Baja",'MAPA DE RIESGOS'!$AR675="Moderado"),CONCATENATE("R",'MAPA DE RIESGOS'!$H675,"C",'MAPA DE RIESGOS'!$AF675),"")</f>
        <v/>
      </c>
      <c r="BL138" s="357" t="str">
        <f>IF(AND('MAPA DE RIESGOS'!$AP658="Baja",'MAPA DE RIESGOS'!$AR658="Mayor"),CONCATENATE("R",'MAPA DE RIESGOS'!$H658,"C",'MAPA DE RIESGOS'!$AF658),"")</f>
        <v/>
      </c>
      <c r="BM138" s="357" t="str">
        <f>IF(AND('MAPA DE RIESGOS'!$AP659="Baja",'MAPA DE RIESGOS'!$AR659="Mayor"),CONCATENATE("R",'MAPA DE RIESGOS'!$H659,"C",'MAPA DE RIESGOS'!$AF659),"")</f>
        <v/>
      </c>
      <c r="BN138" s="357" t="str">
        <f>IF(AND('MAPA DE RIESGOS'!$AP660="Baja",'MAPA DE RIESGOS'!$AR660="Mayor"),CONCATENATE("R",'MAPA DE RIESGOS'!$H660,"C",'MAPA DE RIESGOS'!$AF660),"")</f>
        <v/>
      </c>
      <c r="BO138" s="357" t="str">
        <f>IF(AND('MAPA DE RIESGOS'!$AP661="Baja",'MAPA DE RIESGOS'!$AR661="Mayor"),CONCATENATE("R",'MAPA DE RIESGOS'!$H661,"C",'MAPA DE RIESGOS'!$AF661),"")</f>
        <v/>
      </c>
      <c r="BP138" s="357" t="str">
        <f>IF(AND('MAPA DE RIESGOS'!$AP662="Baja",'MAPA DE RIESGOS'!$AR662="Mayor"),CONCATENATE("R",'MAPA DE RIESGOS'!$H662,"C",'MAPA DE RIESGOS'!$AF662),"")</f>
        <v/>
      </c>
      <c r="BQ138" s="357" t="str">
        <f>IF(AND('MAPA DE RIESGOS'!$AP663="Baja",'MAPA DE RIESGOS'!$AR663="Mayor"),CONCATENATE("R",'MAPA DE RIESGOS'!$H663,"C",'MAPA DE RIESGOS'!$AF663),"")</f>
        <v/>
      </c>
      <c r="BR138" s="357" t="str">
        <f>IF(AND('MAPA DE RIESGOS'!$AP664="Baja",'MAPA DE RIESGOS'!$AR664="Mayor"),CONCATENATE("R",'MAPA DE RIESGOS'!$H664,"C",'MAPA DE RIESGOS'!$AF664),"")</f>
        <v/>
      </c>
      <c r="BS138" s="357" t="str">
        <f>IF(AND('MAPA DE RIESGOS'!$AP665="Baja",'MAPA DE RIESGOS'!$AR665="Mayor"),CONCATENATE("R",'MAPA DE RIESGOS'!$H665,"C",'MAPA DE RIESGOS'!$AF665),"")</f>
        <v/>
      </c>
      <c r="BT138" s="357" t="str">
        <f>IF(AND('MAPA DE RIESGOS'!$AP666="Baja",'MAPA DE RIESGOS'!$AR666="Mayor"),CONCATENATE("R",'MAPA DE RIESGOS'!$H666,"C",'MAPA DE RIESGOS'!$AF666),"")</f>
        <v/>
      </c>
      <c r="BU138" s="357" t="str">
        <f>IF(AND('MAPA DE RIESGOS'!$AP667="Baja",'MAPA DE RIESGOS'!$AR667="Mayor"),CONCATENATE("R",'MAPA DE RIESGOS'!$H667,"C",'MAPA DE RIESGOS'!$AF667),"")</f>
        <v/>
      </c>
      <c r="BV138" s="357" t="str">
        <f>IF(AND('MAPA DE RIESGOS'!$AP668="Baja",'MAPA DE RIESGOS'!$AR668="Mayor"),CONCATENATE("R",'MAPA DE RIESGOS'!$H668,"C",'MAPA DE RIESGOS'!$AF668),"")</f>
        <v/>
      </c>
      <c r="BW138" s="357" t="str">
        <f>IF(AND('MAPA DE RIESGOS'!$AP669="Baja",'MAPA DE RIESGOS'!$AR669="Mayor"),CONCATENATE("R",'MAPA DE RIESGOS'!$H669,"C",'MAPA DE RIESGOS'!$AF669),"")</f>
        <v/>
      </c>
      <c r="BX138" s="357" t="str">
        <f>IF(AND('MAPA DE RIESGOS'!$AP670="Baja",'MAPA DE RIESGOS'!$AR670="Mayor"),CONCATENATE("R",'MAPA DE RIESGOS'!$H670,"C",'MAPA DE RIESGOS'!$AF670),"")</f>
        <v/>
      </c>
      <c r="BY138" s="357" t="str">
        <f>IF(AND('MAPA DE RIESGOS'!$AP671="Baja",'MAPA DE RIESGOS'!$AR671="Mayor"),CONCATENATE("R",'MAPA DE RIESGOS'!$H671,"C",'MAPA DE RIESGOS'!$AF671),"")</f>
        <v/>
      </c>
      <c r="BZ138" s="357" t="str">
        <f>IF(AND('MAPA DE RIESGOS'!$AP672="Baja",'MAPA DE RIESGOS'!$AR672="Mayor"),CONCATENATE("R",'MAPA DE RIESGOS'!$H672,"C",'MAPA DE RIESGOS'!$AF672),"")</f>
        <v/>
      </c>
      <c r="CA138" s="357" t="str">
        <f>IF(AND('MAPA DE RIESGOS'!$AP673="Baja",'MAPA DE RIESGOS'!$AR673="Mayor"),CONCATENATE("R",'MAPA DE RIESGOS'!$H673,"C",'MAPA DE RIESGOS'!$AF673),"")</f>
        <v/>
      </c>
      <c r="CB138" s="357" t="str">
        <f>IF(AND('MAPA DE RIESGOS'!$AP674="Baja",'MAPA DE RIESGOS'!$AR674="Mayor"),CONCATENATE("R",'MAPA DE RIESGOS'!$H674,"C",'MAPA DE RIESGOS'!$AF674),"")</f>
        <v/>
      </c>
      <c r="CC138" s="358" t="str">
        <f>IF(AND('MAPA DE RIESGOS'!$AP675="Baja",'MAPA DE RIESGOS'!$AR675="Mayor"),CONCATENATE("R",'MAPA DE RIESGOS'!$H675,"C",'MAPA DE RIESGOS'!$AF675),"")</f>
        <v/>
      </c>
      <c r="CD138" s="359" t="str">
        <f>IF(AND('MAPA DE RIESGOS'!$AP658="Baja",'MAPA DE RIESGOS'!$AR658="Catastrófico"),CONCATENATE("R",'MAPA DE RIESGOS'!$H658,"C",'MAPA DE RIESGOS'!$AF658),"")</f>
        <v/>
      </c>
      <c r="CE138" s="359" t="str">
        <f>IF(AND('MAPA DE RIESGOS'!$AP659="Baja",'MAPA DE RIESGOS'!$AR659="Catastrófico"),CONCATENATE("R",'MAPA DE RIESGOS'!$H659,"C",'MAPA DE RIESGOS'!$AF659),"")</f>
        <v/>
      </c>
      <c r="CF138" s="359" t="str">
        <f>IF(AND('MAPA DE RIESGOS'!$AP660="Baja",'MAPA DE RIESGOS'!$AR660="Catastrófico"),CONCATENATE("R",'MAPA DE RIESGOS'!$H660,"C",'MAPA DE RIESGOS'!$AF660),"")</f>
        <v/>
      </c>
      <c r="CG138" s="359" t="str">
        <f>IF(AND('MAPA DE RIESGOS'!$AP661="Baja",'MAPA DE RIESGOS'!$AR661="Catastrófico"),CONCATENATE("R",'MAPA DE RIESGOS'!$H661,"C",'MAPA DE RIESGOS'!$AF661),"")</f>
        <v/>
      </c>
      <c r="CH138" s="359" t="str">
        <f>IF(AND('MAPA DE RIESGOS'!$AP662="Baja",'MAPA DE RIESGOS'!$AR662="Catastrófico"),CONCATENATE("R",'MAPA DE RIESGOS'!$H662,"C",'MAPA DE RIESGOS'!$AF662),"")</f>
        <v/>
      </c>
      <c r="CI138" s="359" t="str">
        <f>IF(AND('MAPA DE RIESGOS'!$AP663="Baja",'MAPA DE RIESGOS'!$AR663="Catastrófico"),CONCATENATE("R",'MAPA DE RIESGOS'!$H663,"C",'MAPA DE RIESGOS'!$AF663),"")</f>
        <v/>
      </c>
      <c r="CJ138" s="359" t="str">
        <f>IF(AND('MAPA DE RIESGOS'!$AP664="Baja",'MAPA DE RIESGOS'!$AR664="Catastrófico"),CONCATENATE("R",'MAPA DE RIESGOS'!$H664,"C",'MAPA DE RIESGOS'!$AF664),"")</f>
        <v/>
      </c>
      <c r="CK138" s="359" t="str">
        <f>IF(AND('MAPA DE RIESGOS'!$AP665="Baja",'MAPA DE RIESGOS'!$AR665="Catastrófico"),CONCATENATE("R",'MAPA DE RIESGOS'!$H665,"C",'MAPA DE RIESGOS'!$AF665),"")</f>
        <v/>
      </c>
      <c r="CL138" s="359" t="str">
        <f>IF(AND('MAPA DE RIESGOS'!$AP666="Baja",'MAPA DE RIESGOS'!$AR666="Catastrófico"),CONCATENATE("R",'MAPA DE RIESGOS'!$H666,"C",'MAPA DE RIESGOS'!$AF666),"")</f>
        <v/>
      </c>
      <c r="CM138" s="359" t="str">
        <f>IF(AND('MAPA DE RIESGOS'!$AP667="Baja",'MAPA DE RIESGOS'!$AR667="Catastrófico"),CONCATENATE("R",'MAPA DE RIESGOS'!$H667,"C",'MAPA DE RIESGOS'!$AF667),"")</f>
        <v/>
      </c>
      <c r="CN138" s="359" t="str">
        <f>IF(AND('MAPA DE RIESGOS'!$AP668="Baja",'MAPA DE RIESGOS'!$AR668="Catastrófico"),CONCATENATE("R",'MAPA DE RIESGOS'!$H668,"C",'MAPA DE RIESGOS'!$AF668),"")</f>
        <v/>
      </c>
      <c r="CO138" s="359" t="str">
        <f>IF(AND('MAPA DE RIESGOS'!$AP669="Baja",'MAPA DE RIESGOS'!$AR669="Catastrófico"),CONCATENATE("R",'MAPA DE RIESGOS'!$H669,"C",'MAPA DE RIESGOS'!$AF669),"")</f>
        <v/>
      </c>
      <c r="CP138" s="359" t="str">
        <f>IF(AND('MAPA DE RIESGOS'!$AP670="Baja",'MAPA DE RIESGOS'!$AR670="Catastrófico"),CONCATENATE("R",'MAPA DE RIESGOS'!$H670,"C",'MAPA DE RIESGOS'!$AF670),"")</f>
        <v/>
      </c>
      <c r="CQ138" s="359" t="str">
        <f>IF(AND('MAPA DE RIESGOS'!$AP671="Baja",'MAPA DE RIESGOS'!$AR671="Catastrófico"),CONCATENATE("R",'MAPA DE RIESGOS'!$H671,"C",'MAPA DE RIESGOS'!$AF671),"")</f>
        <v/>
      </c>
      <c r="CR138" s="359" t="str">
        <f>IF(AND('MAPA DE RIESGOS'!$AP672="Baja",'MAPA DE RIESGOS'!$AR672="Catastrófico"),CONCATENATE("R",'MAPA DE RIESGOS'!$H672,"C",'MAPA DE RIESGOS'!$AF672),"")</f>
        <v/>
      </c>
      <c r="CS138" s="359" t="str">
        <f>IF(AND('MAPA DE RIESGOS'!$AP673="Baja",'MAPA DE RIESGOS'!$AR673="Catastrófico"),CONCATENATE("R",'MAPA DE RIESGOS'!$H673,"C",'MAPA DE RIESGOS'!$AF673),"")</f>
        <v/>
      </c>
      <c r="CT138" s="359" t="str">
        <f>IF(AND('MAPA DE RIESGOS'!$AP674="Baja",'MAPA DE RIESGOS'!$AR674="Catastrófico"),CONCATENATE("R",'MAPA DE RIESGOS'!$H674,"C",'MAPA DE RIESGOS'!$AF674),"")</f>
        <v/>
      </c>
      <c r="CU138" s="360" t="str">
        <f>IF(AND('MAPA DE RIESGOS'!$AP675="Baja",'MAPA DE RIESGOS'!$AR675="Catastrófico"),CONCATENATE("R",'MAPA DE RIESGOS'!$H675,"C",'MAPA DE RIESGOS'!$AF675),"")</f>
        <v/>
      </c>
      <c r="CV138" s="67"/>
      <c r="CW138" s="722"/>
      <c r="CX138" s="722"/>
      <c r="CY138" s="722"/>
      <c r="CZ138" s="722"/>
      <c r="DA138" s="722"/>
      <c r="DB138" s="722"/>
    </row>
    <row r="139" spans="2:106" ht="32.5" customHeight="1">
      <c r="B139" s="755"/>
      <c r="C139" s="755"/>
      <c r="D139" s="756"/>
      <c r="E139" s="726"/>
      <c r="F139" s="727"/>
      <c r="G139" s="727"/>
      <c r="H139" s="727"/>
      <c r="I139" s="728"/>
      <c r="J139" s="378" t="str">
        <f>IF(AND('MAPA DE RIESGOS'!$AP676="Baja",'MAPA DE RIESGOS'!$AR676="Leve"),CONCATENATE("R",'MAPA DE RIESGOS'!$H676,"C",'MAPA DE RIESGOS'!$AF676),"")</f>
        <v/>
      </c>
      <c r="K139" s="379" t="str">
        <f>IF(AND('MAPA DE RIESGOS'!$AP677="Baja",'MAPA DE RIESGOS'!$AR677="Leve"),CONCATENATE("R",'MAPA DE RIESGOS'!$H677,"C",'MAPA DE RIESGOS'!$AF677),"")</f>
        <v/>
      </c>
      <c r="L139" s="379" t="str">
        <f>IF(AND('MAPA DE RIESGOS'!$AP678="Baja",'MAPA DE RIESGOS'!$AR678="Leve"),CONCATENATE("R",'MAPA DE RIESGOS'!$H678,"C",'MAPA DE RIESGOS'!$AF678),"")</f>
        <v/>
      </c>
      <c r="M139" s="379" t="str">
        <f>IF(AND('MAPA DE RIESGOS'!$AP679="Baja",'MAPA DE RIESGOS'!$AR679="Leve"),CONCATENATE("R",'MAPA DE RIESGOS'!$H679,"C",'MAPA DE RIESGOS'!$AF679),"")</f>
        <v/>
      </c>
      <c r="N139" s="379" t="str">
        <f>IF(AND('MAPA DE RIESGOS'!$AP680="Baja",'MAPA DE RIESGOS'!$AR680="Leve"),CONCATENATE("R",'MAPA DE RIESGOS'!$H680,"C",'MAPA DE RIESGOS'!$AF680),"")</f>
        <v/>
      </c>
      <c r="O139" s="379" t="str">
        <f>IF(AND('MAPA DE RIESGOS'!$AP681="Baja",'MAPA DE RIESGOS'!$AR681="Leve"),CONCATENATE("R",'MAPA DE RIESGOS'!$H681,"C",'MAPA DE RIESGOS'!$AF681),"")</f>
        <v/>
      </c>
      <c r="P139" s="379" t="str">
        <f>IF(AND('MAPA DE RIESGOS'!$AP682="Baja",'MAPA DE RIESGOS'!$AR682="Leve"),CONCATENATE("R",'MAPA DE RIESGOS'!$H682,"C",'MAPA DE RIESGOS'!$AF682),"")</f>
        <v/>
      </c>
      <c r="Q139" s="379" t="str">
        <f>IF(AND('MAPA DE RIESGOS'!$AP683="Baja",'MAPA DE RIESGOS'!$AR683="Leve"),CONCATENATE("R",'MAPA DE RIESGOS'!$H683,"C",'MAPA DE RIESGOS'!$AF683),"")</f>
        <v/>
      </c>
      <c r="R139" s="379" t="str">
        <f>IF(AND('MAPA DE RIESGOS'!$AP684="Baja",'MAPA DE RIESGOS'!$AR684="Leve"),CONCATENATE("R",'MAPA DE RIESGOS'!$H684,"C",'MAPA DE RIESGOS'!$AF684),"")</f>
        <v/>
      </c>
      <c r="S139" s="379" t="str">
        <f>IF(AND('MAPA DE RIESGOS'!$AP685="Baja",'MAPA DE RIESGOS'!$AR685="Leve"),CONCATENATE("R",'MAPA DE RIESGOS'!$H685,"C",'MAPA DE RIESGOS'!$AF685),"")</f>
        <v/>
      </c>
      <c r="T139" s="379" t="str">
        <f>IF(AND('MAPA DE RIESGOS'!$AP686="Baja",'MAPA DE RIESGOS'!$AR686="Leve"),CONCATENATE("R",'MAPA DE RIESGOS'!$H686,"C",'MAPA DE RIESGOS'!$AF686),"")</f>
        <v/>
      </c>
      <c r="U139" s="379" t="str">
        <f>IF(AND('MAPA DE RIESGOS'!$AP687="Baja",'MAPA DE RIESGOS'!$AR687="Leve"),CONCATENATE("R",'MAPA DE RIESGOS'!$H687,"C",'MAPA DE RIESGOS'!$AF687),"")</f>
        <v/>
      </c>
      <c r="V139" s="379" t="str">
        <f>IF(AND('MAPA DE RIESGOS'!$AP688="Baja",'MAPA DE RIESGOS'!$AR688="Leve"),CONCATENATE("R",'MAPA DE RIESGOS'!$H688,"C",'MAPA DE RIESGOS'!$AF688),"")</f>
        <v/>
      </c>
      <c r="W139" s="379" t="str">
        <f>IF(AND('MAPA DE RIESGOS'!$AP689="Baja",'MAPA DE RIESGOS'!$AR689="Leve"),CONCATENATE("R",'MAPA DE RIESGOS'!$H689,"C",'MAPA DE RIESGOS'!$AF689),"")</f>
        <v/>
      </c>
      <c r="X139" s="379" t="str">
        <f>IF(AND('MAPA DE RIESGOS'!$AP690="Baja",'MAPA DE RIESGOS'!$AR690="Leve"),CONCATENATE("R",'MAPA DE RIESGOS'!$H690,"C",'MAPA DE RIESGOS'!$AF690),"")</f>
        <v/>
      </c>
      <c r="Y139" s="379" t="str">
        <f>IF(AND('MAPA DE RIESGOS'!$AP691="Baja",'MAPA DE RIESGOS'!$AR691="Leve"),CONCATENATE("R",'MAPA DE RIESGOS'!$H691,"C",'MAPA DE RIESGOS'!$AF691),"")</f>
        <v/>
      </c>
      <c r="Z139" s="379" t="str">
        <f>IF(AND('MAPA DE RIESGOS'!$AP692="Baja",'MAPA DE RIESGOS'!$AR692="Leve"),CONCATENATE("R",'MAPA DE RIESGOS'!$H692,"C",'MAPA DE RIESGOS'!$AF692),"")</f>
        <v/>
      </c>
      <c r="AA139" s="380" t="str">
        <f>IF(AND('MAPA DE RIESGOS'!$AP693="Baja",'MAPA DE RIESGOS'!$AR693="Leve"),CONCATENATE("R",'MAPA DE RIESGOS'!$H693,"C",'MAPA DE RIESGOS'!$AF693),"")</f>
        <v/>
      </c>
      <c r="AB139" s="369" t="str">
        <f>IF(AND('MAPA DE RIESGOS'!$AP676="Baja",'MAPA DE RIESGOS'!$AR676="Menor"),CONCATENATE("R",'MAPA DE RIESGOS'!$H676,"C",'MAPA DE RIESGOS'!$AF676),"")</f>
        <v/>
      </c>
      <c r="AC139" s="370" t="str">
        <f>IF(AND('MAPA DE RIESGOS'!$AP677="Baja",'MAPA DE RIESGOS'!$AR677="Menor"),CONCATENATE("R",'MAPA DE RIESGOS'!$H677,"C",'MAPA DE RIESGOS'!$AF677),"")</f>
        <v/>
      </c>
      <c r="AD139" s="370" t="str">
        <f>IF(AND('MAPA DE RIESGOS'!$AP678="Baja",'MAPA DE RIESGOS'!$AR678="Menor"),CONCATENATE("R",'MAPA DE RIESGOS'!$H678,"C",'MAPA DE RIESGOS'!$AF678),"")</f>
        <v/>
      </c>
      <c r="AE139" s="370" t="str">
        <f>IF(AND('MAPA DE RIESGOS'!$AP679="Baja",'MAPA DE RIESGOS'!$AR679="Menor"),CONCATENATE("R",'MAPA DE RIESGOS'!$H679,"C",'MAPA DE RIESGOS'!$AF679),"")</f>
        <v/>
      </c>
      <c r="AF139" s="370" t="str">
        <f>IF(AND('MAPA DE RIESGOS'!$AP680="Baja",'MAPA DE RIESGOS'!$AR680="Menor"),CONCATENATE("R",'MAPA DE RIESGOS'!$H680,"C",'MAPA DE RIESGOS'!$AF680),"")</f>
        <v/>
      </c>
      <c r="AG139" s="370" t="str">
        <f>IF(AND('MAPA DE RIESGOS'!$AP681="Baja",'MAPA DE RIESGOS'!$AR681="Menor"),CONCATENATE("R",'MAPA DE RIESGOS'!$H681,"C",'MAPA DE RIESGOS'!$AF681),"")</f>
        <v/>
      </c>
      <c r="AH139" s="370" t="str">
        <f>IF(AND('MAPA DE RIESGOS'!$AP682="Baja",'MAPA DE RIESGOS'!$AR682="Menor"),CONCATENATE("R",'MAPA DE RIESGOS'!$H682,"C",'MAPA DE RIESGOS'!$AF682),"")</f>
        <v/>
      </c>
      <c r="AI139" s="370" t="str">
        <f>IF(AND('MAPA DE RIESGOS'!$AP683="Baja",'MAPA DE RIESGOS'!$AR683="Menor"),CONCATENATE("R",'MAPA DE RIESGOS'!$H683,"C",'MAPA DE RIESGOS'!$AF683),"")</f>
        <v/>
      </c>
      <c r="AJ139" s="370" t="str">
        <f>IF(AND('MAPA DE RIESGOS'!$AP684="Baja",'MAPA DE RIESGOS'!$AR684="Menor"),CONCATENATE("R",'MAPA DE RIESGOS'!$H684,"C",'MAPA DE RIESGOS'!$AF684),"")</f>
        <v/>
      </c>
      <c r="AK139" s="370" t="str">
        <f>IF(AND('MAPA DE RIESGOS'!$AP685="Baja",'MAPA DE RIESGOS'!$AR685="Menor"),CONCATENATE("R",'MAPA DE RIESGOS'!$H685,"C",'MAPA DE RIESGOS'!$AF685),"")</f>
        <v/>
      </c>
      <c r="AL139" s="370" t="str">
        <f>IF(AND('MAPA DE RIESGOS'!$AP686="Baja",'MAPA DE RIESGOS'!$AR686="Menor"),CONCATENATE("R",'MAPA DE RIESGOS'!$H686,"C",'MAPA DE RIESGOS'!$AF686),"")</f>
        <v/>
      </c>
      <c r="AM139" s="370" t="str">
        <f>IF(AND('MAPA DE RIESGOS'!$AP687="Baja",'MAPA DE RIESGOS'!$AR687="Menor"),CONCATENATE("R",'MAPA DE RIESGOS'!$H687,"C",'MAPA DE RIESGOS'!$AF687),"")</f>
        <v/>
      </c>
      <c r="AN139" s="370" t="str">
        <f>IF(AND('MAPA DE RIESGOS'!$AP688="Baja",'MAPA DE RIESGOS'!$AR688="Menor"),CONCATENATE("R",'MAPA DE RIESGOS'!$H688,"C",'MAPA DE RIESGOS'!$AF688),"")</f>
        <v/>
      </c>
      <c r="AO139" s="370" t="str">
        <f>IF(AND('MAPA DE RIESGOS'!$AP689="Baja",'MAPA DE RIESGOS'!$AR689="Menor"),CONCATENATE("R",'MAPA DE RIESGOS'!$H689,"C",'MAPA DE RIESGOS'!$AF689),"")</f>
        <v/>
      </c>
      <c r="AP139" s="370" t="str">
        <f>IF(AND('MAPA DE RIESGOS'!$AP690="Baja",'MAPA DE RIESGOS'!$AR690="Menor"),CONCATENATE("R",'MAPA DE RIESGOS'!$H690,"C",'MAPA DE RIESGOS'!$AF690),"")</f>
        <v/>
      </c>
      <c r="AQ139" s="370" t="str">
        <f>IF(AND('MAPA DE RIESGOS'!$AP691="Baja",'MAPA DE RIESGOS'!$AR691="Menor"),CONCATENATE("R",'MAPA DE RIESGOS'!$H691,"C",'MAPA DE RIESGOS'!$AF691),"")</f>
        <v/>
      </c>
      <c r="AR139" s="370" t="str">
        <f>IF(AND('MAPA DE RIESGOS'!$AP692="Baja",'MAPA DE RIESGOS'!$AR692="Menor"),CONCATENATE("R",'MAPA DE RIESGOS'!$H692,"C",'MAPA DE RIESGOS'!$AF692),"")</f>
        <v/>
      </c>
      <c r="AS139" s="370" t="str">
        <f>IF(AND('MAPA DE RIESGOS'!$AP693="Baja",'MAPA DE RIESGOS'!$AR693="Menor"),CONCATENATE("R",'MAPA DE RIESGOS'!$H693,"C",'MAPA DE RIESGOS'!$AF693),"")</f>
        <v/>
      </c>
      <c r="AT139" s="369" t="str">
        <f>IF(AND('MAPA DE RIESGOS'!$AP676="Baja",'MAPA DE RIESGOS'!$AR676="Moderado"),CONCATENATE("R",'MAPA DE RIESGOS'!$H676,"C",'MAPA DE RIESGOS'!$AF676),"")</f>
        <v/>
      </c>
      <c r="AU139" s="370" t="str">
        <f>IF(AND('MAPA DE RIESGOS'!$AP677="Baja",'MAPA DE RIESGOS'!$AR677="Moderado"),CONCATENATE("R",'MAPA DE RIESGOS'!$H677,"C",'MAPA DE RIESGOS'!$AF677),"")</f>
        <v/>
      </c>
      <c r="AV139" s="370" t="str">
        <f>IF(AND('MAPA DE RIESGOS'!$AP678="Baja",'MAPA DE RIESGOS'!$AR678="Moderado"),CONCATENATE("R",'MAPA DE RIESGOS'!$H678,"C",'MAPA DE RIESGOS'!$AF678),"")</f>
        <v/>
      </c>
      <c r="AW139" s="370" t="str">
        <f>IF(AND('MAPA DE RIESGOS'!$AP679="Baja",'MAPA DE RIESGOS'!$AR679="Moderado"),CONCATENATE("R",'MAPA DE RIESGOS'!$H679,"C",'MAPA DE RIESGOS'!$AF679),"")</f>
        <v/>
      </c>
      <c r="AX139" s="370" t="str">
        <f>IF(AND('MAPA DE RIESGOS'!$AP680="Baja",'MAPA DE RIESGOS'!$AR680="Moderado"),CONCATENATE("R",'MAPA DE RIESGOS'!$H680,"C",'MAPA DE RIESGOS'!$AF680),"")</f>
        <v/>
      </c>
      <c r="AY139" s="370" t="str">
        <f>IF(AND('MAPA DE RIESGOS'!$AP681="Baja",'MAPA DE RIESGOS'!$AR681="Moderado"),CONCATENATE("R",'MAPA DE RIESGOS'!$H681,"C",'MAPA DE RIESGOS'!$AF681),"")</f>
        <v/>
      </c>
      <c r="AZ139" s="370" t="str">
        <f>IF(AND('MAPA DE RIESGOS'!$AP682="Baja",'MAPA DE RIESGOS'!$AR682="Moderado"),CONCATENATE("R",'MAPA DE RIESGOS'!$H682,"C",'MAPA DE RIESGOS'!$AF682),"")</f>
        <v/>
      </c>
      <c r="BA139" s="370" t="str">
        <f>IF(AND('MAPA DE RIESGOS'!$AP683="Baja",'MAPA DE RIESGOS'!$AR683="Moderado"),CONCATENATE("R",'MAPA DE RIESGOS'!$H683,"C",'MAPA DE RIESGOS'!$AF683),"")</f>
        <v/>
      </c>
      <c r="BB139" s="370" t="str">
        <f>IF(AND('MAPA DE RIESGOS'!$AP684="Baja",'MAPA DE RIESGOS'!$AR684="Moderado"),CONCATENATE("R",'MAPA DE RIESGOS'!$H684,"C",'MAPA DE RIESGOS'!$AF684),"")</f>
        <v/>
      </c>
      <c r="BC139" s="370" t="str">
        <f>IF(AND('MAPA DE RIESGOS'!$AP685="Baja",'MAPA DE RIESGOS'!$AR685="Moderado"),CONCATENATE("R",'MAPA DE RIESGOS'!$H685,"C",'MAPA DE RIESGOS'!$AF685),"")</f>
        <v/>
      </c>
      <c r="BD139" s="370" t="str">
        <f>IF(AND('MAPA DE RIESGOS'!$AP686="Baja",'MAPA DE RIESGOS'!$AR686="Moderado"),CONCATENATE("R",'MAPA DE RIESGOS'!$H686,"C",'MAPA DE RIESGOS'!$AF686),"")</f>
        <v/>
      </c>
      <c r="BE139" s="370" t="str">
        <f>IF(AND('MAPA DE RIESGOS'!$AP687="Baja",'MAPA DE RIESGOS'!$AR687="Moderado"),CONCATENATE("R",'MAPA DE RIESGOS'!$H687,"C",'MAPA DE RIESGOS'!$AF687),"")</f>
        <v/>
      </c>
      <c r="BF139" s="370" t="str">
        <f>IF(AND('MAPA DE RIESGOS'!$AP688="Baja",'MAPA DE RIESGOS'!$AR688="Moderado"),CONCATENATE("R",'MAPA DE RIESGOS'!$H688,"C",'MAPA DE RIESGOS'!$AF688),"")</f>
        <v/>
      </c>
      <c r="BG139" s="370" t="str">
        <f>IF(AND('MAPA DE RIESGOS'!$AP689="Baja",'MAPA DE RIESGOS'!$AR689="Moderado"),CONCATENATE("R",'MAPA DE RIESGOS'!$H689,"C",'MAPA DE RIESGOS'!$AF689),"")</f>
        <v/>
      </c>
      <c r="BH139" s="370" t="str">
        <f>IF(AND('MAPA DE RIESGOS'!$AP690="Baja",'MAPA DE RIESGOS'!$AR690="Moderado"),CONCATENATE("R",'MAPA DE RIESGOS'!$H690,"C",'MAPA DE RIESGOS'!$AF690),"")</f>
        <v/>
      </c>
      <c r="BI139" s="370" t="str">
        <f>IF(AND('MAPA DE RIESGOS'!$AP691="Baja",'MAPA DE RIESGOS'!$AR691="Moderado"),CONCATENATE("R",'MAPA DE RIESGOS'!$H691,"C",'MAPA DE RIESGOS'!$AF691),"")</f>
        <v/>
      </c>
      <c r="BJ139" s="370" t="str">
        <f>IF(AND('MAPA DE RIESGOS'!$AP692="Baja",'MAPA DE RIESGOS'!$AR692="Moderado"),CONCATENATE("R",'MAPA DE RIESGOS'!$H692,"C",'MAPA DE RIESGOS'!$AF692),"")</f>
        <v/>
      </c>
      <c r="BK139" s="371" t="str">
        <f>IF(AND('MAPA DE RIESGOS'!$AP693="Baja",'MAPA DE RIESGOS'!$AR693="Moderado"),CONCATENATE("R",'MAPA DE RIESGOS'!$H693,"C",'MAPA DE RIESGOS'!$AF693),"")</f>
        <v/>
      </c>
      <c r="BL139" s="357" t="str">
        <f>IF(AND('MAPA DE RIESGOS'!$AP676="Baja",'MAPA DE RIESGOS'!$AR676="Mayor"),CONCATENATE("R",'MAPA DE RIESGOS'!$H676,"C",'MAPA DE RIESGOS'!$AF676),"")</f>
        <v/>
      </c>
      <c r="BM139" s="357" t="str">
        <f>IF(AND('MAPA DE RIESGOS'!$AP677="Baja",'MAPA DE RIESGOS'!$AR677="Mayor"),CONCATENATE("R",'MAPA DE RIESGOS'!$H677,"C",'MAPA DE RIESGOS'!$AF677),"")</f>
        <v/>
      </c>
      <c r="BN139" s="357" t="str">
        <f>IF(AND('MAPA DE RIESGOS'!$AP678="Baja",'MAPA DE RIESGOS'!$AR678="Mayor"),CONCATENATE("R",'MAPA DE RIESGOS'!$H678,"C",'MAPA DE RIESGOS'!$AF678),"")</f>
        <v/>
      </c>
      <c r="BO139" s="357" t="str">
        <f>IF(AND('MAPA DE RIESGOS'!$AP679="Baja",'MAPA DE RIESGOS'!$AR679="Mayor"),CONCATENATE("R",'MAPA DE RIESGOS'!$H679,"C",'MAPA DE RIESGOS'!$AF679),"")</f>
        <v/>
      </c>
      <c r="BP139" s="357" t="str">
        <f>IF(AND('MAPA DE RIESGOS'!$AP680="Baja",'MAPA DE RIESGOS'!$AR680="Mayor"),CONCATENATE("R",'MAPA DE RIESGOS'!$H680,"C",'MAPA DE RIESGOS'!$AF680),"")</f>
        <v/>
      </c>
      <c r="BQ139" s="357" t="str">
        <f>IF(AND('MAPA DE RIESGOS'!$AP681="Baja",'MAPA DE RIESGOS'!$AR681="Mayor"),CONCATENATE("R",'MAPA DE RIESGOS'!$H681,"C",'MAPA DE RIESGOS'!$AF681),"")</f>
        <v/>
      </c>
      <c r="BR139" s="357" t="str">
        <f>IF(AND('MAPA DE RIESGOS'!$AP682="Baja",'MAPA DE RIESGOS'!$AR682="Mayor"),CONCATENATE("R",'MAPA DE RIESGOS'!$H682,"C",'MAPA DE RIESGOS'!$AF682),"")</f>
        <v/>
      </c>
      <c r="BS139" s="357" t="str">
        <f>IF(AND('MAPA DE RIESGOS'!$AP683="Baja",'MAPA DE RIESGOS'!$AR683="Mayor"),CONCATENATE("R",'MAPA DE RIESGOS'!$H683,"C",'MAPA DE RIESGOS'!$AF683),"")</f>
        <v/>
      </c>
      <c r="BT139" s="357" t="str">
        <f>IF(AND('MAPA DE RIESGOS'!$AP684="Baja",'MAPA DE RIESGOS'!$AR684="Mayor"),CONCATENATE("R",'MAPA DE RIESGOS'!$H684,"C",'MAPA DE RIESGOS'!$AF684),"")</f>
        <v/>
      </c>
      <c r="BU139" s="357" t="str">
        <f>IF(AND('MAPA DE RIESGOS'!$AP685="Baja",'MAPA DE RIESGOS'!$AR685="Mayor"),CONCATENATE("R",'MAPA DE RIESGOS'!$H685,"C",'MAPA DE RIESGOS'!$AF685),"")</f>
        <v/>
      </c>
      <c r="BV139" s="357" t="str">
        <f>IF(AND('MAPA DE RIESGOS'!$AP686="Baja",'MAPA DE RIESGOS'!$AR686="Mayor"),CONCATENATE("R",'MAPA DE RIESGOS'!$H686,"C",'MAPA DE RIESGOS'!$AF686),"")</f>
        <v/>
      </c>
      <c r="BW139" s="357" t="str">
        <f>IF(AND('MAPA DE RIESGOS'!$AP687="Baja",'MAPA DE RIESGOS'!$AR687="Mayor"),CONCATENATE("R",'MAPA DE RIESGOS'!$H687,"C",'MAPA DE RIESGOS'!$AF687),"")</f>
        <v/>
      </c>
      <c r="BX139" s="357" t="str">
        <f>IF(AND('MAPA DE RIESGOS'!$AP688="Baja",'MAPA DE RIESGOS'!$AR688="Mayor"),CONCATENATE("R",'MAPA DE RIESGOS'!$H688,"C",'MAPA DE RIESGOS'!$AF688),"")</f>
        <v/>
      </c>
      <c r="BY139" s="357" t="str">
        <f>IF(AND('MAPA DE RIESGOS'!$AP689="Baja",'MAPA DE RIESGOS'!$AR689="Mayor"),CONCATENATE("R",'MAPA DE RIESGOS'!$H689,"C",'MAPA DE RIESGOS'!$AF689),"")</f>
        <v/>
      </c>
      <c r="BZ139" s="357" t="str">
        <f>IF(AND('MAPA DE RIESGOS'!$AP690="Baja",'MAPA DE RIESGOS'!$AR690="Mayor"),CONCATENATE("R",'MAPA DE RIESGOS'!$H690,"C",'MAPA DE RIESGOS'!$AF690),"")</f>
        <v/>
      </c>
      <c r="CA139" s="357" t="str">
        <f>IF(AND('MAPA DE RIESGOS'!$AP691="Baja",'MAPA DE RIESGOS'!$AR691="Mayor"),CONCATENATE("R",'MAPA DE RIESGOS'!$H691,"C",'MAPA DE RIESGOS'!$AF691),"")</f>
        <v/>
      </c>
      <c r="CB139" s="357" t="str">
        <f>IF(AND('MAPA DE RIESGOS'!$AP692="Baja",'MAPA DE RIESGOS'!$AR692="Mayor"),CONCATENATE("R",'MAPA DE RIESGOS'!$H692,"C",'MAPA DE RIESGOS'!$AF692),"")</f>
        <v/>
      </c>
      <c r="CC139" s="358" t="str">
        <f>IF(AND('MAPA DE RIESGOS'!$AP693="Baja",'MAPA DE RIESGOS'!$AR693="Mayor"),CONCATENATE("R",'MAPA DE RIESGOS'!$H693,"C",'MAPA DE RIESGOS'!$AF693),"")</f>
        <v/>
      </c>
      <c r="CD139" s="359" t="str">
        <f>IF(AND('MAPA DE RIESGOS'!$AP676="Baja",'MAPA DE RIESGOS'!$AR676="Catastrófico"),CONCATENATE("R",'MAPA DE RIESGOS'!$H676,"C",'MAPA DE RIESGOS'!$AF676),"")</f>
        <v/>
      </c>
      <c r="CE139" s="359" t="str">
        <f>IF(AND('MAPA DE RIESGOS'!$AP677="Baja",'MAPA DE RIESGOS'!$AR677="Catastrófico"),CONCATENATE("R",'MAPA DE RIESGOS'!$H677,"C",'MAPA DE RIESGOS'!$AF677),"")</f>
        <v/>
      </c>
      <c r="CF139" s="359" t="str">
        <f>IF(AND('MAPA DE RIESGOS'!$AP678="Baja",'MAPA DE RIESGOS'!$AR678="Catastrófico"),CONCATENATE("R",'MAPA DE RIESGOS'!$H678,"C",'MAPA DE RIESGOS'!$AF678),"")</f>
        <v/>
      </c>
      <c r="CG139" s="359" t="str">
        <f>IF(AND('MAPA DE RIESGOS'!$AP679="Baja",'MAPA DE RIESGOS'!$AR679="Catastrófico"),CONCATENATE("R",'MAPA DE RIESGOS'!$H679,"C",'MAPA DE RIESGOS'!$AF679),"")</f>
        <v/>
      </c>
      <c r="CH139" s="359" t="str">
        <f>IF(AND('MAPA DE RIESGOS'!$AP680="Baja",'MAPA DE RIESGOS'!$AR680="Catastrófico"),CONCATENATE("R",'MAPA DE RIESGOS'!$H680,"C",'MAPA DE RIESGOS'!$AF680),"")</f>
        <v/>
      </c>
      <c r="CI139" s="359" t="str">
        <f>IF(AND('MAPA DE RIESGOS'!$AP681="Baja",'MAPA DE RIESGOS'!$AR681="Catastrófico"),CONCATENATE("R",'MAPA DE RIESGOS'!$H681,"C",'MAPA DE RIESGOS'!$AF681),"")</f>
        <v/>
      </c>
      <c r="CJ139" s="359" t="str">
        <f>IF(AND('MAPA DE RIESGOS'!$AP682="Baja",'MAPA DE RIESGOS'!$AR682="Catastrófico"),CONCATENATE("R",'MAPA DE RIESGOS'!$H682,"C",'MAPA DE RIESGOS'!$AF682),"")</f>
        <v/>
      </c>
      <c r="CK139" s="359" t="str">
        <f>IF(AND('MAPA DE RIESGOS'!$AP683="Baja",'MAPA DE RIESGOS'!$AR683="Catastrófico"),CONCATENATE("R",'MAPA DE RIESGOS'!$H683,"C",'MAPA DE RIESGOS'!$AF683),"")</f>
        <v/>
      </c>
      <c r="CL139" s="359" t="str">
        <f>IF(AND('MAPA DE RIESGOS'!$AP684="Baja",'MAPA DE RIESGOS'!$AR684="Catastrófico"),CONCATENATE("R",'MAPA DE RIESGOS'!$H684,"C",'MAPA DE RIESGOS'!$AF684),"")</f>
        <v/>
      </c>
      <c r="CM139" s="359" t="str">
        <f>IF(AND('MAPA DE RIESGOS'!$AP685="Baja",'MAPA DE RIESGOS'!$AR685="Catastrófico"),CONCATENATE("R",'MAPA DE RIESGOS'!$H685,"C",'MAPA DE RIESGOS'!$AF685),"")</f>
        <v/>
      </c>
      <c r="CN139" s="359" t="str">
        <f>IF(AND('MAPA DE RIESGOS'!$AP686="Baja",'MAPA DE RIESGOS'!$AR686="Catastrófico"),CONCATENATE("R",'MAPA DE RIESGOS'!$H686,"C",'MAPA DE RIESGOS'!$AF686),"")</f>
        <v/>
      </c>
      <c r="CO139" s="359" t="str">
        <f>IF(AND('MAPA DE RIESGOS'!$AP687="Baja",'MAPA DE RIESGOS'!$AR687="Catastrófico"),CONCATENATE("R",'MAPA DE RIESGOS'!$H687,"C",'MAPA DE RIESGOS'!$AF687),"")</f>
        <v/>
      </c>
      <c r="CP139" s="359" t="str">
        <f>IF(AND('MAPA DE RIESGOS'!$AP688="Baja",'MAPA DE RIESGOS'!$AR688="Catastrófico"),CONCATENATE("R",'MAPA DE RIESGOS'!$H688,"C",'MAPA DE RIESGOS'!$AF688),"")</f>
        <v/>
      </c>
      <c r="CQ139" s="359" t="str">
        <f>IF(AND('MAPA DE RIESGOS'!$AP689="Baja",'MAPA DE RIESGOS'!$AR689="Catastrófico"),CONCATENATE("R",'MAPA DE RIESGOS'!$H689,"C",'MAPA DE RIESGOS'!$AF689),"")</f>
        <v/>
      </c>
      <c r="CR139" s="359" t="str">
        <f>IF(AND('MAPA DE RIESGOS'!$AP690="Baja",'MAPA DE RIESGOS'!$AR690="Catastrófico"),CONCATENATE("R",'MAPA DE RIESGOS'!$H690,"C",'MAPA DE RIESGOS'!$AF690),"")</f>
        <v/>
      </c>
      <c r="CS139" s="359" t="str">
        <f>IF(AND('MAPA DE RIESGOS'!$AP691="Baja",'MAPA DE RIESGOS'!$AR691="Catastrófico"),CONCATENATE("R",'MAPA DE RIESGOS'!$H691,"C",'MAPA DE RIESGOS'!$AF691),"")</f>
        <v/>
      </c>
      <c r="CT139" s="359" t="str">
        <f>IF(AND('MAPA DE RIESGOS'!$AP692="Baja",'MAPA DE RIESGOS'!$AR692="Catastrófico"),CONCATENATE("R",'MAPA DE RIESGOS'!$H692,"C",'MAPA DE RIESGOS'!$AF692),"")</f>
        <v/>
      </c>
      <c r="CU139" s="360" t="str">
        <f>IF(AND('MAPA DE RIESGOS'!$AP693="Baja",'MAPA DE RIESGOS'!$AR693="Catastrófico"),CONCATENATE("R",'MAPA DE RIESGOS'!$H693,"C",'MAPA DE RIESGOS'!$AF693),"")</f>
        <v/>
      </c>
      <c r="CV139" s="67"/>
      <c r="CW139" s="722"/>
      <c r="CX139" s="722"/>
      <c r="CY139" s="722"/>
      <c r="CZ139" s="722"/>
      <c r="DA139" s="722"/>
      <c r="DB139" s="722"/>
    </row>
    <row r="140" spans="2:106" ht="32.5" customHeight="1">
      <c r="B140" s="755"/>
      <c r="C140" s="755"/>
      <c r="D140" s="756"/>
      <c r="E140" s="726"/>
      <c r="F140" s="727"/>
      <c r="G140" s="727"/>
      <c r="H140" s="727"/>
      <c r="I140" s="728"/>
      <c r="J140" s="378" t="str">
        <f>IF(AND('MAPA DE RIESGOS'!$AP694="Baja",'MAPA DE RIESGOS'!$AR694="Leve"),CONCATENATE("R",'MAPA DE RIESGOS'!$H694,"C",'MAPA DE RIESGOS'!$AF694),"")</f>
        <v/>
      </c>
      <c r="K140" s="379" t="str">
        <f>IF(AND('MAPA DE RIESGOS'!$AP695="Baja",'MAPA DE RIESGOS'!$AR695="Leve"),CONCATENATE("R",'MAPA DE RIESGOS'!$H695,"C",'MAPA DE RIESGOS'!$AF695),"")</f>
        <v/>
      </c>
      <c r="L140" s="379" t="str">
        <f>IF(AND('MAPA DE RIESGOS'!$AP696="Baja",'MAPA DE RIESGOS'!$AR696="Leve"),CONCATENATE("R",'MAPA DE RIESGOS'!$H696,"C",'MAPA DE RIESGOS'!$AF696),"")</f>
        <v/>
      </c>
      <c r="M140" s="379" t="str">
        <f>IF(AND('MAPA DE RIESGOS'!$AP697="Baja",'MAPA DE RIESGOS'!$AR697="Leve"),CONCATENATE("R",'MAPA DE RIESGOS'!$H697,"C",'MAPA DE RIESGOS'!$AF697),"")</f>
        <v/>
      </c>
      <c r="N140" s="379" t="str">
        <f>IF(AND('MAPA DE RIESGOS'!$AP698="Baja",'MAPA DE RIESGOS'!$AR698="Leve"),CONCATENATE("R",'MAPA DE RIESGOS'!$H698,"C",'MAPA DE RIESGOS'!$AF698),"")</f>
        <v/>
      </c>
      <c r="O140" s="379" t="str">
        <f>IF(AND('MAPA DE RIESGOS'!$AP699="Baja",'MAPA DE RIESGOS'!$AR699="Leve"),CONCATENATE("R",'MAPA DE RIESGOS'!$H699,"C",'MAPA DE RIESGOS'!$AF699),"")</f>
        <v/>
      </c>
      <c r="P140" s="379" t="str">
        <f>IF(AND('MAPA DE RIESGOS'!$AP700="Baja",'MAPA DE RIESGOS'!$AR700="Leve"),CONCATENATE("R",'MAPA DE RIESGOS'!$H700,"C",'MAPA DE RIESGOS'!$AF700),"")</f>
        <v/>
      </c>
      <c r="Q140" s="379" t="str">
        <f>IF(AND('MAPA DE RIESGOS'!$AP701="Baja",'MAPA DE RIESGOS'!$AR701="Leve"),CONCATENATE("R",'MAPA DE RIESGOS'!$H701,"C",'MAPA DE RIESGOS'!$AF701),"")</f>
        <v/>
      </c>
      <c r="R140" s="379" t="str">
        <f>IF(AND('MAPA DE RIESGOS'!$AP702="Baja",'MAPA DE RIESGOS'!$AR702="Leve"),CONCATENATE("R",'MAPA DE RIESGOS'!$H702,"C",'MAPA DE RIESGOS'!$AF702),"")</f>
        <v/>
      </c>
      <c r="S140" s="379" t="str">
        <f>IF(AND('MAPA DE RIESGOS'!$AP703="Baja",'MAPA DE RIESGOS'!$AR703="Leve"),CONCATENATE("R",'MAPA DE RIESGOS'!$H703,"C",'MAPA DE RIESGOS'!$AF703),"")</f>
        <v/>
      </c>
      <c r="T140" s="379" t="str">
        <f>IF(AND('MAPA DE RIESGOS'!$AP704="Baja",'MAPA DE RIESGOS'!$AR704="Leve"),CONCATENATE("R",'MAPA DE RIESGOS'!$H704,"C",'MAPA DE RIESGOS'!$AF704),"")</f>
        <v/>
      </c>
      <c r="U140" s="379" t="str">
        <f>IF(AND('MAPA DE RIESGOS'!$AP705="Baja",'MAPA DE RIESGOS'!$AR705="Leve"),CONCATENATE("R",'MAPA DE RIESGOS'!$H705,"C",'MAPA DE RIESGOS'!$AF705),"")</f>
        <v/>
      </c>
      <c r="V140" s="379" t="str">
        <f>IF(AND('MAPA DE RIESGOS'!$AP706="Baja",'MAPA DE RIESGOS'!$AR706="Leve"),CONCATENATE("R",'MAPA DE RIESGOS'!$H706,"C",'MAPA DE RIESGOS'!$AF706),"")</f>
        <v/>
      </c>
      <c r="W140" s="379" t="str">
        <f>IF(AND('MAPA DE RIESGOS'!$AP707="Baja",'MAPA DE RIESGOS'!$AR707="Leve"),CONCATENATE("R",'MAPA DE RIESGOS'!$H707,"C",'MAPA DE RIESGOS'!$AF707),"")</f>
        <v/>
      </c>
      <c r="X140" s="379" t="str">
        <f>IF(AND('MAPA DE RIESGOS'!$AP708="Baja",'MAPA DE RIESGOS'!$AR708="Leve"),CONCATENATE("R",'MAPA DE RIESGOS'!$H708,"C",'MAPA DE RIESGOS'!$AF708),"")</f>
        <v/>
      </c>
      <c r="Y140" s="379" t="str">
        <f>IF(AND('MAPA DE RIESGOS'!$AP709="Baja",'MAPA DE RIESGOS'!$AR709="Leve"),CONCATENATE("R",'MAPA DE RIESGOS'!$H709,"C",'MAPA DE RIESGOS'!$AF709),"")</f>
        <v/>
      </c>
      <c r="Z140" s="379" t="str">
        <f>IF(AND('MAPA DE RIESGOS'!$AP710="Baja",'MAPA DE RIESGOS'!$AR710="Leve"),CONCATENATE("R",'MAPA DE RIESGOS'!$H710,"C",'MAPA DE RIESGOS'!$AF710),"")</f>
        <v/>
      </c>
      <c r="AA140" s="380" t="str">
        <f>IF(AND('MAPA DE RIESGOS'!$AP711="Baja",'MAPA DE RIESGOS'!$AR711="Leve"),CONCATENATE("R",'MAPA DE RIESGOS'!$H711,"C",'MAPA DE RIESGOS'!$AF711),"")</f>
        <v/>
      </c>
      <c r="AB140" s="369" t="str">
        <f>IF(AND('MAPA DE RIESGOS'!$AP694="Baja",'MAPA DE RIESGOS'!$AR694="Menor"),CONCATENATE("R",'MAPA DE RIESGOS'!$H694,"C",'MAPA DE RIESGOS'!$AF694),"")</f>
        <v/>
      </c>
      <c r="AC140" s="370" t="str">
        <f>IF(AND('MAPA DE RIESGOS'!$AP695="Baja",'MAPA DE RIESGOS'!$AR695="Menor"),CONCATENATE("R",'MAPA DE RIESGOS'!$H695,"C",'MAPA DE RIESGOS'!$AF695),"")</f>
        <v/>
      </c>
      <c r="AD140" s="370" t="str">
        <f>IF(AND('MAPA DE RIESGOS'!$AP696="Baja",'MAPA DE RIESGOS'!$AR696="Menor"),CONCATENATE("R",'MAPA DE RIESGOS'!$H696,"C",'MAPA DE RIESGOS'!$AF696),"")</f>
        <v/>
      </c>
      <c r="AE140" s="370" t="str">
        <f>IF(AND('MAPA DE RIESGOS'!$AP697="Baja",'MAPA DE RIESGOS'!$AR697="Menor"),CONCATENATE("R",'MAPA DE RIESGOS'!$H697,"C",'MAPA DE RIESGOS'!$AF697),"")</f>
        <v/>
      </c>
      <c r="AF140" s="370" t="str">
        <f>IF(AND('MAPA DE RIESGOS'!$AP698="Baja",'MAPA DE RIESGOS'!$AR698="Menor"),CONCATENATE("R",'MAPA DE RIESGOS'!$H698,"C",'MAPA DE RIESGOS'!$AF698),"")</f>
        <v/>
      </c>
      <c r="AG140" s="370" t="str">
        <f>IF(AND('MAPA DE RIESGOS'!$AP699="Baja",'MAPA DE RIESGOS'!$AR699="Menor"),CONCATENATE("R",'MAPA DE RIESGOS'!$H699,"C",'MAPA DE RIESGOS'!$AF699),"")</f>
        <v/>
      </c>
      <c r="AH140" s="370" t="str">
        <f>IF(AND('MAPA DE RIESGOS'!$AP700="Baja",'MAPA DE RIESGOS'!$AR700="Menor"),CONCATENATE("R",'MAPA DE RIESGOS'!$H700,"C",'MAPA DE RIESGOS'!$AF700),"")</f>
        <v/>
      </c>
      <c r="AI140" s="370" t="str">
        <f>IF(AND('MAPA DE RIESGOS'!$AP701="Baja",'MAPA DE RIESGOS'!$AR701="Menor"),CONCATENATE("R",'MAPA DE RIESGOS'!$H701,"C",'MAPA DE RIESGOS'!$AF701),"")</f>
        <v/>
      </c>
      <c r="AJ140" s="370" t="str">
        <f>IF(AND('MAPA DE RIESGOS'!$AP702="Baja",'MAPA DE RIESGOS'!$AR702="Menor"),CONCATENATE("R",'MAPA DE RIESGOS'!$H702,"C",'MAPA DE RIESGOS'!$AF702),"")</f>
        <v/>
      </c>
      <c r="AK140" s="370" t="str">
        <f>IF(AND('MAPA DE RIESGOS'!$AP703="Baja",'MAPA DE RIESGOS'!$AR703="Menor"),CONCATENATE("R",'MAPA DE RIESGOS'!$H703,"C",'MAPA DE RIESGOS'!$AF703),"")</f>
        <v/>
      </c>
      <c r="AL140" s="370" t="str">
        <f>IF(AND('MAPA DE RIESGOS'!$AP704="Baja",'MAPA DE RIESGOS'!$AR704="Menor"),CONCATENATE("R",'MAPA DE RIESGOS'!$H704,"C",'MAPA DE RIESGOS'!$AF704),"")</f>
        <v/>
      </c>
      <c r="AM140" s="370" t="str">
        <f>IF(AND('MAPA DE RIESGOS'!$AP705="Baja",'MAPA DE RIESGOS'!$AR705="Menor"),CONCATENATE("R",'MAPA DE RIESGOS'!$H705,"C",'MAPA DE RIESGOS'!$AF705),"")</f>
        <v/>
      </c>
      <c r="AN140" s="370" t="str">
        <f>IF(AND('MAPA DE RIESGOS'!$AP706="Baja",'MAPA DE RIESGOS'!$AR706="Menor"),CONCATENATE("R",'MAPA DE RIESGOS'!$H706,"C",'MAPA DE RIESGOS'!$AF706),"")</f>
        <v/>
      </c>
      <c r="AO140" s="370" t="str">
        <f>IF(AND('MAPA DE RIESGOS'!$AP707="Baja",'MAPA DE RIESGOS'!$AR707="Menor"),CONCATENATE("R",'MAPA DE RIESGOS'!$H707,"C",'MAPA DE RIESGOS'!$AF707),"")</f>
        <v/>
      </c>
      <c r="AP140" s="370" t="str">
        <f>IF(AND('MAPA DE RIESGOS'!$AP708="Baja",'MAPA DE RIESGOS'!$AR708="Menor"),CONCATENATE("R",'MAPA DE RIESGOS'!$H708,"C",'MAPA DE RIESGOS'!$AF708),"")</f>
        <v/>
      </c>
      <c r="AQ140" s="370" t="str">
        <f>IF(AND('MAPA DE RIESGOS'!$AP709="Baja",'MAPA DE RIESGOS'!$AR709="Menor"),CONCATENATE("R",'MAPA DE RIESGOS'!$H709,"C",'MAPA DE RIESGOS'!$AF709),"")</f>
        <v/>
      </c>
      <c r="AR140" s="370" t="str">
        <f>IF(AND('MAPA DE RIESGOS'!$AP710="Baja",'MAPA DE RIESGOS'!$AR710="Menor"),CONCATENATE("R",'MAPA DE RIESGOS'!$H710,"C",'MAPA DE RIESGOS'!$AF710),"")</f>
        <v/>
      </c>
      <c r="AS140" s="370" t="str">
        <f>IF(AND('MAPA DE RIESGOS'!$AP711="Baja",'MAPA DE RIESGOS'!$AR711="Menor"),CONCATENATE("R",'MAPA DE RIESGOS'!$H711,"C",'MAPA DE RIESGOS'!$AF711),"")</f>
        <v/>
      </c>
      <c r="AT140" s="369" t="str">
        <f>IF(AND('MAPA DE RIESGOS'!$AP694="Baja",'MAPA DE RIESGOS'!$AR694="Moderado"),CONCATENATE("R",'MAPA DE RIESGOS'!$H694,"C",'MAPA DE RIESGOS'!$AF694),"")</f>
        <v/>
      </c>
      <c r="AU140" s="370" t="str">
        <f>IF(AND('MAPA DE RIESGOS'!$AP695="Baja",'MAPA DE RIESGOS'!$AR695="Moderado"),CONCATENATE("R",'MAPA DE RIESGOS'!$H695,"C",'MAPA DE RIESGOS'!$AF695),"")</f>
        <v/>
      </c>
      <c r="AV140" s="370" t="str">
        <f>IF(AND('MAPA DE RIESGOS'!$AP696="Baja",'MAPA DE RIESGOS'!$AR696="Moderado"),CONCATENATE("R",'MAPA DE RIESGOS'!$H696,"C",'MAPA DE RIESGOS'!$AF696),"")</f>
        <v/>
      </c>
      <c r="AW140" s="370" t="str">
        <f>IF(AND('MAPA DE RIESGOS'!$AP697="Baja",'MAPA DE RIESGOS'!$AR697="Moderado"),CONCATENATE("R",'MAPA DE RIESGOS'!$H697,"C",'MAPA DE RIESGOS'!$AF697),"")</f>
        <v/>
      </c>
      <c r="AX140" s="370" t="str">
        <f>IF(AND('MAPA DE RIESGOS'!$AP698="Baja",'MAPA DE RIESGOS'!$AR698="Moderado"),CONCATENATE("R",'MAPA DE RIESGOS'!$H698,"C",'MAPA DE RIESGOS'!$AF698),"")</f>
        <v/>
      </c>
      <c r="AY140" s="370" t="str">
        <f>IF(AND('MAPA DE RIESGOS'!$AP699="Baja",'MAPA DE RIESGOS'!$AR699="Moderado"),CONCATENATE("R",'MAPA DE RIESGOS'!$H699,"C",'MAPA DE RIESGOS'!$AF699),"")</f>
        <v/>
      </c>
      <c r="AZ140" s="370" t="str">
        <f>IF(AND('MAPA DE RIESGOS'!$AP700="Baja",'MAPA DE RIESGOS'!$AR700="Moderado"),CONCATENATE("R",'MAPA DE RIESGOS'!$H700,"C",'MAPA DE RIESGOS'!$AF700),"")</f>
        <v/>
      </c>
      <c r="BA140" s="370" t="str">
        <f>IF(AND('MAPA DE RIESGOS'!$AP701="Baja",'MAPA DE RIESGOS'!$AR701="Moderado"),CONCATENATE("R",'MAPA DE RIESGOS'!$H701,"C",'MAPA DE RIESGOS'!$AF701),"")</f>
        <v/>
      </c>
      <c r="BB140" s="370" t="str">
        <f>IF(AND('MAPA DE RIESGOS'!$AP702="Baja",'MAPA DE RIESGOS'!$AR702="Moderado"),CONCATENATE("R",'MAPA DE RIESGOS'!$H702,"C",'MAPA DE RIESGOS'!$AF702),"")</f>
        <v/>
      </c>
      <c r="BC140" s="370" t="str">
        <f>IF(AND('MAPA DE RIESGOS'!$AP703="Baja",'MAPA DE RIESGOS'!$AR703="Moderado"),CONCATENATE("R",'MAPA DE RIESGOS'!$H703,"C",'MAPA DE RIESGOS'!$AF703),"")</f>
        <v/>
      </c>
      <c r="BD140" s="370" t="str">
        <f>IF(AND('MAPA DE RIESGOS'!$AP704="Baja",'MAPA DE RIESGOS'!$AR704="Moderado"),CONCATENATE("R",'MAPA DE RIESGOS'!$H704,"C",'MAPA DE RIESGOS'!$AF704),"")</f>
        <v/>
      </c>
      <c r="BE140" s="370" t="str">
        <f>IF(AND('MAPA DE RIESGOS'!$AP705="Baja",'MAPA DE RIESGOS'!$AR705="Moderado"),CONCATENATE("R",'MAPA DE RIESGOS'!$H705,"C",'MAPA DE RIESGOS'!$AF705),"")</f>
        <v/>
      </c>
      <c r="BF140" s="370" t="str">
        <f>IF(AND('MAPA DE RIESGOS'!$AP706="Baja",'MAPA DE RIESGOS'!$AR706="Moderado"),CONCATENATE("R",'MAPA DE RIESGOS'!$H706,"C",'MAPA DE RIESGOS'!$AF706),"")</f>
        <v/>
      </c>
      <c r="BG140" s="370" t="str">
        <f>IF(AND('MAPA DE RIESGOS'!$AP707="Baja",'MAPA DE RIESGOS'!$AR707="Moderado"),CONCATENATE("R",'MAPA DE RIESGOS'!$H707,"C",'MAPA DE RIESGOS'!$AF707),"")</f>
        <v/>
      </c>
      <c r="BH140" s="370" t="str">
        <f>IF(AND('MAPA DE RIESGOS'!$AP708="Baja",'MAPA DE RIESGOS'!$AR708="Moderado"),CONCATENATE("R",'MAPA DE RIESGOS'!$H708,"C",'MAPA DE RIESGOS'!$AF708),"")</f>
        <v/>
      </c>
      <c r="BI140" s="370" t="str">
        <f>IF(AND('MAPA DE RIESGOS'!$AP709="Baja",'MAPA DE RIESGOS'!$AR709="Moderado"),CONCATENATE("R",'MAPA DE RIESGOS'!$H709,"C",'MAPA DE RIESGOS'!$AF709),"")</f>
        <v/>
      </c>
      <c r="BJ140" s="370" t="str">
        <f>IF(AND('MAPA DE RIESGOS'!$AP710="Baja",'MAPA DE RIESGOS'!$AR710="Moderado"),CONCATENATE("R",'MAPA DE RIESGOS'!$H710,"C",'MAPA DE RIESGOS'!$AF710),"")</f>
        <v/>
      </c>
      <c r="BK140" s="371" t="str">
        <f>IF(AND('MAPA DE RIESGOS'!$AP711="Baja",'MAPA DE RIESGOS'!$AR711="Moderado"),CONCATENATE("R",'MAPA DE RIESGOS'!$H711,"C",'MAPA DE RIESGOS'!$AF711),"")</f>
        <v/>
      </c>
      <c r="BL140" s="357" t="str">
        <f>IF(AND('MAPA DE RIESGOS'!$AP694="Baja",'MAPA DE RIESGOS'!$AR694="Mayor"),CONCATENATE("R",'MAPA DE RIESGOS'!$H694,"C",'MAPA DE RIESGOS'!$AF694),"")</f>
        <v/>
      </c>
      <c r="BM140" s="357" t="str">
        <f>IF(AND('MAPA DE RIESGOS'!$AP695="Baja",'MAPA DE RIESGOS'!$AR695="Mayor"),CONCATENATE("R",'MAPA DE RIESGOS'!$H695,"C",'MAPA DE RIESGOS'!$AF695),"")</f>
        <v/>
      </c>
      <c r="BN140" s="357" t="str">
        <f>IF(AND('MAPA DE RIESGOS'!$AP696="Baja",'MAPA DE RIESGOS'!$AR696="Mayor"),CONCATENATE("R",'MAPA DE RIESGOS'!$H696,"C",'MAPA DE RIESGOS'!$AF696),"")</f>
        <v/>
      </c>
      <c r="BO140" s="357" t="str">
        <f>IF(AND('MAPA DE RIESGOS'!$AP697="Baja",'MAPA DE RIESGOS'!$AR697="Mayor"),CONCATENATE("R",'MAPA DE RIESGOS'!$H697,"C",'MAPA DE RIESGOS'!$AF697),"")</f>
        <v/>
      </c>
      <c r="BP140" s="357" t="str">
        <f>IF(AND('MAPA DE RIESGOS'!$AP698="Baja",'MAPA DE RIESGOS'!$AR698="Mayor"),CONCATENATE("R",'MAPA DE RIESGOS'!$H698,"C",'MAPA DE RIESGOS'!$AF698),"")</f>
        <v/>
      </c>
      <c r="BQ140" s="357" t="str">
        <f>IF(AND('MAPA DE RIESGOS'!$AP699="Baja",'MAPA DE RIESGOS'!$AR699="Mayor"),CONCATENATE("R",'MAPA DE RIESGOS'!$H699,"C",'MAPA DE RIESGOS'!$AF699),"")</f>
        <v/>
      </c>
      <c r="BR140" s="357" t="str">
        <f>IF(AND('MAPA DE RIESGOS'!$AP700="Baja",'MAPA DE RIESGOS'!$AR700="Mayor"),CONCATENATE("R",'MAPA DE RIESGOS'!$H700,"C",'MAPA DE RIESGOS'!$AF700),"")</f>
        <v/>
      </c>
      <c r="BS140" s="357" t="str">
        <f>IF(AND('MAPA DE RIESGOS'!$AP701="Baja",'MAPA DE RIESGOS'!$AR701="Mayor"),CONCATENATE("R",'MAPA DE RIESGOS'!$H701,"C",'MAPA DE RIESGOS'!$AF701),"")</f>
        <v/>
      </c>
      <c r="BT140" s="357" t="str">
        <f>IF(AND('MAPA DE RIESGOS'!$AP702="Baja",'MAPA DE RIESGOS'!$AR702="Mayor"),CONCATENATE("R",'MAPA DE RIESGOS'!$H702,"C",'MAPA DE RIESGOS'!$AF702),"")</f>
        <v/>
      </c>
      <c r="BU140" s="357" t="str">
        <f>IF(AND('MAPA DE RIESGOS'!$AP703="Baja",'MAPA DE RIESGOS'!$AR703="Mayor"),CONCATENATE("R",'MAPA DE RIESGOS'!$H703,"C",'MAPA DE RIESGOS'!$AF703),"")</f>
        <v/>
      </c>
      <c r="BV140" s="357" t="str">
        <f>IF(AND('MAPA DE RIESGOS'!$AP704="Baja",'MAPA DE RIESGOS'!$AR704="Mayor"),CONCATENATE("R",'MAPA DE RIESGOS'!$H704,"C",'MAPA DE RIESGOS'!$AF704),"")</f>
        <v/>
      </c>
      <c r="BW140" s="357" t="str">
        <f>IF(AND('MAPA DE RIESGOS'!$AP705="Baja",'MAPA DE RIESGOS'!$AR705="Mayor"),CONCATENATE("R",'MAPA DE RIESGOS'!$H705,"C",'MAPA DE RIESGOS'!$AF705),"")</f>
        <v/>
      </c>
      <c r="BX140" s="357" t="str">
        <f>IF(AND('MAPA DE RIESGOS'!$AP706="Baja",'MAPA DE RIESGOS'!$AR706="Mayor"),CONCATENATE("R",'MAPA DE RIESGOS'!$H706,"C",'MAPA DE RIESGOS'!$AF706),"")</f>
        <v/>
      </c>
      <c r="BY140" s="357" t="str">
        <f>IF(AND('MAPA DE RIESGOS'!$AP707="Baja",'MAPA DE RIESGOS'!$AR707="Mayor"),CONCATENATE("R",'MAPA DE RIESGOS'!$H707,"C",'MAPA DE RIESGOS'!$AF707),"")</f>
        <v/>
      </c>
      <c r="BZ140" s="357" t="str">
        <f>IF(AND('MAPA DE RIESGOS'!$AP708="Baja",'MAPA DE RIESGOS'!$AR708="Mayor"),CONCATENATE("R",'MAPA DE RIESGOS'!$H708,"C",'MAPA DE RIESGOS'!$AF708),"")</f>
        <v/>
      </c>
      <c r="CA140" s="357" t="str">
        <f>IF(AND('MAPA DE RIESGOS'!$AP709="Baja",'MAPA DE RIESGOS'!$AR709="Mayor"),CONCATENATE("R",'MAPA DE RIESGOS'!$H709,"C",'MAPA DE RIESGOS'!$AF709),"")</f>
        <v/>
      </c>
      <c r="CB140" s="357" t="str">
        <f>IF(AND('MAPA DE RIESGOS'!$AP710="Baja",'MAPA DE RIESGOS'!$AR710="Mayor"),CONCATENATE("R",'MAPA DE RIESGOS'!$H710,"C",'MAPA DE RIESGOS'!$AF710),"")</f>
        <v/>
      </c>
      <c r="CC140" s="358" t="str">
        <f>IF(AND('MAPA DE RIESGOS'!$AP711="Baja",'MAPA DE RIESGOS'!$AR711="Mayor"),CONCATENATE("R",'MAPA DE RIESGOS'!$H711,"C",'MAPA DE RIESGOS'!$AF711),"")</f>
        <v/>
      </c>
      <c r="CD140" s="359" t="str">
        <f>IF(AND('MAPA DE RIESGOS'!$AP694="Baja",'MAPA DE RIESGOS'!$AR694="Catastrófico"),CONCATENATE("R",'MAPA DE RIESGOS'!$H694,"C",'MAPA DE RIESGOS'!$AF694),"")</f>
        <v/>
      </c>
      <c r="CE140" s="359" t="str">
        <f>IF(AND('MAPA DE RIESGOS'!$AP695="Baja",'MAPA DE RIESGOS'!$AR695="Catastrófico"),CONCATENATE("R",'MAPA DE RIESGOS'!$H695,"C",'MAPA DE RIESGOS'!$AF695),"")</f>
        <v/>
      </c>
      <c r="CF140" s="359" t="str">
        <f>IF(AND('MAPA DE RIESGOS'!$AP696="Baja",'MAPA DE RIESGOS'!$AR696="Catastrófico"),CONCATENATE("R",'MAPA DE RIESGOS'!$H696,"C",'MAPA DE RIESGOS'!$AF696),"")</f>
        <v/>
      </c>
      <c r="CG140" s="359" t="str">
        <f>IF(AND('MAPA DE RIESGOS'!$AP697="Baja",'MAPA DE RIESGOS'!$AR697="Catastrófico"),CONCATENATE("R",'MAPA DE RIESGOS'!$H697,"C",'MAPA DE RIESGOS'!$AF697),"")</f>
        <v/>
      </c>
      <c r="CH140" s="359" t="str">
        <f>IF(AND('MAPA DE RIESGOS'!$AP698="Baja",'MAPA DE RIESGOS'!$AR698="Catastrófico"),CONCATENATE("R",'MAPA DE RIESGOS'!$H698,"C",'MAPA DE RIESGOS'!$AF698),"")</f>
        <v/>
      </c>
      <c r="CI140" s="359" t="str">
        <f>IF(AND('MAPA DE RIESGOS'!$AP699="Baja",'MAPA DE RIESGOS'!$AR699="Catastrófico"),CONCATENATE("R",'MAPA DE RIESGOS'!$H699,"C",'MAPA DE RIESGOS'!$AF699),"")</f>
        <v/>
      </c>
      <c r="CJ140" s="359" t="str">
        <f>IF(AND('MAPA DE RIESGOS'!$AP700="Baja",'MAPA DE RIESGOS'!$AR700="Catastrófico"),CONCATENATE("R",'MAPA DE RIESGOS'!$H700,"C",'MAPA DE RIESGOS'!$AF700),"")</f>
        <v/>
      </c>
      <c r="CK140" s="359" t="str">
        <f>IF(AND('MAPA DE RIESGOS'!$AP701="Baja",'MAPA DE RIESGOS'!$AR701="Catastrófico"),CONCATENATE("R",'MAPA DE RIESGOS'!$H701,"C",'MAPA DE RIESGOS'!$AF701),"")</f>
        <v/>
      </c>
      <c r="CL140" s="359" t="str">
        <f>IF(AND('MAPA DE RIESGOS'!$AP702="Baja",'MAPA DE RIESGOS'!$AR702="Catastrófico"),CONCATENATE("R",'MAPA DE RIESGOS'!$H702,"C",'MAPA DE RIESGOS'!$AF702),"")</f>
        <v/>
      </c>
      <c r="CM140" s="359" t="str">
        <f>IF(AND('MAPA DE RIESGOS'!$AP703="Baja",'MAPA DE RIESGOS'!$AR703="Catastrófico"),CONCATENATE("R",'MAPA DE RIESGOS'!$H703,"C",'MAPA DE RIESGOS'!$AF703),"")</f>
        <v/>
      </c>
      <c r="CN140" s="359" t="str">
        <f>IF(AND('MAPA DE RIESGOS'!$AP704="Baja",'MAPA DE RIESGOS'!$AR704="Catastrófico"),CONCATENATE("R",'MAPA DE RIESGOS'!$H704,"C",'MAPA DE RIESGOS'!$AF704),"")</f>
        <v/>
      </c>
      <c r="CO140" s="359" t="str">
        <f>IF(AND('MAPA DE RIESGOS'!$AP705="Baja",'MAPA DE RIESGOS'!$AR705="Catastrófico"),CONCATENATE("R",'MAPA DE RIESGOS'!$H705,"C",'MAPA DE RIESGOS'!$AF705),"")</f>
        <v/>
      </c>
      <c r="CP140" s="359" t="str">
        <f>IF(AND('MAPA DE RIESGOS'!$AP706="Baja",'MAPA DE RIESGOS'!$AR706="Catastrófico"),CONCATENATE("R",'MAPA DE RIESGOS'!$H706,"C",'MAPA DE RIESGOS'!$AF706),"")</f>
        <v/>
      </c>
      <c r="CQ140" s="359" t="str">
        <f>IF(AND('MAPA DE RIESGOS'!$AP707="Baja",'MAPA DE RIESGOS'!$AR707="Catastrófico"),CONCATENATE("R",'MAPA DE RIESGOS'!$H707,"C",'MAPA DE RIESGOS'!$AF707),"")</f>
        <v/>
      </c>
      <c r="CR140" s="359" t="str">
        <f>IF(AND('MAPA DE RIESGOS'!$AP708="Baja",'MAPA DE RIESGOS'!$AR708="Catastrófico"),CONCATENATE("R",'MAPA DE RIESGOS'!$H708,"C",'MAPA DE RIESGOS'!$AF708),"")</f>
        <v/>
      </c>
      <c r="CS140" s="359" t="str">
        <f>IF(AND('MAPA DE RIESGOS'!$AP709="Baja",'MAPA DE RIESGOS'!$AR709="Catastrófico"),CONCATENATE("R",'MAPA DE RIESGOS'!$H709,"C",'MAPA DE RIESGOS'!$AF709),"")</f>
        <v/>
      </c>
      <c r="CT140" s="359" t="str">
        <f>IF(AND('MAPA DE RIESGOS'!$AP710="Baja",'MAPA DE RIESGOS'!$AR710="Catastrófico"),CONCATENATE("R",'MAPA DE RIESGOS'!$H710,"C",'MAPA DE RIESGOS'!$AF710),"")</f>
        <v/>
      </c>
      <c r="CU140" s="360" t="str">
        <f>IF(AND('MAPA DE RIESGOS'!$AP711="Baja",'MAPA DE RIESGOS'!$AR711="Catastrófico"),CONCATENATE("R",'MAPA DE RIESGOS'!$H711,"C",'MAPA DE RIESGOS'!$AF711),"")</f>
        <v/>
      </c>
      <c r="CV140" s="67"/>
      <c r="CW140" s="722"/>
      <c r="CX140" s="722"/>
      <c r="CY140" s="722"/>
      <c r="CZ140" s="722"/>
      <c r="DA140" s="722"/>
      <c r="DB140" s="722"/>
    </row>
    <row r="141" spans="2:106" ht="32.5" customHeight="1" thickBot="1">
      <c r="B141" s="755"/>
      <c r="C141" s="755"/>
      <c r="D141" s="756"/>
      <c r="E141" s="729"/>
      <c r="F141" s="730"/>
      <c r="G141" s="730"/>
      <c r="H141" s="730"/>
      <c r="I141" s="731"/>
      <c r="J141" s="381" t="str">
        <f>IF(AND('MAPA DE RIESGOS'!$AP712="Baja",'MAPA DE RIESGOS'!$AR712="Leve"),CONCATENATE("R",'MAPA DE RIESGOS'!$H712,"C",'MAPA DE RIESGOS'!$AF712),"")</f>
        <v/>
      </c>
      <c r="K141" s="382" t="str">
        <f>IF(AND('MAPA DE RIESGOS'!$AP713="Baja",'MAPA DE RIESGOS'!$AR713="Leve"),CONCATENATE("R",'MAPA DE RIESGOS'!$H713,"C",'MAPA DE RIESGOS'!$AF713),"")</f>
        <v/>
      </c>
      <c r="L141" s="382" t="str">
        <f>IF(AND('MAPA DE RIESGOS'!$AP714="Baja",'MAPA DE RIESGOS'!$AR714="Leve"),CONCATENATE("R",'MAPA DE RIESGOS'!$H714,"C",'MAPA DE RIESGOS'!$AF714),"")</f>
        <v/>
      </c>
      <c r="M141" s="382" t="str">
        <f>IF(AND('MAPA DE RIESGOS'!$AP715="Baja",'MAPA DE RIESGOS'!$AR715="Leve"),CONCATENATE("R",'MAPA DE RIESGOS'!$H715,"C",'MAPA DE RIESGOS'!$AF715),"")</f>
        <v/>
      </c>
      <c r="N141" s="382" t="str">
        <f>IF(AND('MAPA DE RIESGOS'!$AP716="Baja",'MAPA DE RIESGOS'!$AR716="Leve"),CONCATENATE("R",'MAPA DE RIESGOS'!$H716,"C",'MAPA DE RIESGOS'!$AF716),"")</f>
        <v/>
      </c>
      <c r="O141" s="382" t="str">
        <f>IF(AND('MAPA DE RIESGOS'!$AP717="Baja",'MAPA DE RIESGOS'!$AR717="Leve"),CONCATENATE("R",'MAPA DE RIESGOS'!$H717,"C",'MAPA DE RIESGOS'!$AF717),"")</f>
        <v/>
      </c>
      <c r="P141" s="382"/>
      <c r="Q141" s="382"/>
      <c r="R141" s="382"/>
      <c r="S141" s="382"/>
      <c r="T141" s="382"/>
      <c r="U141" s="382"/>
      <c r="V141" s="382"/>
      <c r="W141" s="382"/>
      <c r="X141" s="382"/>
      <c r="Y141" s="382"/>
      <c r="Z141" s="382"/>
      <c r="AA141" s="383"/>
      <c r="AB141" s="369" t="str">
        <f>IF(AND('MAPA DE RIESGOS'!$AP712="Baja",'MAPA DE RIESGOS'!$AR712="Menor"),CONCATENATE("R",'MAPA DE RIESGOS'!$H712,"C",'MAPA DE RIESGOS'!$AF712),"")</f>
        <v/>
      </c>
      <c r="AC141" s="370" t="str">
        <f>IF(AND('MAPA DE RIESGOS'!$AP713="Baja",'MAPA DE RIESGOS'!$AR713="Menor"),CONCATENATE("R",'MAPA DE RIESGOS'!$H713,"C",'MAPA DE RIESGOS'!$AF713),"")</f>
        <v/>
      </c>
      <c r="AD141" s="370" t="str">
        <f>IF(AND('MAPA DE RIESGOS'!$AP714="Baja",'MAPA DE RIESGOS'!$AR714="Menor"),CONCATENATE("R",'MAPA DE RIESGOS'!$H714,"C",'MAPA DE RIESGOS'!$AF714),"")</f>
        <v/>
      </c>
      <c r="AE141" s="370" t="str">
        <f>IF(AND('MAPA DE RIESGOS'!$AP715="Baja",'MAPA DE RIESGOS'!$AR715="Menor"),CONCATENATE("R",'MAPA DE RIESGOS'!$H715,"C",'MAPA DE RIESGOS'!$AF715),"")</f>
        <v/>
      </c>
      <c r="AF141" s="370" t="str">
        <f>IF(AND('MAPA DE RIESGOS'!$AP716="Baja",'MAPA DE RIESGOS'!$AR716="Menor"),CONCATENATE("R",'MAPA DE RIESGOS'!$H716,"C",'MAPA DE RIESGOS'!$AF716),"")</f>
        <v/>
      </c>
      <c r="AG141" s="370" t="str">
        <f>IF(AND('MAPA DE RIESGOS'!$AP717="Baja",'MAPA DE RIESGOS'!$AR717="Menor"),CONCATENATE("R",'MAPA DE RIESGOS'!$H717,"C",'MAPA DE RIESGOS'!$AF717),"")</f>
        <v/>
      </c>
      <c r="AH141" s="370"/>
      <c r="AI141" s="370"/>
      <c r="AJ141" s="370"/>
      <c r="AK141" s="370"/>
      <c r="AL141" s="370"/>
      <c r="AM141" s="370"/>
      <c r="AN141" s="370"/>
      <c r="AO141" s="370"/>
      <c r="AP141" s="370"/>
      <c r="AQ141" s="370"/>
      <c r="AR141" s="370"/>
      <c r="AS141" s="370"/>
      <c r="AT141" s="372" t="str">
        <f>IF(AND('MAPA DE RIESGOS'!$AP712="Baja",'MAPA DE RIESGOS'!$AR712="Moderado"),CONCATENATE("R",'MAPA DE RIESGOS'!$H712,"C",'MAPA DE RIESGOS'!$AF712),"")</f>
        <v/>
      </c>
      <c r="AU141" s="373" t="str">
        <f>IF(AND('MAPA DE RIESGOS'!$AP713="Baja",'MAPA DE RIESGOS'!$AR713="Moderado"),CONCATENATE("R",'MAPA DE RIESGOS'!$H713,"C",'MAPA DE RIESGOS'!$AF713),"")</f>
        <v/>
      </c>
      <c r="AV141" s="373" t="str">
        <f>IF(AND('MAPA DE RIESGOS'!$AP714="Baja",'MAPA DE RIESGOS'!$AR714="Moderado"),CONCATENATE("R",'MAPA DE RIESGOS'!$H714,"C",'MAPA DE RIESGOS'!$AF714),"")</f>
        <v/>
      </c>
      <c r="AW141" s="373" t="str">
        <f>IF(AND('MAPA DE RIESGOS'!$AP715="Baja",'MAPA DE RIESGOS'!$AR715="Moderado"),CONCATENATE("R",'MAPA DE RIESGOS'!$H715,"C",'MAPA DE RIESGOS'!$AF715),"")</f>
        <v/>
      </c>
      <c r="AX141" s="373" t="str">
        <f>IF(AND('MAPA DE RIESGOS'!$AP716="Baja",'MAPA DE RIESGOS'!$AR716="Moderado"),CONCATENATE("R",'MAPA DE RIESGOS'!$H716,"C",'MAPA DE RIESGOS'!$AF716),"")</f>
        <v/>
      </c>
      <c r="AY141" s="373" t="str">
        <f>IF(AND('MAPA DE RIESGOS'!$AP717="Baja",'MAPA DE RIESGOS'!$AR717="Moderado"),CONCATENATE("R",'MAPA DE RIESGOS'!$H717,"C",'MAPA DE RIESGOS'!$AF717),"")</f>
        <v/>
      </c>
      <c r="AZ141" s="373"/>
      <c r="BA141" s="373"/>
      <c r="BB141" s="373"/>
      <c r="BC141" s="373"/>
      <c r="BD141" s="373"/>
      <c r="BE141" s="373"/>
      <c r="BF141" s="373"/>
      <c r="BG141" s="373"/>
      <c r="BH141" s="373"/>
      <c r="BI141" s="373"/>
      <c r="BJ141" s="373"/>
      <c r="BK141" s="374"/>
      <c r="BL141" s="362" t="str">
        <f>IF(AND('MAPA DE RIESGOS'!$AP712="Baja",'MAPA DE RIESGOS'!$AR712="Mayor"),CONCATENATE("R",'MAPA DE RIESGOS'!$H712,"C",'MAPA DE RIESGOS'!$AF712),"")</f>
        <v/>
      </c>
      <c r="BM141" s="362" t="str">
        <f>IF(AND('MAPA DE RIESGOS'!$AP713="Baja",'MAPA DE RIESGOS'!$AR713="Mayor"),CONCATENATE("R",'MAPA DE RIESGOS'!$H713,"C",'MAPA DE RIESGOS'!$AF713),"")</f>
        <v/>
      </c>
      <c r="BN141" s="362" t="str">
        <f>IF(AND('MAPA DE RIESGOS'!$AP714="Baja",'MAPA DE RIESGOS'!$AR714="Mayor"),CONCATENATE("R",'MAPA DE RIESGOS'!$H714,"C",'MAPA DE RIESGOS'!$AF714),"")</f>
        <v/>
      </c>
      <c r="BO141" s="362" t="str">
        <f>IF(AND('MAPA DE RIESGOS'!$AP715="Baja",'MAPA DE RIESGOS'!$AR715="Mayor"),CONCATENATE("R",'MAPA DE RIESGOS'!$H715,"C",'MAPA DE RIESGOS'!$AF715),"")</f>
        <v/>
      </c>
      <c r="BP141" s="362" t="str">
        <f>IF(AND('MAPA DE RIESGOS'!$AP716="Baja",'MAPA DE RIESGOS'!$AR716="Mayor"),CONCATENATE("R",'MAPA DE RIESGOS'!$H716,"C",'MAPA DE RIESGOS'!$AF716),"")</f>
        <v/>
      </c>
      <c r="BQ141" s="362" t="str">
        <f>IF(AND('MAPA DE RIESGOS'!$AP717="Baja",'MAPA DE RIESGOS'!$AR717="Mayor"),CONCATENATE("R",'MAPA DE RIESGOS'!$H717,"C",'MAPA DE RIESGOS'!$AF717),"")</f>
        <v/>
      </c>
      <c r="BR141" s="362"/>
      <c r="BS141" s="362"/>
      <c r="BT141" s="362"/>
      <c r="BU141" s="362"/>
      <c r="BV141" s="362"/>
      <c r="BW141" s="362"/>
      <c r="BX141" s="362"/>
      <c r="BY141" s="362"/>
      <c r="BZ141" s="362"/>
      <c r="CA141" s="362"/>
      <c r="CB141" s="362"/>
      <c r="CC141" s="363"/>
      <c r="CD141" s="364" t="str">
        <f>IF(AND('MAPA DE RIESGOS'!$AP712="Baja",'MAPA DE RIESGOS'!$AR712="Catastrófico"),CONCATENATE("R",'MAPA DE RIESGOS'!$H712,"C",'MAPA DE RIESGOS'!$AF712),"")</f>
        <v/>
      </c>
      <c r="CE141" s="364" t="str">
        <f>IF(AND('MAPA DE RIESGOS'!$AP713="Baja",'MAPA DE RIESGOS'!$AR713="Catastrófico"),CONCATENATE("R",'MAPA DE RIESGOS'!$H713,"C",'MAPA DE RIESGOS'!$AF713),"")</f>
        <v/>
      </c>
      <c r="CF141" s="364" t="str">
        <f>IF(AND('MAPA DE RIESGOS'!$AP714="Baja",'MAPA DE RIESGOS'!$AR714="Catastrófico"),CONCATENATE("R",'MAPA DE RIESGOS'!$H714,"C",'MAPA DE RIESGOS'!$AF714),"")</f>
        <v/>
      </c>
      <c r="CG141" s="364" t="str">
        <f>IF(AND('MAPA DE RIESGOS'!$AP715="Baja",'MAPA DE RIESGOS'!$AR715="Catastrófico"),CONCATENATE("R",'MAPA DE RIESGOS'!$H715,"C",'MAPA DE RIESGOS'!$AF715),"")</f>
        <v/>
      </c>
      <c r="CH141" s="364" t="str">
        <f>IF(AND('MAPA DE RIESGOS'!$AP716="Baja",'MAPA DE RIESGOS'!$AR716="Catastrófico"),CONCATENATE("R",'MAPA DE RIESGOS'!$H716,"C",'MAPA DE RIESGOS'!$AF716),"")</f>
        <v/>
      </c>
      <c r="CI141" s="364" t="str">
        <f>IF(AND('MAPA DE RIESGOS'!$AP717="Baja",'MAPA DE RIESGOS'!$AR717="Catastrófico"),CONCATENATE("R",'MAPA DE RIESGOS'!$H717,"C",'MAPA DE RIESGOS'!$AF717),"")</f>
        <v/>
      </c>
      <c r="CJ141" s="364"/>
      <c r="CK141" s="364"/>
      <c r="CL141" s="364"/>
      <c r="CM141" s="364"/>
      <c r="CN141" s="364"/>
      <c r="CO141" s="364"/>
      <c r="CP141" s="364"/>
      <c r="CQ141" s="364"/>
      <c r="CR141" s="364"/>
      <c r="CS141" s="364"/>
      <c r="CT141" s="364"/>
      <c r="CU141" s="365"/>
      <c r="CV141" s="67"/>
      <c r="CW141" s="722"/>
      <c r="CX141" s="722"/>
      <c r="CY141" s="722"/>
      <c r="CZ141" s="722"/>
      <c r="DA141" s="722"/>
      <c r="DB141" s="722"/>
    </row>
    <row r="142" spans="2:106" ht="32.5" customHeight="1">
      <c r="B142" s="755"/>
      <c r="C142" s="755"/>
      <c r="D142" s="756"/>
      <c r="E142" s="723" t="s">
        <v>285</v>
      </c>
      <c r="F142" s="724"/>
      <c r="G142" s="724"/>
      <c r="H142" s="724"/>
      <c r="I142" s="724"/>
      <c r="J142" s="375" t="str">
        <f>IF(AND('MAPA DE RIESGOS'!$AP152="Muy Baja",'MAPA DE RIESGOS'!$AR152="Leve"),CONCATENATE("R",'MAPA DE RIESGOS'!$H152,"C",'MAPA DE RIESGOS'!$AF152),"")</f>
        <v/>
      </c>
      <c r="K142" s="376" t="str">
        <f>IF(AND('MAPA DE RIESGOS'!$AP153="Muy Baja",'MAPA DE RIESGOS'!$AR153="Leve"),CONCATENATE("R",'MAPA DE RIESGOS'!$H153,"C",'MAPA DE RIESGOS'!$AF153),"")</f>
        <v/>
      </c>
      <c r="L142" s="376" t="str">
        <f>IF(AND('MAPA DE RIESGOS'!$AP154="Muy Baja",'MAPA DE RIESGOS'!$AR154="Leve"),CONCATENATE("R",'MAPA DE RIESGOS'!$H154,"C",'MAPA DE RIESGOS'!$AF154),"")</f>
        <v/>
      </c>
      <c r="M142" s="376" t="str">
        <f>IF(AND('MAPA DE RIESGOS'!$AP155="Muy Baja",'MAPA DE RIESGOS'!$AR155="Leve"),CONCATENATE("R",'MAPA DE RIESGOS'!$H155,"C",'MAPA DE RIESGOS'!$AF155),"")</f>
        <v/>
      </c>
      <c r="N142" s="376" t="str">
        <f>IF(AND('MAPA DE RIESGOS'!$AP156="Muy Baja",'MAPA DE RIESGOS'!$AR156="Leve"),CONCATENATE("R",'MAPA DE RIESGOS'!$H156,"C",'MAPA DE RIESGOS'!$AF156),"")</f>
        <v/>
      </c>
      <c r="O142" s="376" t="str">
        <f>IF(AND('MAPA DE RIESGOS'!$AP157="Muy Baja",'MAPA DE RIESGOS'!$AR157="Leve"),CONCATENATE("R",'MAPA DE RIESGOS'!$H157,"C",'MAPA DE RIESGOS'!$AF157),"")</f>
        <v/>
      </c>
      <c r="P142" s="376" t="str">
        <f>IF(AND('MAPA DE RIESGOS'!$AP158="Muy Baja",'MAPA DE RIESGOS'!$AR158="Leve"),CONCATENATE("R",'MAPA DE RIESGOS'!$H158,"C",'MAPA DE RIESGOS'!$AF158),"")</f>
        <v/>
      </c>
      <c r="Q142" s="376" t="str">
        <f>IF(AND('MAPA DE RIESGOS'!$AP159="Muy Baja",'MAPA DE RIESGOS'!$AR159="Leve"),CONCATENATE("R",'MAPA DE RIESGOS'!$H159,"C",'MAPA DE RIESGOS'!$AF159),"")</f>
        <v/>
      </c>
      <c r="R142" s="376" t="str">
        <f>IF(AND('MAPA DE RIESGOS'!$AP160="Muy Baja",'MAPA DE RIESGOS'!$AR160="Leve"),CONCATENATE("R",'MAPA DE RIESGOS'!$H160,"C",'MAPA DE RIESGOS'!$AF160),"")</f>
        <v/>
      </c>
      <c r="S142" s="376" t="str">
        <f>IF(AND('MAPA DE RIESGOS'!$AP161="Muy Baja",'MAPA DE RIESGOS'!$AR161="Leve"),CONCATENATE("R",'MAPA DE RIESGOS'!$H161,"C",'MAPA DE RIESGOS'!$AF161),"")</f>
        <v/>
      </c>
      <c r="T142" s="376" t="str">
        <f>IF(AND('MAPA DE RIESGOS'!$AP162="Muy Baja",'MAPA DE RIESGOS'!$AR162="Leve"),CONCATENATE("R",'MAPA DE RIESGOS'!$H162,"C",'MAPA DE RIESGOS'!$AF162),"")</f>
        <v/>
      </c>
      <c r="U142" s="376" t="str">
        <f>IF(AND('MAPA DE RIESGOS'!$AP163="Muy Baja",'MAPA DE RIESGOS'!$AR163="Leve"),CONCATENATE("R",'MAPA DE RIESGOS'!$H163,"C",'MAPA DE RIESGOS'!$AF163),"")</f>
        <v/>
      </c>
      <c r="V142" s="376" t="str">
        <f>IF(AND('MAPA DE RIESGOS'!$AP164="Muy Baja",'MAPA DE RIESGOS'!$AR164="Leve"),CONCATENATE("R",'MAPA DE RIESGOS'!$H164,"C",'MAPA DE RIESGOS'!$AF164),"")</f>
        <v/>
      </c>
      <c r="W142" s="376" t="str">
        <f>IF(AND('MAPA DE RIESGOS'!$AP165="Muy Baja",'MAPA DE RIESGOS'!$AR165="Leve"),CONCATENATE("R",'MAPA DE RIESGOS'!$H165,"C",'MAPA DE RIESGOS'!$AF165),"")</f>
        <v/>
      </c>
      <c r="X142" s="376" t="str">
        <f>IF(AND('MAPA DE RIESGOS'!$AP166="Muy Baja",'MAPA DE RIESGOS'!$AR166="Leve"),CONCATENATE("R",'MAPA DE RIESGOS'!$H166,"C",'MAPA DE RIESGOS'!$AF166),"")</f>
        <v/>
      </c>
      <c r="Y142" s="376" t="str">
        <f>IF(AND('MAPA DE RIESGOS'!$AP167="Muy Baja",'MAPA DE RIESGOS'!$AR167="Leve"),CONCATENATE("R",'MAPA DE RIESGOS'!$H167,"C",'MAPA DE RIESGOS'!$AF167),"")</f>
        <v/>
      </c>
      <c r="Z142" s="376" t="str">
        <f>IF(AND('MAPA DE RIESGOS'!$AP168="Muy Baja",'MAPA DE RIESGOS'!$AR168="Leve"),CONCATENATE("R",'MAPA DE RIESGOS'!$H168,"C",'MAPA DE RIESGOS'!$AF168),"")</f>
        <v/>
      </c>
      <c r="AA142" s="377" t="str">
        <f>IF(AND('MAPA DE RIESGOS'!$AP169="Muy Baja",'MAPA DE RIESGOS'!$AR169="Leve"),CONCATENATE("R",'MAPA DE RIESGOS'!$H169,"C",'MAPA DE RIESGOS'!$AF169),"")</f>
        <v/>
      </c>
      <c r="AB142" s="375" t="str">
        <f>IF(AND('MAPA DE RIESGOS'!$AP152="Muy Baja",'MAPA DE RIESGOS'!$AR152="Menor"),CONCATENATE("R",'MAPA DE RIESGOS'!$H152,"C",'MAPA DE RIESGOS'!$AF152),"")</f>
        <v/>
      </c>
      <c r="AC142" s="376" t="str">
        <f>IF(AND('MAPA DE RIESGOS'!$AP153="Muy Baja",'MAPA DE RIESGOS'!$AR153="Menor"),CONCATENATE("R",'MAPA DE RIESGOS'!$H153,"C",'MAPA DE RIESGOS'!$AF153),"")</f>
        <v/>
      </c>
      <c r="AD142" s="376" t="str">
        <f>IF(AND('MAPA DE RIESGOS'!$AP154="Muy Baja",'MAPA DE RIESGOS'!$AR154="Menor"),CONCATENATE("R",'MAPA DE RIESGOS'!$H154,"C",'MAPA DE RIESGOS'!$AF154),"")</f>
        <v/>
      </c>
      <c r="AE142" s="376" t="str">
        <f>IF(AND('MAPA DE RIESGOS'!$AP155="Muy Baja",'MAPA DE RIESGOS'!$AR155="Menor"),CONCATENATE("R",'MAPA DE RIESGOS'!$H155,"C",'MAPA DE RIESGOS'!$AF155),"")</f>
        <v/>
      </c>
      <c r="AF142" s="376" t="str">
        <f>IF(AND('MAPA DE RIESGOS'!$AP156="Muy Baja",'MAPA DE RIESGOS'!$AR156="Menor"),CONCATENATE("R",'MAPA DE RIESGOS'!$H156,"C",'MAPA DE RIESGOS'!$AF156),"")</f>
        <v/>
      </c>
      <c r="AG142" s="376" t="str">
        <f>IF(AND('MAPA DE RIESGOS'!$AP157="Muy Baja",'MAPA DE RIESGOS'!$AR157="Menor"),CONCATENATE("R",'MAPA DE RIESGOS'!$H157,"C",'MAPA DE RIESGOS'!$AF157),"")</f>
        <v/>
      </c>
      <c r="AH142" s="376" t="str">
        <f>IF(AND('MAPA DE RIESGOS'!$AP158="Muy Baja",'MAPA DE RIESGOS'!$AR158="Menor"),CONCATENATE("R",'MAPA DE RIESGOS'!$H158,"C",'MAPA DE RIESGOS'!$AF158),"")</f>
        <v/>
      </c>
      <c r="AI142" s="376" t="str">
        <f>IF(AND('MAPA DE RIESGOS'!$AP159="Muy Baja",'MAPA DE RIESGOS'!$AR159="Menor"),CONCATENATE("R",'MAPA DE RIESGOS'!$H159,"C",'MAPA DE RIESGOS'!$AF159),"")</f>
        <v/>
      </c>
      <c r="AJ142" s="376" t="str">
        <f>IF(AND('MAPA DE RIESGOS'!$AP160="Muy Baja",'MAPA DE RIESGOS'!$AR160="Menor"),CONCATENATE("R",'MAPA DE RIESGOS'!$H160,"C",'MAPA DE RIESGOS'!$AF160),"")</f>
        <v/>
      </c>
      <c r="AK142" s="376" t="str">
        <f>IF(AND('MAPA DE RIESGOS'!$AP161="Muy Baja",'MAPA DE RIESGOS'!$AR161="Menor"),CONCATENATE("R",'MAPA DE RIESGOS'!$H161,"C",'MAPA DE RIESGOS'!$AF161),"")</f>
        <v/>
      </c>
      <c r="AL142" s="376" t="str">
        <f>IF(AND('MAPA DE RIESGOS'!$AP162="Muy Baja",'MAPA DE RIESGOS'!$AR162="Menor"),CONCATENATE("R",'MAPA DE RIESGOS'!$H162,"C",'MAPA DE RIESGOS'!$AF162),"")</f>
        <v/>
      </c>
      <c r="AM142" s="376" t="str">
        <f>IF(AND('MAPA DE RIESGOS'!$AP163="Muy Baja",'MAPA DE RIESGOS'!$AR163="Menor"),CONCATENATE("R",'MAPA DE RIESGOS'!$H163,"C",'MAPA DE RIESGOS'!$AF163),"")</f>
        <v/>
      </c>
      <c r="AN142" s="376" t="str">
        <f>IF(AND('MAPA DE RIESGOS'!$AP164="Muy Baja",'MAPA DE RIESGOS'!$AR164="Menor"),CONCATENATE("R",'MAPA DE RIESGOS'!$H164,"C",'MAPA DE RIESGOS'!$AF164),"")</f>
        <v/>
      </c>
      <c r="AO142" s="376" t="str">
        <f>IF(AND('MAPA DE RIESGOS'!$AP165="Muy Baja",'MAPA DE RIESGOS'!$AR165="Menor"),CONCATENATE("R",'MAPA DE RIESGOS'!$H165,"C",'MAPA DE RIESGOS'!$AF165),"")</f>
        <v/>
      </c>
      <c r="AP142" s="376" t="str">
        <f>IF(AND('MAPA DE RIESGOS'!$AP166="Muy Baja",'MAPA DE RIESGOS'!$AR166="Menor"),CONCATENATE("R",'MAPA DE RIESGOS'!$H166,"C",'MAPA DE RIESGOS'!$AF166),"")</f>
        <v/>
      </c>
      <c r="AQ142" s="376" t="str">
        <f>IF(AND('MAPA DE RIESGOS'!$AP167="Muy Baja",'MAPA DE RIESGOS'!$AR167="Menor"),CONCATENATE("R",'MAPA DE RIESGOS'!$H167,"C",'MAPA DE RIESGOS'!$AF167),"")</f>
        <v/>
      </c>
      <c r="AR142" s="376" t="str">
        <f>IF(AND('MAPA DE RIESGOS'!$AP168="Muy Baja",'MAPA DE RIESGOS'!$AR168="Menor"),CONCATENATE("R",'MAPA DE RIESGOS'!$H168,"C",'MAPA DE RIESGOS'!$AF168),"")</f>
        <v/>
      </c>
      <c r="AS142" s="377" t="str">
        <f>IF(AND('MAPA DE RIESGOS'!$AP169="Muy Baja",'MAPA DE RIESGOS'!$AR169="Menor"),CONCATENATE("R",'MAPA DE RIESGOS'!$H169,"C",'MAPA DE RIESGOS'!$AF169),"")</f>
        <v/>
      </c>
      <c r="AT142" s="366" t="str">
        <f>IF(AND('MAPA DE RIESGOS'!$AP152="Muy Baja",'MAPA DE RIESGOS'!$AR152="Moderado"),CONCATENATE("R",'MAPA DE RIESGOS'!$H152,"C",'MAPA DE RIESGOS'!$AF152),"")</f>
        <v/>
      </c>
      <c r="AU142" s="367" t="str">
        <f>IF(AND('MAPA DE RIESGOS'!$AP153="Muy Baja",'MAPA DE RIESGOS'!$AR153="Moderado"),CONCATENATE("R",'MAPA DE RIESGOS'!$H153,"C",'MAPA DE RIESGOS'!$AF153),"")</f>
        <v/>
      </c>
      <c r="AV142" s="367" t="str">
        <f>IF(AND('MAPA DE RIESGOS'!$AP154="Muy Baja",'MAPA DE RIESGOS'!$AR154="Moderado"),CONCATENATE("R",'MAPA DE RIESGOS'!$H154,"C",'MAPA DE RIESGOS'!$AF154),"")</f>
        <v/>
      </c>
      <c r="AW142" s="367" t="str">
        <f>IF(AND('MAPA DE RIESGOS'!$AP155="Muy Baja",'MAPA DE RIESGOS'!$AR155="Moderado"),CONCATENATE("R",'MAPA DE RIESGOS'!$H155,"C",'MAPA DE RIESGOS'!$AF155),"")</f>
        <v/>
      </c>
      <c r="AX142" s="367" t="str">
        <f>IF(AND('MAPA DE RIESGOS'!$AP156="Muy Baja",'MAPA DE RIESGOS'!$AR156="Moderado"),CONCATENATE("R",'MAPA DE RIESGOS'!$H156,"C",'MAPA DE RIESGOS'!$AF156),"")</f>
        <v/>
      </c>
      <c r="AY142" s="367" t="str">
        <f>IF(AND('MAPA DE RIESGOS'!$AP157="Muy Baja",'MAPA DE RIESGOS'!$AR157="Moderado"),CONCATENATE("R",'MAPA DE RIESGOS'!$H157,"C",'MAPA DE RIESGOS'!$AF157),"")</f>
        <v/>
      </c>
      <c r="AZ142" s="367" t="str">
        <f>IF(AND('MAPA DE RIESGOS'!$AP158="Muy Baja",'MAPA DE RIESGOS'!$AR158="Moderado"),CONCATENATE("R",'MAPA DE RIESGOS'!$H158,"C",'MAPA DE RIESGOS'!$AF158),"")</f>
        <v/>
      </c>
      <c r="BA142" s="367" t="str">
        <f>IF(AND('MAPA DE RIESGOS'!$AP159="Muy Baja",'MAPA DE RIESGOS'!$AR159="Moderado"),CONCATENATE("R",'MAPA DE RIESGOS'!$H159,"C",'MAPA DE RIESGOS'!$AF159),"")</f>
        <v/>
      </c>
      <c r="BB142" s="367" t="str">
        <f>IF(AND('MAPA DE RIESGOS'!$AP160="Muy Baja",'MAPA DE RIESGOS'!$AR160="Moderado"),CONCATENATE("R",'MAPA DE RIESGOS'!$H160,"C",'MAPA DE RIESGOS'!$AF160),"")</f>
        <v/>
      </c>
      <c r="BC142" s="367" t="str">
        <f>IF(AND('MAPA DE RIESGOS'!$AP161="Muy Baja",'MAPA DE RIESGOS'!$AR161="Moderado"),CONCATENATE("R",'MAPA DE RIESGOS'!$H161,"C",'MAPA DE RIESGOS'!$AF161),"")</f>
        <v/>
      </c>
      <c r="BD142" s="367" t="str">
        <f>IF(AND('MAPA DE RIESGOS'!$AP162="Muy Baja",'MAPA DE RIESGOS'!$AR162="Moderado"),CONCATENATE("R",'MAPA DE RIESGOS'!$H162,"C",'MAPA DE RIESGOS'!$AF162),"")</f>
        <v/>
      </c>
      <c r="BE142" s="367" t="str">
        <f>IF(AND('MAPA DE RIESGOS'!$AP163="Muy Baja",'MAPA DE RIESGOS'!$AR163="Moderado"),CONCATENATE("R",'MAPA DE RIESGOS'!$H163,"C",'MAPA DE RIESGOS'!$AF163),"")</f>
        <v/>
      </c>
      <c r="BF142" s="367" t="str">
        <f>IF(AND('MAPA DE RIESGOS'!$AP164="Muy Baja",'MAPA DE RIESGOS'!$AR164="Moderado"),CONCATENATE("R",'MAPA DE RIESGOS'!$H164,"C",'MAPA DE RIESGOS'!$AF164),"")</f>
        <v/>
      </c>
      <c r="BG142" s="367" t="str">
        <f>IF(AND('MAPA DE RIESGOS'!$AP165="Muy Baja",'MAPA DE RIESGOS'!$AR165="Moderado"),CONCATENATE("R",'MAPA DE RIESGOS'!$H165,"C",'MAPA DE RIESGOS'!$AF165),"")</f>
        <v/>
      </c>
      <c r="BH142" s="367" t="str">
        <f>IF(AND('MAPA DE RIESGOS'!$AP166="Muy Baja",'MAPA DE RIESGOS'!$AR166="Moderado"),CONCATENATE("R",'MAPA DE RIESGOS'!$H166,"C",'MAPA DE RIESGOS'!$AF166),"")</f>
        <v/>
      </c>
      <c r="BI142" s="367" t="str">
        <f>IF(AND('MAPA DE RIESGOS'!$AP167="Muy Baja",'MAPA DE RIESGOS'!$AR167="Moderado"),CONCATENATE("R",'MAPA DE RIESGOS'!$H167,"C",'MAPA DE RIESGOS'!$AF167),"")</f>
        <v/>
      </c>
      <c r="BJ142" s="367" t="str">
        <f>IF(AND('MAPA DE RIESGOS'!$AP168="Muy Baja",'MAPA DE RIESGOS'!$AR168="Moderado"),CONCATENATE("R",'MAPA DE RIESGOS'!$H168,"C",'MAPA DE RIESGOS'!$AF168),"")</f>
        <v/>
      </c>
      <c r="BK142" s="368" t="str">
        <f>IF(AND('MAPA DE RIESGOS'!$AP169="Muy Baja",'MAPA DE RIESGOS'!$AR169="Moderado"),CONCATENATE("R",'MAPA DE RIESGOS'!$H169,"C",'MAPA DE RIESGOS'!$AF169),"")</f>
        <v/>
      </c>
      <c r="BL142" s="352" t="str">
        <f>IF(AND('MAPA DE RIESGOS'!$AP152="Muy Baja",'MAPA DE RIESGOS'!$AR152="Mayor"),CONCATENATE("R",'MAPA DE RIESGOS'!$H152,"C",'MAPA DE RIESGOS'!$AF152),"")</f>
        <v/>
      </c>
      <c r="BM142" s="352" t="str">
        <f>IF(AND('MAPA DE RIESGOS'!$AP153="Muy Baja",'MAPA DE RIESGOS'!$AR153="Mayor"),CONCATENATE("R",'MAPA DE RIESGOS'!$H153,"C",'MAPA DE RIESGOS'!$AF153),"")</f>
        <v/>
      </c>
      <c r="BN142" s="352" t="str">
        <f>IF(AND('MAPA DE RIESGOS'!$AP154="Muy Baja",'MAPA DE RIESGOS'!$AR154="Mayor"),CONCATENATE("R",'MAPA DE RIESGOS'!$H154,"C",'MAPA DE RIESGOS'!$AF154),"")</f>
        <v/>
      </c>
      <c r="BO142" s="352" t="str">
        <f>IF(AND('MAPA DE RIESGOS'!$AP155="Muy Baja",'MAPA DE RIESGOS'!$AR155="Mayor"),CONCATENATE("R",'MAPA DE RIESGOS'!$H155,"C",'MAPA DE RIESGOS'!$AF155),"")</f>
        <v/>
      </c>
      <c r="BP142" s="352" t="str">
        <f>IF(AND('MAPA DE RIESGOS'!$AP156="Muy Baja",'MAPA DE RIESGOS'!$AR156="Mayor"),CONCATENATE("R",'MAPA DE RIESGOS'!$H156,"C",'MAPA DE RIESGOS'!$AF156),"")</f>
        <v/>
      </c>
      <c r="BQ142" s="352" t="str">
        <f>IF(AND('MAPA DE RIESGOS'!$AP157="Muy Baja",'MAPA DE RIESGOS'!$AR157="Mayor"),CONCATENATE("R",'MAPA DE RIESGOS'!$H157,"C",'MAPA DE RIESGOS'!$AF157),"")</f>
        <v/>
      </c>
      <c r="BR142" s="352" t="str">
        <f>IF(AND('MAPA DE RIESGOS'!$AP158="Muy Baja",'MAPA DE RIESGOS'!$AR158="Mayor"),CONCATENATE("R",'MAPA DE RIESGOS'!$H158,"C",'MAPA DE RIESGOS'!$AF158),"")</f>
        <v/>
      </c>
      <c r="BS142" s="352" t="str">
        <f>IF(AND('MAPA DE RIESGOS'!$AP159="Muy Baja",'MAPA DE RIESGOS'!$AR159="Mayor"),CONCATENATE("R",'MAPA DE RIESGOS'!$H159,"C",'MAPA DE RIESGOS'!$AF159),"")</f>
        <v/>
      </c>
      <c r="BT142" s="352" t="str">
        <f>IF(AND('MAPA DE RIESGOS'!$AP160="Muy Baja",'MAPA DE RIESGOS'!$AR160="Mayor"),CONCATENATE("R",'MAPA DE RIESGOS'!$H160,"C",'MAPA DE RIESGOS'!$AF160),"")</f>
        <v/>
      </c>
      <c r="BU142" s="352" t="str">
        <f>IF(AND('MAPA DE RIESGOS'!$AP161="Muy Baja",'MAPA DE RIESGOS'!$AR161="Mayor"),CONCATENATE("R",'MAPA DE RIESGOS'!$H161,"C",'MAPA DE RIESGOS'!$AF161),"")</f>
        <v/>
      </c>
      <c r="BV142" s="352" t="str">
        <f>IF(AND('MAPA DE RIESGOS'!$AP162="Muy Baja",'MAPA DE RIESGOS'!$AR162="Mayor"),CONCATENATE("R",'MAPA DE RIESGOS'!$H162,"C",'MAPA DE RIESGOS'!$AF162),"")</f>
        <v/>
      </c>
      <c r="BW142" s="352" t="str">
        <f>IF(AND('MAPA DE RIESGOS'!$AP163="Muy Baja",'MAPA DE RIESGOS'!$AR163="Mayor"),CONCATENATE("R",'MAPA DE RIESGOS'!$H163,"C",'MAPA DE RIESGOS'!$AF163),"")</f>
        <v/>
      </c>
      <c r="BX142" s="352" t="str">
        <f>IF(AND('MAPA DE RIESGOS'!$AP164="Muy Baja",'MAPA DE RIESGOS'!$AR164="Mayor"),CONCATENATE("R",'MAPA DE RIESGOS'!$H164,"C",'MAPA DE RIESGOS'!$AF164),"")</f>
        <v/>
      </c>
      <c r="BY142" s="352" t="str">
        <f>IF(AND('MAPA DE RIESGOS'!$AP165="Muy Baja",'MAPA DE RIESGOS'!$AR165="Mayor"),CONCATENATE("R",'MAPA DE RIESGOS'!$H165,"C",'MAPA DE RIESGOS'!$AF165),"")</f>
        <v/>
      </c>
      <c r="BZ142" s="352" t="str">
        <f>IF(AND('MAPA DE RIESGOS'!$AP166="Muy Baja",'MAPA DE RIESGOS'!$AR166="Mayor"),CONCATENATE("R",'MAPA DE RIESGOS'!$H166,"C",'MAPA DE RIESGOS'!$AF166),"")</f>
        <v/>
      </c>
      <c r="CA142" s="352" t="str">
        <f>IF(AND('MAPA DE RIESGOS'!$AP167="Muy Baja",'MAPA DE RIESGOS'!$AR167="Mayor"),CONCATENATE("R",'MAPA DE RIESGOS'!$H167,"C",'MAPA DE RIESGOS'!$AF167),"")</f>
        <v/>
      </c>
      <c r="CB142" s="352" t="str">
        <f>IF(AND('MAPA DE RIESGOS'!$AP168="Muy Baja",'MAPA DE RIESGOS'!$AR168="Mayor"),CONCATENATE("R",'MAPA DE RIESGOS'!$H168,"C",'MAPA DE RIESGOS'!$AF168),"")</f>
        <v/>
      </c>
      <c r="CC142" s="353" t="str">
        <f>IF(AND('MAPA DE RIESGOS'!$AP169="Muy Baja",'MAPA DE RIESGOS'!$AR169="Mayor"),CONCATENATE("R",'MAPA DE RIESGOS'!$H169,"C",'MAPA DE RIESGOS'!$AF169),"")</f>
        <v/>
      </c>
      <c r="CD142" s="354" t="str">
        <f>IF(AND('MAPA DE RIESGOS'!$AP152="Muy Baja",'MAPA DE RIESGOS'!$AR152="Catastrófico"),CONCATENATE("R",'MAPA DE RIESGOS'!$H152,"C",'MAPA DE RIESGOS'!$AF152),"")</f>
        <v/>
      </c>
      <c r="CE142" s="354" t="str">
        <f>IF(AND('MAPA DE RIESGOS'!$AP153="Muy Baja",'MAPA DE RIESGOS'!$AR153="Catastrófico"),CONCATENATE("R",'MAPA DE RIESGOS'!$H153,"C",'MAPA DE RIESGOS'!$AF153),"")</f>
        <v/>
      </c>
      <c r="CF142" s="354" t="str">
        <f>IF(AND('MAPA DE RIESGOS'!$AP154="Muy Baja",'MAPA DE RIESGOS'!$AR154="Catastrófico"),CONCATENATE("R",'MAPA DE RIESGOS'!$H154,"C",'MAPA DE RIESGOS'!$AF154),"")</f>
        <v/>
      </c>
      <c r="CG142" s="354" t="str">
        <f>IF(AND('MAPA DE RIESGOS'!$AP155="Muy Baja",'MAPA DE RIESGOS'!$AR155="Catastrófico"),CONCATENATE("R",'MAPA DE RIESGOS'!$H155,"C",'MAPA DE RIESGOS'!$AF155),"")</f>
        <v/>
      </c>
      <c r="CH142" s="354" t="str">
        <f>IF(AND('MAPA DE RIESGOS'!$AP156="Muy Baja",'MAPA DE RIESGOS'!$AR156="Catastrófico"),CONCATENATE("R",'MAPA DE RIESGOS'!$H156,"C",'MAPA DE RIESGOS'!$AF156),"")</f>
        <v/>
      </c>
      <c r="CI142" s="354" t="str">
        <f>IF(AND('MAPA DE RIESGOS'!$AP157="Muy Baja",'MAPA DE RIESGOS'!$AR157="Catastrófico"),CONCATENATE("R",'MAPA DE RIESGOS'!$H157,"C",'MAPA DE RIESGOS'!$AF157),"")</f>
        <v/>
      </c>
      <c r="CJ142" s="354" t="str">
        <f>IF(AND('MAPA DE RIESGOS'!$AP158="Muy Baja",'MAPA DE RIESGOS'!$AR158="Catastrófico"),CONCATENATE("R",'MAPA DE RIESGOS'!$H158,"C",'MAPA DE RIESGOS'!$AF158),"")</f>
        <v/>
      </c>
      <c r="CK142" s="354" t="str">
        <f>IF(AND('MAPA DE RIESGOS'!$AP159="Muy Baja",'MAPA DE RIESGOS'!$AR159="Catastrófico"),CONCATENATE("R",'MAPA DE RIESGOS'!$H159,"C",'MAPA DE RIESGOS'!$AF159),"")</f>
        <v/>
      </c>
      <c r="CL142" s="354" t="str">
        <f>IF(AND('MAPA DE RIESGOS'!$AP160="Muy Baja",'MAPA DE RIESGOS'!$AR160="Catastrófico"),CONCATENATE("R",'MAPA DE RIESGOS'!$H160,"C",'MAPA DE RIESGOS'!$AF160),"")</f>
        <v/>
      </c>
      <c r="CM142" s="354" t="str">
        <f>IF(AND('MAPA DE RIESGOS'!$AP161="Muy Baja",'MAPA DE RIESGOS'!$AR161="Catastrófico"),CONCATENATE("R",'MAPA DE RIESGOS'!$H161,"C",'MAPA DE RIESGOS'!$AF161),"")</f>
        <v/>
      </c>
      <c r="CN142" s="354" t="str">
        <f>IF(AND('MAPA DE RIESGOS'!$AP162="Muy Baja",'MAPA DE RIESGOS'!$AR162="Catastrófico"),CONCATENATE("R",'MAPA DE RIESGOS'!$H162,"C",'MAPA DE RIESGOS'!$AF162),"")</f>
        <v/>
      </c>
      <c r="CO142" s="354" t="str">
        <f>IF(AND('MAPA DE RIESGOS'!$AP163="Muy Baja",'MAPA DE RIESGOS'!$AR163="Catastrófico"),CONCATENATE("R",'MAPA DE RIESGOS'!$H163,"C",'MAPA DE RIESGOS'!$AF163),"")</f>
        <v/>
      </c>
      <c r="CP142" s="354" t="str">
        <f>IF(AND('MAPA DE RIESGOS'!$AP164="Muy Baja",'MAPA DE RIESGOS'!$AR164="Catastrófico"),CONCATENATE("R",'MAPA DE RIESGOS'!$H164,"C",'MAPA DE RIESGOS'!$AF164),"")</f>
        <v/>
      </c>
      <c r="CQ142" s="354" t="str">
        <f>IF(AND('MAPA DE RIESGOS'!$AP165="Muy Baja",'MAPA DE RIESGOS'!$AR165="Catastrófico"),CONCATENATE("R",'MAPA DE RIESGOS'!$H165,"C",'MAPA DE RIESGOS'!$AF165),"")</f>
        <v/>
      </c>
      <c r="CR142" s="354" t="str">
        <f>IF(AND('MAPA DE RIESGOS'!$AP166="Muy Baja",'MAPA DE RIESGOS'!$AR166="Catastrófico"),CONCATENATE("R",'MAPA DE RIESGOS'!$H166,"C",'MAPA DE RIESGOS'!$AF166),"")</f>
        <v/>
      </c>
      <c r="CS142" s="354" t="str">
        <f>IF(AND('MAPA DE RIESGOS'!$AP167="Muy Baja",'MAPA DE RIESGOS'!$AR167="Catastrófico"),CONCATENATE("R",'MAPA DE RIESGOS'!$H167,"C",'MAPA DE RIESGOS'!$AF167),"")</f>
        <v/>
      </c>
      <c r="CT142" s="354" t="str">
        <f>IF(AND('MAPA DE RIESGOS'!$AP168="Muy Baja",'MAPA DE RIESGOS'!$AR168="Catastrófico"),CONCATENATE("R",'MAPA DE RIESGOS'!$H168,"C",'MAPA DE RIESGOS'!$AF168),"")</f>
        <v/>
      </c>
      <c r="CU142" s="355" t="str">
        <f>IF(AND('MAPA DE RIESGOS'!$AP169="Muy Baja",'MAPA DE RIESGOS'!$AR169="Catastrófico"),CONCATENATE("R",'MAPA DE RIESGOS'!$H169,"C",'MAPA DE RIESGOS'!$AF169),"")</f>
        <v/>
      </c>
      <c r="CV142" s="67"/>
    </row>
    <row r="143" spans="2:106" ht="32.5" customHeight="1">
      <c r="B143" s="755"/>
      <c r="C143" s="755"/>
      <c r="D143" s="756"/>
      <c r="E143" s="726"/>
      <c r="F143" s="727"/>
      <c r="G143" s="727"/>
      <c r="H143" s="727"/>
      <c r="I143" s="727"/>
      <c r="J143" s="378" t="str">
        <f>IF(AND('MAPA DE RIESGOS'!$AP170="Muy Baja",'MAPA DE RIESGOS'!$AR170="Leve"),CONCATENATE("R",'MAPA DE RIESGOS'!$H170,"C",'MAPA DE RIESGOS'!$AF170),"")</f>
        <v/>
      </c>
      <c r="K143" s="379" t="str">
        <f>IF(AND('MAPA DE RIESGOS'!$AP171="Muy Baja",'MAPA DE RIESGOS'!$AR171="Leve"),CONCATENATE("R",'MAPA DE RIESGOS'!$H171,"C",'MAPA DE RIESGOS'!$AF171),"")</f>
        <v/>
      </c>
      <c r="L143" s="379" t="str">
        <f>IF(AND('MAPA DE RIESGOS'!$AP172="Muy Baja",'MAPA DE RIESGOS'!$AR172="Leve"),CONCATENATE("R",'MAPA DE RIESGOS'!$H172,"C",'MAPA DE RIESGOS'!$AF172),"")</f>
        <v/>
      </c>
      <c r="M143" s="379" t="str">
        <f>IF(AND('MAPA DE RIESGOS'!$AP173="Muy Baja",'MAPA DE RIESGOS'!$AR173="Leve"),CONCATENATE("R",'MAPA DE RIESGOS'!$H173,"C",'MAPA DE RIESGOS'!$AF173),"")</f>
        <v/>
      </c>
      <c r="N143" s="379" t="str">
        <f>IF(AND('MAPA DE RIESGOS'!$AP174="Muy Baja",'MAPA DE RIESGOS'!$AR174="Leve"),CONCATENATE("R",'MAPA DE RIESGOS'!$H174,"C",'MAPA DE RIESGOS'!$AF174),"")</f>
        <v/>
      </c>
      <c r="O143" s="379" t="str">
        <f>IF(AND('MAPA DE RIESGOS'!$AP175="Muy Baja",'MAPA DE RIESGOS'!$AR175="Leve"),CONCATENATE("R",'MAPA DE RIESGOS'!$H175,"C",'MAPA DE RIESGOS'!$AF175),"")</f>
        <v/>
      </c>
      <c r="P143" s="379" t="str">
        <f>IF(AND('MAPA DE RIESGOS'!$AP176="Muy Baja",'MAPA DE RIESGOS'!$AR176="Leve"),CONCATENATE("R",'MAPA DE RIESGOS'!$H176,"C",'MAPA DE RIESGOS'!$AF176),"")</f>
        <v/>
      </c>
      <c r="Q143" s="379" t="str">
        <f>IF(AND('MAPA DE RIESGOS'!$AP177="Muy Baja",'MAPA DE RIESGOS'!$AR177="Leve"),CONCATENATE("R",'MAPA DE RIESGOS'!$H177,"C",'MAPA DE RIESGOS'!$AF177),"")</f>
        <v/>
      </c>
      <c r="R143" s="379" t="str">
        <f>IF(AND('MAPA DE RIESGOS'!$AP178="Muy Baja",'MAPA DE RIESGOS'!$AR178="Leve"),CONCATENATE("R",'MAPA DE RIESGOS'!$H178,"C",'MAPA DE RIESGOS'!$AF178),"")</f>
        <v/>
      </c>
      <c r="S143" s="379" t="str">
        <f>IF(AND('MAPA DE RIESGOS'!$AP179="Muy Baja",'MAPA DE RIESGOS'!$AR179="Leve"),CONCATENATE("R",'MAPA DE RIESGOS'!$H179,"C",'MAPA DE RIESGOS'!$AF179),"")</f>
        <v/>
      </c>
      <c r="T143" s="379" t="str">
        <f>IF(AND('MAPA DE RIESGOS'!$AP180="Muy Baja",'MAPA DE RIESGOS'!$AR180="Leve"),CONCATENATE("R",'MAPA DE RIESGOS'!$H180,"C",'MAPA DE RIESGOS'!$AF180),"")</f>
        <v/>
      </c>
      <c r="U143" s="379" t="str">
        <f>IF(AND('MAPA DE RIESGOS'!$AP181="Muy Baja",'MAPA DE RIESGOS'!$AR181="Leve"),CONCATENATE("R",'MAPA DE RIESGOS'!$H181,"C",'MAPA DE RIESGOS'!$AF181),"")</f>
        <v/>
      </c>
      <c r="V143" s="379" t="str">
        <f>IF(AND('MAPA DE RIESGOS'!$AP182="Muy Baja",'MAPA DE RIESGOS'!$AR182="Leve"),CONCATENATE("R",'MAPA DE RIESGOS'!$H182,"C",'MAPA DE RIESGOS'!$AF182),"")</f>
        <v/>
      </c>
      <c r="W143" s="379" t="str">
        <f>IF(AND('MAPA DE RIESGOS'!$AP183="Muy Baja",'MAPA DE RIESGOS'!$AR183="Leve"),CONCATENATE("R",'MAPA DE RIESGOS'!$H183,"C",'MAPA DE RIESGOS'!$AF183),"")</f>
        <v/>
      </c>
      <c r="X143" s="379" t="str">
        <f>IF(AND('MAPA DE RIESGOS'!$AP184="Muy Baja",'MAPA DE RIESGOS'!$AR184="Leve"),CONCATENATE("R",'MAPA DE RIESGOS'!$H184,"C",'MAPA DE RIESGOS'!$AF184),"")</f>
        <v/>
      </c>
      <c r="Y143" s="379" t="str">
        <f>IF(AND('MAPA DE RIESGOS'!$AP185="Muy Baja",'MAPA DE RIESGOS'!$AR185="Leve"),CONCATENATE("R",'MAPA DE RIESGOS'!$H185,"C",'MAPA DE RIESGOS'!$AF185),"")</f>
        <v/>
      </c>
      <c r="Z143" s="379" t="str">
        <f>IF(AND('MAPA DE RIESGOS'!$AP186="Muy Baja",'MAPA DE RIESGOS'!$AR186="Leve"),CONCATENATE("R",'MAPA DE RIESGOS'!$H186,"C",'MAPA DE RIESGOS'!$AF186),"")</f>
        <v/>
      </c>
      <c r="AA143" s="380" t="str">
        <f>IF(AND('MAPA DE RIESGOS'!$AP187="Muy Baja",'MAPA DE RIESGOS'!$AR187="Leve"),CONCATENATE("R",'MAPA DE RIESGOS'!$H187,"C",'MAPA DE RIESGOS'!$AF187),"")</f>
        <v/>
      </c>
      <c r="AB143" s="378" t="str">
        <f>IF(AND('MAPA DE RIESGOS'!$AP170="Muy Baja",'MAPA DE RIESGOS'!$AR170="Menor"),CONCATENATE("R",'MAPA DE RIESGOS'!$H170,"C",'MAPA DE RIESGOS'!$AF170),"")</f>
        <v/>
      </c>
      <c r="AC143" s="379" t="str">
        <f>IF(AND('MAPA DE RIESGOS'!$AP171="Muy Baja",'MAPA DE RIESGOS'!$AR171="Menor"),CONCATENATE("R",'MAPA DE RIESGOS'!$H171,"C",'MAPA DE RIESGOS'!$AF171),"")</f>
        <v/>
      </c>
      <c r="AD143" s="379" t="str">
        <f>IF(AND('MAPA DE RIESGOS'!$AP172="Muy Baja",'MAPA DE RIESGOS'!$AR172="Menor"),CONCATENATE("R",'MAPA DE RIESGOS'!$H172,"C",'MAPA DE RIESGOS'!$AF172),"")</f>
        <v/>
      </c>
      <c r="AE143" s="379" t="str">
        <f>IF(AND('MAPA DE RIESGOS'!$AP173="Muy Baja",'MAPA DE RIESGOS'!$AR173="Menor"),CONCATENATE("R",'MAPA DE RIESGOS'!$H173,"C",'MAPA DE RIESGOS'!$AF173),"")</f>
        <v/>
      </c>
      <c r="AF143" s="379" t="str">
        <f>IF(AND('MAPA DE RIESGOS'!$AP174="Muy Baja",'MAPA DE RIESGOS'!$AR174="Menor"),CONCATENATE("R",'MAPA DE RIESGOS'!$H174,"C",'MAPA DE RIESGOS'!$AF174),"")</f>
        <v/>
      </c>
      <c r="AG143" s="379" t="str">
        <f>IF(AND('MAPA DE RIESGOS'!$AP175="Muy Baja",'MAPA DE RIESGOS'!$AR175="Menor"),CONCATENATE("R",'MAPA DE RIESGOS'!$H175,"C",'MAPA DE RIESGOS'!$AF175),"")</f>
        <v/>
      </c>
      <c r="AH143" s="379" t="str">
        <f>IF(AND('MAPA DE RIESGOS'!$AP176="Muy Baja",'MAPA DE RIESGOS'!$AR176="Menor"),CONCATENATE("R",'MAPA DE RIESGOS'!$H176,"C",'MAPA DE RIESGOS'!$AF176),"")</f>
        <v/>
      </c>
      <c r="AI143" s="379" t="str">
        <f>IF(AND('MAPA DE RIESGOS'!$AP177="Muy Baja",'MAPA DE RIESGOS'!$AR177="Menor"),CONCATENATE("R",'MAPA DE RIESGOS'!$H177,"C",'MAPA DE RIESGOS'!$AF177),"")</f>
        <v/>
      </c>
      <c r="AJ143" s="379" t="str">
        <f>IF(AND('MAPA DE RIESGOS'!$AP178="Muy Baja",'MAPA DE RIESGOS'!$AR178="Menor"),CONCATENATE("R",'MAPA DE RIESGOS'!$H178,"C",'MAPA DE RIESGOS'!$AF178),"")</f>
        <v/>
      </c>
      <c r="AK143" s="379" t="str">
        <f>IF(AND('MAPA DE RIESGOS'!$AP179="Muy Baja",'MAPA DE RIESGOS'!$AR179="Menor"),CONCATENATE("R",'MAPA DE RIESGOS'!$H179,"C",'MAPA DE RIESGOS'!$AF179),"")</f>
        <v/>
      </c>
      <c r="AL143" s="379" t="str">
        <f>IF(AND('MAPA DE RIESGOS'!$AP180="Muy Baja",'MAPA DE RIESGOS'!$AR180="Menor"),CONCATENATE("R",'MAPA DE RIESGOS'!$H180,"C",'MAPA DE RIESGOS'!$AF180),"")</f>
        <v/>
      </c>
      <c r="AM143" s="379" t="str">
        <f>IF(AND('MAPA DE RIESGOS'!$AP181="Muy Baja",'MAPA DE RIESGOS'!$AR181="Menor"),CONCATENATE("R",'MAPA DE RIESGOS'!$H181,"C",'MAPA DE RIESGOS'!$AF181),"")</f>
        <v/>
      </c>
      <c r="AN143" s="379" t="str">
        <f>IF(AND('MAPA DE RIESGOS'!$AP182="Muy Baja",'MAPA DE RIESGOS'!$AR182="Menor"),CONCATENATE("R",'MAPA DE RIESGOS'!$H182,"C",'MAPA DE RIESGOS'!$AF182),"")</f>
        <v/>
      </c>
      <c r="AO143" s="379" t="str">
        <f>IF(AND('MAPA DE RIESGOS'!$AP183="Muy Baja",'MAPA DE RIESGOS'!$AR183="Menor"),CONCATENATE("R",'MAPA DE RIESGOS'!$H183,"C",'MAPA DE RIESGOS'!$AF183),"")</f>
        <v/>
      </c>
      <c r="AP143" s="379" t="str">
        <f>IF(AND('MAPA DE RIESGOS'!$AP184="Muy Baja",'MAPA DE RIESGOS'!$AR184="Menor"),CONCATENATE("R",'MAPA DE RIESGOS'!$H184,"C",'MAPA DE RIESGOS'!$AF184),"")</f>
        <v/>
      </c>
      <c r="AQ143" s="379" t="str">
        <f>IF(AND('MAPA DE RIESGOS'!$AP185="Muy Baja",'MAPA DE RIESGOS'!$AR185="Menor"),CONCATENATE("R",'MAPA DE RIESGOS'!$H185,"C",'MAPA DE RIESGOS'!$AF185),"")</f>
        <v/>
      </c>
      <c r="AR143" s="379" t="str">
        <f>IF(AND('MAPA DE RIESGOS'!$AP186="Muy Baja",'MAPA DE RIESGOS'!$AR186="Menor"),CONCATENATE("R",'MAPA DE RIESGOS'!$H186,"C",'MAPA DE RIESGOS'!$AF186),"")</f>
        <v/>
      </c>
      <c r="AS143" s="380" t="str">
        <f>IF(AND('MAPA DE RIESGOS'!$AP187="Muy Baja",'MAPA DE RIESGOS'!$AR187="Menor"),CONCATENATE("R",'MAPA DE RIESGOS'!$H187,"C",'MAPA DE RIESGOS'!$AF187),"")</f>
        <v/>
      </c>
      <c r="AT143" s="369" t="str">
        <f>IF(AND('MAPA DE RIESGOS'!$AP170="Muy Baja",'MAPA DE RIESGOS'!$AR170="Moderado"),CONCATENATE("R",'MAPA DE RIESGOS'!$H170,"C",'MAPA DE RIESGOS'!$AF170),"")</f>
        <v/>
      </c>
      <c r="AU143" s="370" t="str">
        <f>IF(AND('MAPA DE RIESGOS'!$AP171="Muy Baja",'MAPA DE RIESGOS'!$AR171="Moderado"),CONCATENATE("R",'MAPA DE RIESGOS'!$H171,"C",'MAPA DE RIESGOS'!$AF171),"")</f>
        <v/>
      </c>
      <c r="AV143" s="370" t="str">
        <f>IF(AND('MAPA DE RIESGOS'!$AP172="Muy Baja",'MAPA DE RIESGOS'!$AR172="Moderado"),CONCATENATE("R",'MAPA DE RIESGOS'!$H172,"C",'MAPA DE RIESGOS'!$AF172),"")</f>
        <v/>
      </c>
      <c r="AW143" s="370" t="str">
        <f>IF(AND('MAPA DE RIESGOS'!$AP173="Muy Baja",'MAPA DE RIESGOS'!$AR173="Moderado"),CONCATENATE("R",'MAPA DE RIESGOS'!$H173,"C",'MAPA DE RIESGOS'!$AF173),"")</f>
        <v/>
      </c>
      <c r="AX143" s="370" t="str">
        <f>IF(AND('MAPA DE RIESGOS'!$AP174="Muy Baja",'MAPA DE RIESGOS'!$AR174="Moderado"),CONCATENATE("R",'MAPA DE RIESGOS'!$H174,"C",'MAPA DE RIESGOS'!$AF174),"")</f>
        <v/>
      </c>
      <c r="AY143" s="370" t="str">
        <f>IF(AND('MAPA DE RIESGOS'!$AP175="Muy Baja",'MAPA DE RIESGOS'!$AR175="Moderado"),CONCATENATE("R",'MAPA DE RIESGOS'!$H175,"C",'MAPA DE RIESGOS'!$AF175),"")</f>
        <v/>
      </c>
      <c r="AZ143" s="370" t="str">
        <f>IF(AND('MAPA DE RIESGOS'!$AP176="Muy Baja",'MAPA DE RIESGOS'!$AR176="Moderado"),CONCATENATE("R",'MAPA DE RIESGOS'!$H176,"C",'MAPA DE RIESGOS'!$AF176),"")</f>
        <v/>
      </c>
      <c r="BA143" s="370" t="str">
        <f>IF(AND('MAPA DE RIESGOS'!$AP177="Muy Baja",'MAPA DE RIESGOS'!$AR177="Moderado"),CONCATENATE("R",'MAPA DE RIESGOS'!$H177,"C",'MAPA DE RIESGOS'!$AF177),"")</f>
        <v/>
      </c>
      <c r="BB143" s="370" t="str">
        <f>IF(AND('MAPA DE RIESGOS'!$AP178="Muy Baja",'MAPA DE RIESGOS'!$AR178="Moderado"),CONCATENATE("R",'MAPA DE RIESGOS'!$H178,"C",'MAPA DE RIESGOS'!$AF178),"")</f>
        <v/>
      </c>
      <c r="BC143" s="370" t="str">
        <f>IF(AND('MAPA DE RIESGOS'!$AP179="Muy Baja",'MAPA DE RIESGOS'!$AR179="Moderado"),CONCATENATE("R",'MAPA DE RIESGOS'!$H179,"C",'MAPA DE RIESGOS'!$AF179),"")</f>
        <v/>
      </c>
      <c r="BD143" s="370" t="str">
        <f>IF(AND('MAPA DE RIESGOS'!$AP180="Muy Baja",'MAPA DE RIESGOS'!$AR180="Moderado"),CONCATENATE("R",'MAPA DE RIESGOS'!$H180,"C",'MAPA DE RIESGOS'!$AF180),"")</f>
        <v/>
      </c>
      <c r="BE143" s="370" t="str">
        <f>IF(AND('MAPA DE RIESGOS'!$AP181="Muy Baja",'MAPA DE RIESGOS'!$AR181="Moderado"),CONCATENATE("R",'MAPA DE RIESGOS'!$H181,"C",'MAPA DE RIESGOS'!$AF181),"")</f>
        <v/>
      </c>
      <c r="BF143" s="370" t="str">
        <f>IF(AND('MAPA DE RIESGOS'!$AP182="Muy Baja",'MAPA DE RIESGOS'!$AR182="Moderado"),CONCATENATE("R",'MAPA DE RIESGOS'!$H182,"C",'MAPA DE RIESGOS'!$AF182),"")</f>
        <v/>
      </c>
      <c r="BG143" s="370" t="str">
        <f>IF(AND('MAPA DE RIESGOS'!$AP183="Muy Baja",'MAPA DE RIESGOS'!$AR183="Moderado"),CONCATENATE("R",'MAPA DE RIESGOS'!$H183,"C",'MAPA DE RIESGOS'!$AF183),"")</f>
        <v/>
      </c>
      <c r="BH143" s="370" t="str">
        <f>IF(AND('MAPA DE RIESGOS'!$AP184="Muy Baja",'MAPA DE RIESGOS'!$AR184="Moderado"),CONCATENATE("R",'MAPA DE RIESGOS'!$H184,"C",'MAPA DE RIESGOS'!$AF184),"")</f>
        <v/>
      </c>
      <c r="BI143" s="370" t="str">
        <f>IF(AND('MAPA DE RIESGOS'!$AP185="Muy Baja",'MAPA DE RIESGOS'!$AR185="Moderado"),CONCATENATE("R",'MAPA DE RIESGOS'!$H185,"C",'MAPA DE RIESGOS'!$AF185),"")</f>
        <v/>
      </c>
      <c r="BJ143" s="370" t="str">
        <f>IF(AND('MAPA DE RIESGOS'!$AP186="Muy Baja",'MAPA DE RIESGOS'!$AR186="Moderado"),CONCATENATE("R",'MAPA DE RIESGOS'!$H186,"C",'MAPA DE RIESGOS'!$AF186),"")</f>
        <v/>
      </c>
      <c r="BK143" s="371" t="str">
        <f>IF(AND('MAPA DE RIESGOS'!$AP187="Muy Baja",'MAPA DE RIESGOS'!$AR187="Moderado"),CONCATENATE("R",'MAPA DE RIESGOS'!$H187,"C",'MAPA DE RIESGOS'!$AF187),"")</f>
        <v/>
      </c>
      <c r="BL143" s="357" t="str">
        <f>IF(AND('MAPA DE RIESGOS'!$AP170="Muy Baja",'MAPA DE RIESGOS'!$AR170="Mayor"),CONCATENATE("R",'MAPA DE RIESGOS'!$H170,"C",'MAPA DE RIESGOS'!$AF170),"")</f>
        <v/>
      </c>
      <c r="BM143" s="357" t="str">
        <f>IF(AND('MAPA DE RIESGOS'!$AP171="Muy Baja",'MAPA DE RIESGOS'!$AR171="Mayor"),CONCATENATE("R",'MAPA DE RIESGOS'!$H171,"C",'MAPA DE RIESGOS'!$AF171),"")</f>
        <v/>
      </c>
      <c r="BN143" s="357" t="str">
        <f>IF(AND('MAPA DE RIESGOS'!$AP172="Muy Baja",'MAPA DE RIESGOS'!$AR172="Mayor"),CONCATENATE("R",'MAPA DE RIESGOS'!$H172,"C",'MAPA DE RIESGOS'!$AF172),"")</f>
        <v/>
      </c>
      <c r="BO143" s="357" t="str">
        <f>IF(AND('MAPA DE RIESGOS'!$AP173="Muy Baja",'MAPA DE RIESGOS'!$AR173="Mayor"),CONCATENATE("R",'MAPA DE RIESGOS'!$H173,"C",'MAPA DE RIESGOS'!$AF173),"")</f>
        <v/>
      </c>
      <c r="BP143" s="357" t="str">
        <f>IF(AND('MAPA DE RIESGOS'!$AP174="Muy Baja",'MAPA DE RIESGOS'!$AR174="Mayor"),CONCATENATE("R",'MAPA DE RIESGOS'!$H174,"C",'MAPA DE RIESGOS'!$AF174),"")</f>
        <v/>
      </c>
      <c r="BQ143" s="357" t="str">
        <f>IF(AND('MAPA DE RIESGOS'!$AP175="Muy Baja",'MAPA DE RIESGOS'!$AR175="Mayor"),CONCATENATE("R",'MAPA DE RIESGOS'!$H175,"C",'MAPA DE RIESGOS'!$AF175),"")</f>
        <v/>
      </c>
      <c r="BR143" s="357" t="str">
        <f>IF(AND('MAPA DE RIESGOS'!$AP176="Muy Baja",'MAPA DE RIESGOS'!$AR176="Mayor"),CONCATENATE("R",'MAPA DE RIESGOS'!$H176,"C",'MAPA DE RIESGOS'!$AF176),"")</f>
        <v/>
      </c>
      <c r="BS143" s="357" t="str">
        <f>IF(AND('MAPA DE RIESGOS'!$AP177="Muy Baja",'MAPA DE RIESGOS'!$AR177="Mayor"),CONCATENATE("R",'MAPA DE RIESGOS'!$H177,"C",'MAPA DE RIESGOS'!$AF177),"")</f>
        <v/>
      </c>
      <c r="BT143" s="357" t="str">
        <f>IF(AND('MAPA DE RIESGOS'!$AP178="Muy Baja",'MAPA DE RIESGOS'!$AR178="Mayor"),CONCATENATE("R",'MAPA DE RIESGOS'!$H178,"C",'MAPA DE RIESGOS'!$AF178),"")</f>
        <v/>
      </c>
      <c r="BU143" s="357" t="str">
        <f>IF(AND('MAPA DE RIESGOS'!$AP179="Muy Baja",'MAPA DE RIESGOS'!$AR179="Mayor"),CONCATENATE("R",'MAPA DE RIESGOS'!$H179,"C",'MAPA DE RIESGOS'!$AF179),"")</f>
        <v/>
      </c>
      <c r="BV143" s="357" t="str">
        <f>IF(AND('MAPA DE RIESGOS'!$AP180="Muy Baja",'MAPA DE RIESGOS'!$AR180="Mayor"),CONCATENATE("R",'MAPA DE RIESGOS'!$H180,"C",'MAPA DE RIESGOS'!$AF180),"")</f>
        <v/>
      </c>
      <c r="BW143" s="357" t="str">
        <f>IF(AND('MAPA DE RIESGOS'!$AP181="Muy Baja",'MAPA DE RIESGOS'!$AR181="Mayor"),CONCATENATE("R",'MAPA DE RIESGOS'!$H181,"C",'MAPA DE RIESGOS'!$AF181),"")</f>
        <v/>
      </c>
      <c r="BX143" s="357" t="str">
        <f>IF(AND('MAPA DE RIESGOS'!$AP182="Muy Baja",'MAPA DE RIESGOS'!$AR182="Mayor"),CONCATENATE("R",'MAPA DE RIESGOS'!$H182,"C",'MAPA DE RIESGOS'!$AF182),"")</f>
        <v/>
      </c>
      <c r="BY143" s="357" t="str">
        <f>IF(AND('MAPA DE RIESGOS'!$AP183="Muy Baja",'MAPA DE RIESGOS'!$AR183="Mayor"),CONCATENATE("R",'MAPA DE RIESGOS'!$H183,"C",'MAPA DE RIESGOS'!$AF183),"")</f>
        <v/>
      </c>
      <c r="BZ143" s="357" t="str">
        <f>IF(AND('MAPA DE RIESGOS'!$AP184="Muy Baja",'MAPA DE RIESGOS'!$AR184="Mayor"),CONCATENATE("R",'MAPA DE RIESGOS'!$H184,"C",'MAPA DE RIESGOS'!$AF184),"")</f>
        <v/>
      </c>
      <c r="CA143" s="357" t="str">
        <f>IF(AND('MAPA DE RIESGOS'!$AP185="Muy Baja",'MAPA DE RIESGOS'!$AR185="Mayor"),CONCATENATE("R",'MAPA DE RIESGOS'!$H185,"C",'MAPA DE RIESGOS'!$AF185),"")</f>
        <v/>
      </c>
      <c r="CB143" s="357" t="str">
        <f>IF(AND('MAPA DE RIESGOS'!$AP186="Muy Baja",'MAPA DE RIESGOS'!$AR186="Mayor"),CONCATENATE("R",'MAPA DE RIESGOS'!$H186,"C",'MAPA DE RIESGOS'!$AF186),"")</f>
        <v/>
      </c>
      <c r="CC143" s="358" t="str">
        <f>IF(AND('MAPA DE RIESGOS'!$AP187="Muy Baja",'MAPA DE RIESGOS'!$AR187="Mayor"),CONCATENATE("R",'MAPA DE RIESGOS'!$H187,"C",'MAPA DE RIESGOS'!$AF187),"")</f>
        <v/>
      </c>
      <c r="CD143" s="359" t="str">
        <f>IF(AND('MAPA DE RIESGOS'!$AP170="Muy Baja",'MAPA DE RIESGOS'!$AR170="Catastrófico"),CONCATENATE("R",'MAPA DE RIESGOS'!$H170,"C",'MAPA DE RIESGOS'!$AF170),"")</f>
        <v/>
      </c>
      <c r="CE143" s="359" t="str">
        <f>IF(AND('MAPA DE RIESGOS'!$AP171="Muy Baja",'MAPA DE RIESGOS'!$AR171="Catastrófico"),CONCATENATE("R",'MAPA DE RIESGOS'!$H171,"C",'MAPA DE RIESGOS'!$AF171),"")</f>
        <v/>
      </c>
      <c r="CF143" s="359" t="str">
        <f>IF(AND('MAPA DE RIESGOS'!$AP172="Muy Baja",'MAPA DE RIESGOS'!$AR172="Catastrófico"),CONCATENATE("R",'MAPA DE RIESGOS'!$H172,"C",'MAPA DE RIESGOS'!$AF172),"")</f>
        <v/>
      </c>
      <c r="CG143" s="359" t="str">
        <f>IF(AND('MAPA DE RIESGOS'!$AP173="Muy Baja",'MAPA DE RIESGOS'!$AR173="Catastrófico"),CONCATENATE("R",'MAPA DE RIESGOS'!$H173,"C",'MAPA DE RIESGOS'!$AF173),"")</f>
        <v/>
      </c>
      <c r="CH143" s="359" t="str">
        <f>IF(AND('MAPA DE RIESGOS'!$AP174="Muy Baja",'MAPA DE RIESGOS'!$AR174="Catastrófico"),CONCATENATE("R",'MAPA DE RIESGOS'!$H174,"C",'MAPA DE RIESGOS'!$AF174),"")</f>
        <v/>
      </c>
      <c r="CI143" s="359" t="str">
        <f>IF(AND('MAPA DE RIESGOS'!$AP175="Muy Baja",'MAPA DE RIESGOS'!$AR175="Catastrófico"),CONCATENATE("R",'MAPA DE RIESGOS'!$H175,"C",'MAPA DE RIESGOS'!$AF175),"")</f>
        <v/>
      </c>
      <c r="CJ143" s="359" t="str">
        <f>IF(AND('MAPA DE RIESGOS'!$AP176="Muy Baja",'MAPA DE RIESGOS'!$AR176="Catastrófico"),CONCATENATE("R",'MAPA DE RIESGOS'!$H176,"C",'MAPA DE RIESGOS'!$AF176),"")</f>
        <v/>
      </c>
      <c r="CK143" s="359" t="str">
        <f>IF(AND('MAPA DE RIESGOS'!$AP177="Muy Baja",'MAPA DE RIESGOS'!$AR177="Catastrófico"),CONCATENATE("R",'MAPA DE RIESGOS'!$H177,"C",'MAPA DE RIESGOS'!$AF177),"")</f>
        <v/>
      </c>
      <c r="CL143" s="359" t="str">
        <f>IF(AND('MAPA DE RIESGOS'!$AP178="Muy Baja",'MAPA DE RIESGOS'!$AR178="Catastrófico"),CONCATENATE("R",'MAPA DE RIESGOS'!$H178,"C",'MAPA DE RIESGOS'!$AF178),"")</f>
        <v/>
      </c>
      <c r="CM143" s="359" t="str">
        <f>IF(AND('MAPA DE RIESGOS'!$AP179="Muy Baja",'MAPA DE RIESGOS'!$AR179="Catastrófico"),CONCATENATE("R",'MAPA DE RIESGOS'!$H179,"C",'MAPA DE RIESGOS'!$AF179),"")</f>
        <v/>
      </c>
      <c r="CN143" s="359" t="str">
        <f>IF(AND('MAPA DE RIESGOS'!$AP180="Muy Baja",'MAPA DE RIESGOS'!$AR180="Catastrófico"),CONCATENATE("R",'MAPA DE RIESGOS'!$H180,"C",'MAPA DE RIESGOS'!$AF180),"")</f>
        <v/>
      </c>
      <c r="CO143" s="359" t="str">
        <f>IF(AND('MAPA DE RIESGOS'!$AP181="Muy Baja",'MAPA DE RIESGOS'!$AR181="Catastrófico"),CONCATENATE("R",'MAPA DE RIESGOS'!$H181,"C",'MAPA DE RIESGOS'!$AF181),"")</f>
        <v/>
      </c>
      <c r="CP143" s="359" t="str">
        <f>IF(AND('MAPA DE RIESGOS'!$AP182="Muy Baja",'MAPA DE RIESGOS'!$AR182="Catastrófico"),CONCATENATE("R",'MAPA DE RIESGOS'!$H182,"C",'MAPA DE RIESGOS'!$AF182),"")</f>
        <v/>
      </c>
      <c r="CQ143" s="359" t="str">
        <f>IF(AND('MAPA DE RIESGOS'!$AP183="Muy Baja",'MAPA DE RIESGOS'!$AR183="Catastrófico"),CONCATENATE("R",'MAPA DE RIESGOS'!$H183,"C",'MAPA DE RIESGOS'!$AF183),"")</f>
        <v/>
      </c>
      <c r="CR143" s="359" t="str">
        <f>IF(AND('MAPA DE RIESGOS'!$AP184="Muy Baja",'MAPA DE RIESGOS'!$AR184="Catastrófico"),CONCATENATE("R",'MAPA DE RIESGOS'!$H184,"C",'MAPA DE RIESGOS'!$AF184),"")</f>
        <v/>
      </c>
      <c r="CS143" s="359" t="str">
        <f>IF(AND('MAPA DE RIESGOS'!$AP185="Muy Baja",'MAPA DE RIESGOS'!$AR185="Catastrófico"),CONCATENATE("R",'MAPA DE RIESGOS'!$H185,"C",'MAPA DE RIESGOS'!$AF185),"")</f>
        <v/>
      </c>
      <c r="CT143" s="359" t="str">
        <f>IF(AND('MAPA DE RIESGOS'!$AP186="Muy Baja",'MAPA DE RIESGOS'!$AR186="Catastrófico"),CONCATENATE("R",'MAPA DE RIESGOS'!$H186,"C",'MAPA DE RIESGOS'!$AF186),"")</f>
        <v/>
      </c>
      <c r="CU143" s="360" t="str">
        <f>IF(AND('MAPA DE RIESGOS'!$AP187="Muy Baja",'MAPA DE RIESGOS'!$AR187="Catastrófico"),CONCATENATE("R",'MAPA DE RIESGOS'!$H187,"C",'MAPA DE RIESGOS'!$AF187),"")</f>
        <v/>
      </c>
      <c r="CV143" s="67"/>
    </row>
    <row r="144" spans="2:106" ht="32.5" customHeight="1">
      <c r="B144" s="755"/>
      <c r="C144" s="755"/>
      <c r="D144" s="756"/>
      <c r="E144" s="726"/>
      <c r="F144" s="727"/>
      <c r="G144" s="727"/>
      <c r="H144" s="727"/>
      <c r="I144" s="727"/>
      <c r="J144" s="378" t="str">
        <f>IF(AND('MAPA DE RIESGOS'!$AP188="Muy Baja",'MAPA DE RIESGOS'!$AR188="Leve"),CONCATENATE("R",'MAPA DE RIESGOS'!$H188,"C",'MAPA DE RIESGOS'!$AF188),"")</f>
        <v/>
      </c>
      <c r="K144" s="379" t="str">
        <f>IF(AND('MAPA DE RIESGOS'!$AP189="Muy Baja",'MAPA DE RIESGOS'!$AR189="Leve"),CONCATENATE("R",'MAPA DE RIESGOS'!$H189,"C",'MAPA DE RIESGOS'!$AF189),"")</f>
        <v/>
      </c>
      <c r="L144" s="379" t="str">
        <f>IF(AND('MAPA DE RIESGOS'!$AP190="Muy Baja",'MAPA DE RIESGOS'!$AR190="Leve"),CONCATENATE("R",'MAPA DE RIESGOS'!$H190,"C",'MAPA DE RIESGOS'!$AF190),"")</f>
        <v/>
      </c>
      <c r="M144" s="379" t="str">
        <f>IF(AND('MAPA DE RIESGOS'!$AP191="Muy Baja",'MAPA DE RIESGOS'!$AR191="Leve"),CONCATENATE("R",'MAPA DE RIESGOS'!$H191,"C",'MAPA DE RIESGOS'!$AF191),"")</f>
        <v/>
      </c>
      <c r="N144" s="379" t="str">
        <f>IF(AND('MAPA DE RIESGOS'!$AP192="Muy Baja",'MAPA DE RIESGOS'!$AR192="Leve"),CONCATENATE("R",'MAPA DE RIESGOS'!$H192,"C",'MAPA DE RIESGOS'!$AF192),"")</f>
        <v/>
      </c>
      <c r="O144" s="379" t="str">
        <f>IF(AND('MAPA DE RIESGOS'!$AP193="Muy Baja",'MAPA DE RIESGOS'!$AR193="Leve"),CONCATENATE("R",'MAPA DE RIESGOS'!$H193,"C",'MAPA DE RIESGOS'!$AF193),"")</f>
        <v/>
      </c>
      <c r="P144" s="379" t="str">
        <f>IF(AND('MAPA DE RIESGOS'!$AP194="Muy Baja",'MAPA DE RIESGOS'!$AR194="Leve"),CONCATENATE("R",'MAPA DE RIESGOS'!$H194,"C",'MAPA DE RIESGOS'!$AF194),"")</f>
        <v/>
      </c>
      <c r="Q144" s="379" t="str">
        <f>IF(AND('MAPA DE RIESGOS'!$AP195="Muy Baja",'MAPA DE RIESGOS'!$AR195="Leve"),CONCATENATE("R",'MAPA DE RIESGOS'!$H195,"C",'MAPA DE RIESGOS'!$AF195),"")</f>
        <v/>
      </c>
      <c r="R144" s="379" t="str">
        <f>IF(AND('MAPA DE RIESGOS'!$AP196="Muy Baja",'MAPA DE RIESGOS'!$AR196="Leve"),CONCATENATE("R",'MAPA DE RIESGOS'!$H196,"C",'MAPA DE RIESGOS'!$AF196),"")</f>
        <v/>
      </c>
      <c r="S144" s="379" t="str">
        <f>IF(AND('MAPA DE RIESGOS'!$AP197="Muy Baja",'MAPA DE RIESGOS'!$AR197="Leve"),CONCATENATE("R",'MAPA DE RIESGOS'!$H197,"C",'MAPA DE RIESGOS'!$AF197),"")</f>
        <v/>
      </c>
      <c r="T144" s="379" t="str">
        <f>IF(AND('MAPA DE RIESGOS'!$AP198="Muy Baja",'MAPA DE RIESGOS'!$AR198="Leve"),CONCATENATE("R",'MAPA DE RIESGOS'!$H198,"C",'MAPA DE RIESGOS'!$AF198),"")</f>
        <v/>
      </c>
      <c r="U144" s="379" t="str">
        <f>IF(AND('MAPA DE RIESGOS'!$AP199="Muy Baja",'MAPA DE RIESGOS'!$AR199="Leve"),CONCATENATE("R",'MAPA DE RIESGOS'!$H199,"C",'MAPA DE RIESGOS'!$AF199),"")</f>
        <v/>
      </c>
      <c r="V144" s="379" t="str">
        <f>IF(AND('MAPA DE RIESGOS'!$AP200="Muy Baja",'MAPA DE RIESGOS'!$AR200="Leve"),CONCATENATE("R",'MAPA DE RIESGOS'!$H200,"C",'MAPA DE RIESGOS'!$AF200),"")</f>
        <v/>
      </c>
      <c r="W144" s="379" t="str">
        <f>IF(AND('MAPA DE RIESGOS'!$AP201="Muy Baja",'MAPA DE RIESGOS'!$AR201="Leve"),CONCATENATE("R",'MAPA DE RIESGOS'!$H201,"C",'MAPA DE RIESGOS'!$AF201),"")</f>
        <v/>
      </c>
      <c r="X144" s="379" t="str">
        <f>IF(AND('MAPA DE RIESGOS'!$AP202="Muy Baja",'MAPA DE RIESGOS'!$AR202="Leve"),CONCATENATE("R",'MAPA DE RIESGOS'!$H202,"C",'MAPA DE RIESGOS'!$AF202),"")</f>
        <v/>
      </c>
      <c r="Y144" s="379" t="str">
        <f>IF(AND('MAPA DE RIESGOS'!$AP203="Muy Baja",'MAPA DE RIESGOS'!$AR203="Leve"),CONCATENATE("R",'MAPA DE RIESGOS'!$H203,"C",'MAPA DE RIESGOS'!$AF203),"")</f>
        <v/>
      </c>
      <c r="Z144" s="379" t="str">
        <f>IF(AND('MAPA DE RIESGOS'!$AP204="Muy Baja",'MAPA DE RIESGOS'!$AR204="Leve"),CONCATENATE("R",'MAPA DE RIESGOS'!$H204,"C",'MAPA DE RIESGOS'!$AF204),"")</f>
        <v/>
      </c>
      <c r="AA144" s="380" t="str">
        <f>IF(AND('MAPA DE RIESGOS'!$AP205="Muy Baja",'MAPA DE RIESGOS'!$AR205="Leve"),CONCATENATE("R",'MAPA DE RIESGOS'!$H205,"C",'MAPA DE RIESGOS'!$AF205),"")</f>
        <v/>
      </c>
      <c r="AB144" s="378" t="str">
        <f>IF(AND('MAPA DE RIESGOS'!$AP188="Muy Baja",'MAPA DE RIESGOS'!$AR188="Menor"),CONCATENATE("R",'MAPA DE RIESGOS'!$H188,"C",'MAPA DE RIESGOS'!$AF188),"")</f>
        <v/>
      </c>
      <c r="AC144" s="379" t="str">
        <f>IF(AND('MAPA DE RIESGOS'!$AP189="Muy Baja",'MAPA DE RIESGOS'!$AR189="Menor"),CONCATENATE("R",'MAPA DE RIESGOS'!$H189,"C",'MAPA DE RIESGOS'!$AF189),"")</f>
        <v/>
      </c>
      <c r="AD144" s="379" t="str">
        <f>IF(AND('MAPA DE RIESGOS'!$AP190="Muy Baja",'MAPA DE RIESGOS'!$AR190="Menor"),CONCATENATE("R",'MAPA DE RIESGOS'!$H190,"C",'MAPA DE RIESGOS'!$AF190),"")</f>
        <v/>
      </c>
      <c r="AE144" s="379" t="str">
        <f>IF(AND('MAPA DE RIESGOS'!$AP191="Muy Baja",'MAPA DE RIESGOS'!$AR191="Menor"),CONCATENATE("R",'MAPA DE RIESGOS'!$H191,"C",'MAPA DE RIESGOS'!$AF191),"")</f>
        <v/>
      </c>
      <c r="AF144" s="379" t="str">
        <f>IF(AND('MAPA DE RIESGOS'!$AP192="Muy Baja",'MAPA DE RIESGOS'!$AR192="Menor"),CONCATENATE("R",'MAPA DE RIESGOS'!$H192,"C",'MAPA DE RIESGOS'!$AF192),"")</f>
        <v/>
      </c>
      <c r="AG144" s="379" t="str">
        <f>IF(AND('MAPA DE RIESGOS'!$AP193="Muy Baja",'MAPA DE RIESGOS'!$AR193="Menor"),CONCATENATE("R",'MAPA DE RIESGOS'!$H193,"C",'MAPA DE RIESGOS'!$AF193),"")</f>
        <v/>
      </c>
      <c r="AH144" s="379" t="str">
        <f>IF(AND('MAPA DE RIESGOS'!$AP194="Muy Baja",'MAPA DE RIESGOS'!$AR194="Menor"),CONCATENATE("R",'MAPA DE RIESGOS'!$H194,"C",'MAPA DE RIESGOS'!$AF194),"")</f>
        <v/>
      </c>
      <c r="AI144" s="379" t="str">
        <f>IF(AND('MAPA DE RIESGOS'!$AP195="Muy Baja",'MAPA DE RIESGOS'!$AR195="Menor"),CONCATENATE("R",'MAPA DE RIESGOS'!$H195,"C",'MAPA DE RIESGOS'!$AF195),"")</f>
        <v/>
      </c>
      <c r="AJ144" s="379" t="str">
        <f>IF(AND('MAPA DE RIESGOS'!$AP196="Muy Baja",'MAPA DE RIESGOS'!$AR196="Menor"),CONCATENATE("R",'MAPA DE RIESGOS'!$H196,"C",'MAPA DE RIESGOS'!$AF196),"")</f>
        <v/>
      </c>
      <c r="AK144" s="379" t="str">
        <f>IF(AND('MAPA DE RIESGOS'!$AP197="Muy Baja",'MAPA DE RIESGOS'!$AR197="Menor"),CONCATENATE("R",'MAPA DE RIESGOS'!$H197,"C",'MAPA DE RIESGOS'!$AF197),"")</f>
        <v/>
      </c>
      <c r="AL144" s="379" t="str">
        <f>IF(AND('MAPA DE RIESGOS'!$AP198="Muy Baja",'MAPA DE RIESGOS'!$AR198="Menor"),CONCATENATE("R",'MAPA DE RIESGOS'!$H198,"C",'MAPA DE RIESGOS'!$AF198),"")</f>
        <v/>
      </c>
      <c r="AM144" s="379" t="str">
        <f>IF(AND('MAPA DE RIESGOS'!$AP199="Muy Baja",'MAPA DE RIESGOS'!$AR199="Menor"),CONCATENATE("R",'MAPA DE RIESGOS'!$H199,"C",'MAPA DE RIESGOS'!$AF199),"")</f>
        <v/>
      </c>
      <c r="AN144" s="379" t="str">
        <f>IF(AND('MAPA DE RIESGOS'!$AP200="Muy Baja",'MAPA DE RIESGOS'!$AR200="Menor"),CONCATENATE("R",'MAPA DE RIESGOS'!$H200,"C",'MAPA DE RIESGOS'!$AF200),"")</f>
        <v/>
      </c>
      <c r="AO144" s="379" t="str">
        <f>IF(AND('MAPA DE RIESGOS'!$AP201="Muy Baja",'MAPA DE RIESGOS'!$AR201="Menor"),CONCATENATE("R",'MAPA DE RIESGOS'!$H201,"C",'MAPA DE RIESGOS'!$AF201),"")</f>
        <v/>
      </c>
      <c r="AP144" s="379" t="str">
        <f>IF(AND('MAPA DE RIESGOS'!$AP202="Muy Baja",'MAPA DE RIESGOS'!$AR202="Menor"),CONCATENATE("R",'MAPA DE RIESGOS'!$H202,"C",'MAPA DE RIESGOS'!$AF202),"")</f>
        <v/>
      </c>
      <c r="AQ144" s="379" t="str">
        <f>IF(AND('MAPA DE RIESGOS'!$AP203="Muy Baja",'MAPA DE RIESGOS'!$AR203="Menor"),CONCATENATE("R",'MAPA DE RIESGOS'!$H203,"C",'MAPA DE RIESGOS'!$AF203),"")</f>
        <v/>
      </c>
      <c r="AR144" s="379" t="str">
        <f>IF(AND('MAPA DE RIESGOS'!$AP204="Muy Baja",'MAPA DE RIESGOS'!$AR204="Menor"),CONCATENATE("R",'MAPA DE RIESGOS'!$H204,"C",'MAPA DE RIESGOS'!$AF204),"")</f>
        <v/>
      </c>
      <c r="AS144" s="380" t="str">
        <f>IF(AND('MAPA DE RIESGOS'!$AP205="Muy Baja",'MAPA DE RIESGOS'!$AR205="Menor"),CONCATENATE("R",'MAPA DE RIESGOS'!$H205,"C",'MAPA DE RIESGOS'!$AF205),"")</f>
        <v/>
      </c>
      <c r="AT144" s="369" t="str">
        <f>IF(AND('MAPA DE RIESGOS'!$AP188="Muy Baja",'MAPA DE RIESGOS'!$AR188="Moderado"),CONCATENATE("R",'MAPA DE RIESGOS'!$H188,"C",'MAPA DE RIESGOS'!$AF188),"")</f>
        <v/>
      </c>
      <c r="AU144" s="370" t="str">
        <f>IF(AND('MAPA DE RIESGOS'!$AP189="Muy Baja",'MAPA DE RIESGOS'!$AR189="Moderado"),CONCATENATE("R",'MAPA DE RIESGOS'!$H189,"C",'MAPA DE RIESGOS'!$AF189),"")</f>
        <v/>
      </c>
      <c r="AV144" s="370" t="str">
        <f>IF(AND('MAPA DE RIESGOS'!$AP190="Muy Baja",'MAPA DE RIESGOS'!$AR190="Moderado"),CONCATENATE("R",'MAPA DE RIESGOS'!$H190,"C",'MAPA DE RIESGOS'!$AF190),"")</f>
        <v/>
      </c>
      <c r="AW144" s="370" t="str">
        <f>IF(AND('MAPA DE RIESGOS'!$AP191="Muy Baja",'MAPA DE RIESGOS'!$AR191="Moderado"),CONCATENATE("R",'MAPA DE RIESGOS'!$H191,"C",'MAPA DE RIESGOS'!$AF191),"")</f>
        <v/>
      </c>
      <c r="AX144" s="370" t="str">
        <f>IF(AND('MAPA DE RIESGOS'!$AP192="Muy Baja",'MAPA DE RIESGOS'!$AR192="Moderado"),CONCATENATE("R",'MAPA DE RIESGOS'!$H192,"C",'MAPA DE RIESGOS'!$AF192),"")</f>
        <v/>
      </c>
      <c r="AY144" s="370" t="str">
        <f>IF(AND('MAPA DE RIESGOS'!$AP193="Muy Baja",'MAPA DE RIESGOS'!$AR193="Moderado"),CONCATENATE("R",'MAPA DE RIESGOS'!$H193,"C",'MAPA DE RIESGOS'!$AF193),"")</f>
        <v/>
      </c>
      <c r="AZ144" s="370" t="str">
        <f>IF(AND('MAPA DE RIESGOS'!$AP194="Muy Baja",'MAPA DE RIESGOS'!$AR194="Moderado"),CONCATENATE("R",'MAPA DE RIESGOS'!$H194,"C",'MAPA DE RIESGOS'!$AF194),"")</f>
        <v/>
      </c>
      <c r="BA144" s="370" t="str">
        <f>IF(AND('MAPA DE RIESGOS'!$AP195="Muy Baja",'MAPA DE RIESGOS'!$AR195="Moderado"),CONCATENATE("R",'MAPA DE RIESGOS'!$H195,"C",'MAPA DE RIESGOS'!$AF195),"")</f>
        <v/>
      </c>
      <c r="BB144" s="370" t="str">
        <f>IF(AND('MAPA DE RIESGOS'!$AP196="Muy Baja",'MAPA DE RIESGOS'!$AR196="Moderado"),CONCATENATE("R",'MAPA DE RIESGOS'!$H196,"C",'MAPA DE RIESGOS'!$AF196),"")</f>
        <v/>
      </c>
      <c r="BC144" s="370" t="str">
        <f>IF(AND('MAPA DE RIESGOS'!$AP197="Muy Baja",'MAPA DE RIESGOS'!$AR197="Moderado"),CONCATENATE("R",'MAPA DE RIESGOS'!$H197,"C",'MAPA DE RIESGOS'!$AF197),"")</f>
        <v/>
      </c>
      <c r="BD144" s="370" t="str">
        <f>IF(AND('MAPA DE RIESGOS'!$AP198="Muy Baja",'MAPA DE RIESGOS'!$AR198="Moderado"),CONCATENATE("R",'MAPA DE RIESGOS'!$H198,"C",'MAPA DE RIESGOS'!$AF198),"")</f>
        <v/>
      </c>
      <c r="BE144" s="370" t="str">
        <f>IF(AND('MAPA DE RIESGOS'!$AP199="Muy Baja",'MAPA DE RIESGOS'!$AR199="Moderado"),CONCATENATE("R",'MAPA DE RIESGOS'!$H199,"C",'MAPA DE RIESGOS'!$AF199),"")</f>
        <v/>
      </c>
      <c r="BF144" s="370" t="str">
        <f>IF(AND('MAPA DE RIESGOS'!$AP200="Muy Baja",'MAPA DE RIESGOS'!$AR200="Moderado"),CONCATENATE("R",'MAPA DE RIESGOS'!$H200,"C",'MAPA DE RIESGOS'!$AF200),"")</f>
        <v/>
      </c>
      <c r="BG144" s="370" t="str">
        <f>IF(AND('MAPA DE RIESGOS'!$AP201="Muy Baja",'MAPA DE RIESGOS'!$AR201="Moderado"),CONCATENATE("R",'MAPA DE RIESGOS'!$H201,"C",'MAPA DE RIESGOS'!$AF201),"")</f>
        <v/>
      </c>
      <c r="BH144" s="370" t="str">
        <f>IF(AND('MAPA DE RIESGOS'!$AP202="Muy Baja",'MAPA DE RIESGOS'!$AR202="Moderado"),CONCATENATE("R",'MAPA DE RIESGOS'!$H202,"C",'MAPA DE RIESGOS'!$AF202),"")</f>
        <v/>
      </c>
      <c r="BI144" s="370" t="str">
        <f>IF(AND('MAPA DE RIESGOS'!$AP203="Muy Baja",'MAPA DE RIESGOS'!$AR203="Moderado"),CONCATENATE("R",'MAPA DE RIESGOS'!$H203,"C",'MAPA DE RIESGOS'!$AF203),"")</f>
        <v/>
      </c>
      <c r="BJ144" s="370" t="str">
        <f>IF(AND('MAPA DE RIESGOS'!$AP204="Muy Baja",'MAPA DE RIESGOS'!$AR204="Moderado"),CONCATENATE("R",'MAPA DE RIESGOS'!$H204,"C",'MAPA DE RIESGOS'!$AF204),"")</f>
        <v/>
      </c>
      <c r="BK144" s="371" t="str">
        <f>IF(AND('MAPA DE RIESGOS'!$AP205="Muy Baja",'MAPA DE RIESGOS'!$AR205="Moderado"),CONCATENATE("R",'MAPA DE RIESGOS'!$H205,"C",'MAPA DE RIESGOS'!$AF205),"")</f>
        <v/>
      </c>
      <c r="BL144" s="357" t="str">
        <f>IF(AND('MAPA DE RIESGOS'!$AP188="Muy Baja",'MAPA DE RIESGOS'!$AR188="Mayor"),CONCATENATE("R",'MAPA DE RIESGOS'!$H188,"C",'MAPA DE RIESGOS'!$AF188),"")</f>
        <v/>
      </c>
      <c r="BM144" s="357" t="str">
        <f>IF(AND('MAPA DE RIESGOS'!$AP189="Muy Baja",'MAPA DE RIESGOS'!$AR189="Mayor"),CONCATENATE("R",'MAPA DE RIESGOS'!$H189,"C",'MAPA DE RIESGOS'!$AF189),"")</f>
        <v/>
      </c>
      <c r="BN144" s="357" t="str">
        <f>IF(AND('MAPA DE RIESGOS'!$AP190="Muy Baja",'MAPA DE RIESGOS'!$AR190="Mayor"),CONCATENATE("R",'MAPA DE RIESGOS'!$H190,"C",'MAPA DE RIESGOS'!$AF190),"")</f>
        <v/>
      </c>
      <c r="BO144" s="357" t="str">
        <f>IF(AND('MAPA DE RIESGOS'!$AP191="Muy Baja",'MAPA DE RIESGOS'!$AR191="Mayor"),CONCATENATE("R",'MAPA DE RIESGOS'!$H191,"C",'MAPA DE RIESGOS'!$AF191),"")</f>
        <v/>
      </c>
      <c r="BP144" s="357" t="str">
        <f>IF(AND('MAPA DE RIESGOS'!$AP192="Muy Baja",'MAPA DE RIESGOS'!$AR192="Mayor"),CONCATENATE("R",'MAPA DE RIESGOS'!$H192,"C",'MAPA DE RIESGOS'!$AF192),"")</f>
        <v/>
      </c>
      <c r="BQ144" s="357" t="str">
        <f>IF(AND('MAPA DE RIESGOS'!$AP193="Muy Baja",'MAPA DE RIESGOS'!$AR193="Mayor"),CONCATENATE("R",'MAPA DE RIESGOS'!$H193,"C",'MAPA DE RIESGOS'!$AF193),"")</f>
        <v/>
      </c>
      <c r="BR144" s="357" t="str">
        <f>IF(AND('MAPA DE RIESGOS'!$AP194="Muy Baja",'MAPA DE RIESGOS'!$AR194="Mayor"),CONCATENATE("R",'MAPA DE RIESGOS'!$H194,"C",'MAPA DE RIESGOS'!$AF194),"")</f>
        <v/>
      </c>
      <c r="BS144" s="357" t="str">
        <f>IF(AND('MAPA DE RIESGOS'!$AP195="Muy Baja",'MAPA DE RIESGOS'!$AR195="Mayor"),CONCATENATE("R",'MAPA DE RIESGOS'!$H195,"C",'MAPA DE RIESGOS'!$AF195),"")</f>
        <v/>
      </c>
      <c r="BT144" s="357" t="str">
        <f>IF(AND('MAPA DE RIESGOS'!$AP196="Muy Baja",'MAPA DE RIESGOS'!$AR196="Mayor"),CONCATENATE("R",'MAPA DE RIESGOS'!$H196,"C",'MAPA DE RIESGOS'!$AF196),"")</f>
        <v/>
      </c>
      <c r="BU144" s="357" t="str">
        <f>IF(AND('MAPA DE RIESGOS'!$AP197="Muy Baja",'MAPA DE RIESGOS'!$AR197="Mayor"),CONCATENATE("R",'MAPA DE RIESGOS'!$H197,"C",'MAPA DE RIESGOS'!$AF197),"")</f>
        <v/>
      </c>
      <c r="BV144" s="357" t="str">
        <f>IF(AND('MAPA DE RIESGOS'!$AP198="Muy Baja",'MAPA DE RIESGOS'!$AR198="Mayor"),CONCATENATE("R",'MAPA DE RIESGOS'!$H198,"C",'MAPA DE RIESGOS'!$AF198),"")</f>
        <v/>
      </c>
      <c r="BW144" s="357" t="str">
        <f>IF(AND('MAPA DE RIESGOS'!$AP199="Muy Baja",'MAPA DE RIESGOS'!$AR199="Mayor"),CONCATENATE("R",'MAPA DE RIESGOS'!$H199,"C",'MAPA DE RIESGOS'!$AF199),"")</f>
        <v/>
      </c>
      <c r="BX144" s="357" t="str">
        <f>IF(AND('MAPA DE RIESGOS'!$AP200="Muy Baja",'MAPA DE RIESGOS'!$AR200="Mayor"),CONCATENATE("R",'MAPA DE RIESGOS'!$H200,"C",'MAPA DE RIESGOS'!$AF200),"")</f>
        <v/>
      </c>
      <c r="BY144" s="357" t="str">
        <f>IF(AND('MAPA DE RIESGOS'!$AP201="Muy Baja",'MAPA DE RIESGOS'!$AR201="Mayor"),CONCATENATE("R",'MAPA DE RIESGOS'!$H201,"C",'MAPA DE RIESGOS'!$AF201),"")</f>
        <v/>
      </c>
      <c r="BZ144" s="357" t="str">
        <f>IF(AND('MAPA DE RIESGOS'!$AP202="Muy Baja",'MAPA DE RIESGOS'!$AR202="Mayor"),CONCATENATE("R",'MAPA DE RIESGOS'!$H202,"C",'MAPA DE RIESGOS'!$AF202),"")</f>
        <v/>
      </c>
      <c r="CA144" s="357" t="str">
        <f>IF(AND('MAPA DE RIESGOS'!$AP203="Muy Baja",'MAPA DE RIESGOS'!$AR203="Mayor"),CONCATENATE("R",'MAPA DE RIESGOS'!$H203,"C",'MAPA DE RIESGOS'!$AF203),"")</f>
        <v/>
      </c>
      <c r="CB144" s="357" t="str">
        <f>IF(AND('MAPA DE RIESGOS'!$AP204="Muy Baja",'MAPA DE RIESGOS'!$AR204="Mayor"),CONCATENATE("R",'MAPA DE RIESGOS'!$H204,"C",'MAPA DE RIESGOS'!$AF204),"")</f>
        <v/>
      </c>
      <c r="CC144" s="358" t="str">
        <f>IF(AND('MAPA DE RIESGOS'!$AP205="Muy Baja",'MAPA DE RIESGOS'!$AR205="Mayor"),CONCATENATE("R",'MAPA DE RIESGOS'!$H205,"C",'MAPA DE RIESGOS'!$AF205),"")</f>
        <v/>
      </c>
      <c r="CD144" s="359" t="str">
        <f>IF(AND('MAPA DE RIESGOS'!$AP188="Muy Baja",'MAPA DE RIESGOS'!$AR188="Catastrófico"),CONCATENATE("R",'MAPA DE RIESGOS'!$H188,"C",'MAPA DE RIESGOS'!$AF188),"")</f>
        <v/>
      </c>
      <c r="CE144" s="359" t="str">
        <f>IF(AND('MAPA DE RIESGOS'!$AP189="Muy Baja",'MAPA DE RIESGOS'!$AR189="Catastrófico"),CONCATENATE("R",'MAPA DE RIESGOS'!$H189,"C",'MAPA DE RIESGOS'!$AF189),"")</f>
        <v/>
      </c>
      <c r="CF144" s="359" t="str">
        <f>IF(AND('MAPA DE RIESGOS'!$AP190="Muy Baja",'MAPA DE RIESGOS'!$AR190="Catastrófico"),CONCATENATE("R",'MAPA DE RIESGOS'!$H190,"C",'MAPA DE RIESGOS'!$AF190),"")</f>
        <v/>
      </c>
      <c r="CG144" s="359" t="str">
        <f>IF(AND('MAPA DE RIESGOS'!$AP191="Muy Baja",'MAPA DE RIESGOS'!$AR191="Catastrófico"),CONCATENATE("R",'MAPA DE RIESGOS'!$H191,"C",'MAPA DE RIESGOS'!$AF191),"")</f>
        <v/>
      </c>
      <c r="CH144" s="359" t="str">
        <f>IF(AND('MAPA DE RIESGOS'!$AP192="Muy Baja",'MAPA DE RIESGOS'!$AR192="Catastrófico"),CONCATENATE("R",'MAPA DE RIESGOS'!$H192,"C",'MAPA DE RIESGOS'!$AF192),"")</f>
        <v/>
      </c>
      <c r="CI144" s="359" t="str">
        <f>IF(AND('MAPA DE RIESGOS'!$AP193="Muy Baja",'MAPA DE RIESGOS'!$AR193="Catastrófico"),CONCATENATE("R",'MAPA DE RIESGOS'!$H193,"C",'MAPA DE RIESGOS'!$AF193),"")</f>
        <v/>
      </c>
      <c r="CJ144" s="359" t="str">
        <f>IF(AND('MAPA DE RIESGOS'!$AP194="Muy Baja",'MAPA DE RIESGOS'!$AR194="Catastrófico"),CONCATENATE("R",'MAPA DE RIESGOS'!$H194,"C",'MAPA DE RIESGOS'!$AF194),"")</f>
        <v/>
      </c>
      <c r="CK144" s="359" t="str">
        <f>IF(AND('MAPA DE RIESGOS'!$AP195="Muy Baja",'MAPA DE RIESGOS'!$AR195="Catastrófico"),CONCATENATE("R",'MAPA DE RIESGOS'!$H195,"C",'MAPA DE RIESGOS'!$AF195),"")</f>
        <v/>
      </c>
      <c r="CL144" s="359" t="str">
        <f>IF(AND('MAPA DE RIESGOS'!$AP196="Muy Baja",'MAPA DE RIESGOS'!$AR196="Catastrófico"),CONCATENATE("R",'MAPA DE RIESGOS'!$H196,"C",'MAPA DE RIESGOS'!$AF196),"")</f>
        <v/>
      </c>
      <c r="CM144" s="359" t="str">
        <f>IF(AND('MAPA DE RIESGOS'!$AP197="Muy Baja",'MAPA DE RIESGOS'!$AR197="Catastrófico"),CONCATENATE("R",'MAPA DE RIESGOS'!$H197,"C",'MAPA DE RIESGOS'!$AF197),"")</f>
        <v/>
      </c>
      <c r="CN144" s="359" t="str">
        <f>IF(AND('MAPA DE RIESGOS'!$AP198="Muy Baja",'MAPA DE RIESGOS'!$AR198="Catastrófico"),CONCATENATE("R",'MAPA DE RIESGOS'!$H198,"C",'MAPA DE RIESGOS'!$AF198),"")</f>
        <v/>
      </c>
      <c r="CO144" s="359" t="str">
        <f>IF(AND('MAPA DE RIESGOS'!$AP199="Muy Baja",'MAPA DE RIESGOS'!$AR199="Catastrófico"),CONCATENATE("R",'MAPA DE RIESGOS'!$H199,"C",'MAPA DE RIESGOS'!$AF199),"")</f>
        <v/>
      </c>
      <c r="CP144" s="359" t="str">
        <f>IF(AND('MAPA DE RIESGOS'!$AP200="Muy Baja",'MAPA DE RIESGOS'!$AR200="Catastrófico"),CONCATENATE("R",'MAPA DE RIESGOS'!$H200,"C",'MAPA DE RIESGOS'!$AF200),"")</f>
        <v/>
      </c>
      <c r="CQ144" s="359" t="str">
        <f>IF(AND('MAPA DE RIESGOS'!$AP201="Muy Baja",'MAPA DE RIESGOS'!$AR201="Catastrófico"),CONCATENATE("R",'MAPA DE RIESGOS'!$H201,"C",'MAPA DE RIESGOS'!$AF201),"")</f>
        <v/>
      </c>
      <c r="CR144" s="359" t="str">
        <f>IF(AND('MAPA DE RIESGOS'!$AP202="Muy Baja",'MAPA DE RIESGOS'!$AR202="Catastrófico"),CONCATENATE("R",'MAPA DE RIESGOS'!$H202,"C",'MAPA DE RIESGOS'!$AF202),"")</f>
        <v/>
      </c>
      <c r="CS144" s="359" t="str">
        <f>IF(AND('MAPA DE RIESGOS'!$AP203="Muy Baja",'MAPA DE RIESGOS'!$AR203="Catastrófico"),CONCATENATE("R",'MAPA DE RIESGOS'!$H203,"C",'MAPA DE RIESGOS'!$AF203),"")</f>
        <v/>
      </c>
      <c r="CT144" s="359" t="str">
        <f>IF(AND('MAPA DE RIESGOS'!$AP204="Muy Baja",'MAPA DE RIESGOS'!$AR204="Catastrófico"),CONCATENATE("R",'MAPA DE RIESGOS'!$H204,"C",'MAPA DE RIESGOS'!$AF204),"")</f>
        <v/>
      </c>
      <c r="CU144" s="360" t="str">
        <f>IF(AND('MAPA DE RIESGOS'!$AP205="Muy Baja",'MAPA DE RIESGOS'!$AR205="Catastrófico"),CONCATENATE("R",'MAPA DE RIESGOS'!$H205,"C",'MAPA DE RIESGOS'!$AF205),"")</f>
        <v/>
      </c>
      <c r="CV144" s="67"/>
    </row>
    <row r="145" spans="2:100" ht="32.5" customHeight="1">
      <c r="B145" s="755"/>
      <c r="C145" s="755"/>
      <c r="D145" s="756"/>
      <c r="E145" s="726"/>
      <c r="F145" s="727"/>
      <c r="G145" s="727"/>
      <c r="H145" s="727"/>
      <c r="I145" s="727"/>
      <c r="J145" s="378" t="str">
        <f>IF(AND('MAPA DE RIESGOS'!$AP206="Muy Baja",'MAPA DE RIESGOS'!$AR206="Leve"),CONCATENATE("R",'MAPA DE RIESGOS'!$H206,"C",'MAPA DE RIESGOS'!$AF206),"")</f>
        <v/>
      </c>
      <c r="K145" s="379" t="str">
        <f>IF(AND('MAPA DE RIESGOS'!$AP207="Muy Baja",'MAPA DE RIESGOS'!$AR207="Leve"),CONCATENATE("R",'MAPA DE RIESGOS'!$H207,"C",'MAPA DE RIESGOS'!$AF207),"")</f>
        <v/>
      </c>
      <c r="L145" s="379" t="str">
        <f>IF(AND('MAPA DE RIESGOS'!$AP208="Muy Baja",'MAPA DE RIESGOS'!$AR208="Leve"),CONCATENATE("R",'MAPA DE RIESGOS'!$H208,"C",'MAPA DE RIESGOS'!$AF208),"")</f>
        <v/>
      </c>
      <c r="M145" s="379" t="str">
        <f>IF(AND('MAPA DE RIESGOS'!$AP209="Muy Baja",'MAPA DE RIESGOS'!$AR209="Leve"),CONCATENATE("R",'MAPA DE RIESGOS'!$H209,"C",'MAPA DE RIESGOS'!$AF209),"")</f>
        <v/>
      </c>
      <c r="N145" s="379" t="str">
        <f>IF(AND('MAPA DE RIESGOS'!$AP210="Muy Baja",'MAPA DE RIESGOS'!$AR210="Leve"),CONCATENATE("R",'MAPA DE RIESGOS'!$H210,"C",'MAPA DE RIESGOS'!$AF210),"")</f>
        <v/>
      </c>
      <c r="O145" s="379" t="str">
        <f>IF(AND('MAPA DE RIESGOS'!$AP211="Muy Baja",'MAPA DE RIESGOS'!$AR211="Leve"),CONCATENATE("R",'MAPA DE RIESGOS'!$H211,"C",'MAPA DE RIESGOS'!$AF211),"")</f>
        <v/>
      </c>
      <c r="P145" s="379" t="str">
        <f>IF(AND('MAPA DE RIESGOS'!$AP212="Muy Baja",'MAPA DE RIESGOS'!$AR212="Leve"),CONCATENATE("R",'MAPA DE RIESGOS'!$H212,"C",'MAPA DE RIESGOS'!$AF212),"")</f>
        <v/>
      </c>
      <c r="Q145" s="379" t="str">
        <f>IF(AND('MAPA DE RIESGOS'!$AP213="Muy Baja",'MAPA DE RIESGOS'!$AR213="Leve"),CONCATENATE("R",'MAPA DE RIESGOS'!$H213,"C",'MAPA DE RIESGOS'!$AF213),"")</f>
        <v/>
      </c>
      <c r="R145" s="379" t="str">
        <f>IF(AND('MAPA DE RIESGOS'!$AP214="Muy Baja",'MAPA DE RIESGOS'!$AR214="Leve"),CONCATENATE("R",'MAPA DE RIESGOS'!$H214,"C",'MAPA DE RIESGOS'!$AF214),"")</f>
        <v/>
      </c>
      <c r="S145" s="379" t="str">
        <f>IF(AND('MAPA DE RIESGOS'!$AP215="Muy Baja",'MAPA DE RIESGOS'!$AR215="Leve"),CONCATENATE("R",'MAPA DE RIESGOS'!$H215,"C",'MAPA DE RIESGOS'!$AF215),"")</f>
        <v/>
      </c>
      <c r="T145" s="379" t="str">
        <f>IF(AND('MAPA DE RIESGOS'!$AP216="Muy Baja",'MAPA DE RIESGOS'!$AR216="Leve"),CONCATENATE("R",'MAPA DE RIESGOS'!$H216,"C",'MAPA DE RIESGOS'!$AF216),"")</f>
        <v/>
      </c>
      <c r="U145" s="379" t="str">
        <f>IF(AND('MAPA DE RIESGOS'!$AP217="Muy Baja",'MAPA DE RIESGOS'!$AR217="Leve"),CONCATENATE("R",'MAPA DE RIESGOS'!$H217,"C",'MAPA DE RIESGOS'!$AF217),"")</f>
        <v/>
      </c>
      <c r="V145" s="379" t="str">
        <f>IF(AND('MAPA DE RIESGOS'!$AP218="Muy Baja",'MAPA DE RIESGOS'!$AR218="Leve"),CONCATENATE("R",'MAPA DE RIESGOS'!$H218,"C",'MAPA DE RIESGOS'!$AF218),"")</f>
        <v/>
      </c>
      <c r="W145" s="379" t="str">
        <f>IF(AND('MAPA DE RIESGOS'!$AP219="Muy Baja",'MAPA DE RIESGOS'!$AR219="Leve"),CONCATENATE("R",'MAPA DE RIESGOS'!$H219,"C",'MAPA DE RIESGOS'!$AF219),"")</f>
        <v/>
      </c>
      <c r="X145" s="379" t="str">
        <f>IF(AND('MAPA DE RIESGOS'!$AP220="Muy Baja",'MAPA DE RIESGOS'!$AR220="Leve"),CONCATENATE("R",'MAPA DE RIESGOS'!$H220,"C",'MAPA DE RIESGOS'!$AF220),"")</f>
        <v/>
      </c>
      <c r="Y145" s="379" t="str">
        <f>IF(AND('MAPA DE RIESGOS'!$AP221="Muy Baja",'MAPA DE RIESGOS'!$AR221="Leve"),CONCATENATE("R",'MAPA DE RIESGOS'!$H221,"C",'MAPA DE RIESGOS'!$AF221),"")</f>
        <v/>
      </c>
      <c r="Z145" s="379" t="str">
        <f>IF(AND('MAPA DE RIESGOS'!$AP222="Muy Baja",'MAPA DE RIESGOS'!$AR222="Leve"),CONCATENATE("R",'MAPA DE RIESGOS'!$H222,"C",'MAPA DE RIESGOS'!$AF222),"")</f>
        <v/>
      </c>
      <c r="AA145" s="380" t="str">
        <f>IF(AND('MAPA DE RIESGOS'!$AP223="Muy Baja",'MAPA DE RIESGOS'!$AR223="Leve"),CONCATENATE("R",'MAPA DE RIESGOS'!$H223,"C",'MAPA DE RIESGOS'!$AF223),"")</f>
        <v/>
      </c>
      <c r="AB145" s="378" t="str">
        <f>IF(AND('MAPA DE RIESGOS'!$AP206="Muy Baja",'MAPA DE RIESGOS'!$AR206="Menor"),CONCATENATE("R",'MAPA DE RIESGOS'!$H206,"C",'MAPA DE RIESGOS'!$AF206),"")</f>
        <v/>
      </c>
      <c r="AC145" s="379" t="str">
        <f>IF(AND('MAPA DE RIESGOS'!$AP207="Muy Baja",'MAPA DE RIESGOS'!$AR207="Menor"),CONCATENATE("R",'MAPA DE RIESGOS'!$H207,"C",'MAPA DE RIESGOS'!$AF207),"")</f>
        <v/>
      </c>
      <c r="AD145" s="379" t="str">
        <f>IF(AND('MAPA DE RIESGOS'!$AP208="Muy Baja",'MAPA DE RIESGOS'!$AR208="Menor"),CONCATENATE("R",'MAPA DE RIESGOS'!$H208,"C",'MAPA DE RIESGOS'!$AF208),"")</f>
        <v/>
      </c>
      <c r="AE145" s="379" t="str">
        <f>IF(AND('MAPA DE RIESGOS'!$AP209="Muy Baja",'MAPA DE RIESGOS'!$AR209="Menor"),CONCATENATE("R",'MAPA DE RIESGOS'!$H209,"C",'MAPA DE RIESGOS'!$AF209),"")</f>
        <v/>
      </c>
      <c r="AF145" s="379" t="str">
        <f>IF(AND('MAPA DE RIESGOS'!$AP210="Muy Baja",'MAPA DE RIESGOS'!$AR210="Menor"),CONCATENATE("R",'MAPA DE RIESGOS'!$H210,"C",'MAPA DE RIESGOS'!$AF210),"")</f>
        <v/>
      </c>
      <c r="AG145" s="379" t="str">
        <f>IF(AND('MAPA DE RIESGOS'!$AP211="Muy Baja",'MAPA DE RIESGOS'!$AR211="Menor"),CONCATENATE("R",'MAPA DE RIESGOS'!$H211,"C",'MAPA DE RIESGOS'!$AF211),"")</f>
        <v/>
      </c>
      <c r="AH145" s="379" t="str">
        <f>IF(AND('MAPA DE RIESGOS'!$AP212="Muy Baja",'MAPA DE RIESGOS'!$AR212="Menor"),CONCATENATE("R",'MAPA DE RIESGOS'!$H212,"C",'MAPA DE RIESGOS'!$AF212),"")</f>
        <v/>
      </c>
      <c r="AI145" s="379" t="str">
        <f>IF(AND('MAPA DE RIESGOS'!$AP213="Muy Baja",'MAPA DE RIESGOS'!$AR213="Menor"),CONCATENATE("R",'MAPA DE RIESGOS'!$H213,"C",'MAPA DE RIESGOS'!$AF213),"")</f>
        <v/>
      </c>
      <c r="AJ145" s="379" t="str">
        <f>IF(AND('MAPA DE RIESGOS'!$AP214="Muy Baja",'MAPA DE RIESGOS'!$AR214="Menor"),CONCATENATE("R",'MAPA DE RIESGOS'!$H214,"C",'MAPA DE RIESGOS'!$AF214),"")</f>
        <v/>
      </c>
      <c r="AK145" s="379" t="str">
        <f>IF(AND('MAPA DE RIESGOS'!$AP215="Muy Baja",'MAPA DE RIESGOS'!$AR215="Menor"),CONCATENATE("R",'MAPA DE RIESGOS'!$H215,"C",'MAPA DE RIESGOS'!$AF215),"")</f>
        <v/>
      </c>
      <c r="AL145" s="379" t="str">
        <f>IF(AND('MAPA DE RIESGOS'!$AP216="Muy Baja",'MAPA DE RIESGOS'!$AR216="Menor"),CONCATENATE("R",'MAPA DE RIESGOS'!$H216,"C",'MAPA DE RIESGOS'!$AF216),"")</f>
        <v/>
      </c>
      <c r="AM145" s="379" t="str">
        <f>IF(AND('MAPA DE RIESGOS'!$AP217="Muy Baja",'MAPA DE RIESGOS'!$AR217="Menor"),CONCATENATE("R",'MAPA DE RIESGOS'!$H217,"C",'MAPA DE RIESGOS'!$AF217),"")</f>
        <v/>
      </c>
      <c r="AN145" s="379" t="str">
        <f>IF(AND('MAPA DE RIESGOS'!$AP218="Muy Baja",'MAPA DE RIESGOS'!$AR218="Menor"),CONCATENATE("R",'MAPA DE RIESGOS'!$H218,"C",'MAPA DE RIESGOS'!$AF218),"")</f>
        <v/>
      </c>
      <c r="AO145" s="379" t="str">
        <f>IF(AND('MAPA DE RIESGOS'!$AP219="Muy Baja",'MAPA DE RIESGOS'!$AR219="Menor"),CONCATENATE("R",'MAPA DE RIESGOS'!$H219,"C",'MAPA DE RIESGOS'!$AF219),"")</f>
        <v/>
      </c>
      <c r="AP145" s="379" t="str">
        <f>IF(AND('MAPA DE RIESGOS'!$AP220="Muy Baja",'MAPA DE RIESGOS'!$AR220="Menor"),CONCATENATE("R",'MAPA DE RIESGOS'!$H220,"C",'MAPA DE RIESGOS'!$AF220),"")</f>
        <v/>
      </c>
      <c r="AQ145" s="379" t="str">
        <f>IF(AND('MAPA DE RIESGOS'!$AP221="Muy Baja",'MAPA DE RIESGOS'!$AR221="Menor"),CONCATENATE("R",'MAPA DE RIESGOS'!$H221,"C",'MAPA DE RIESGOS'!$AF221),"")</f>
        <v/>
      </c>
      <c r="AR145" s="379" t="str">
        <f>IF(AND('MAPA DE RIESGOS'!$AP222="Muy Baja",'MAPA DE RIESGOS'!$AR222="Menor"),CONCATENATE("R",'MAPA DE RIESGOS'!$H222,"C",'MAPA DE RIESGOS'!$AF222),"")</f>
        <v/>
      </c>
      <c r="AS145" s="380" t="str">
        <f>IF(AND('MAPA DE RIESGOS'!$AP223="Muy Baja",'MAPA DE RIESGOS'!$AR223="Menor"),CONCATENATE("R",'MAPA DE RIESGOS'!$H223,"C",'MAPA DE RIESGOS'!$AF223),"")</f>
        <v/>
      </c>
      <c r="AT145" s="369" t="str">
        <f>IF(AND('MAPA DE RIESGOS'!$AP206="Muy Baja",'MAPA DE RIESGOS'!$AR206="Moderado"),CONCATENATE("R",'MAPA DE RIESGOS'!$H206,"C",'MAPA DE RIESGOS'!$AF206),"")</f>
        <v/>
      </c>
      <c r="AU145" s="370" t="str">
        <f>IF(AND('MAPA DE RIESGOS'!$AP207="Muy Baja",'MAPA DE RIESGOS'!$AR207="Moderado"),CONCATENATE("R",'MAPA DE RIESGOS'!$H207,"C",'MAPA DE RIESGOS'!$AF207),"")</f>
        <v/>
      </c>
      <c r="AV145" s="370" t="str">
        <f>IF(AND('MAPA DE RIESGOS'!$AP208="Muy Baja",'MAPA DE RIESGOS'!$AR208="Moderado"),CONCATENATE("R",'MAPA DE RIESGOS'!$H208,"C",'MAPA DE RIESGOS'!$AF208),"")</f>
        <v/>
      </c>
      <c r="AW145" s="370" t="str">
        <f>IF(AND('MAPA DE RIESGOS'!$AP209="Muy Baja",'MAPA DE RIESGOS'!$AR209="Moderado"),CONCATENATE("R",'MAPA DE RIESGOS'!$H209,"C",'MAPA DE RIESGOS'!$AF209),"")</f>
        <v/>
      </c>
      <c r="AX145" s="370" t="str">
        <f>IF(AND('MAPA DE RIESGOS'!$AP210="Muy Baja",'MAPA DE RIESGOS'!$AR210="Moderado"),CONCATENATE("R",'MAPA DE RIESGOS'!$H210,"C",'MAPA DE RIESGOS'!$AF210),"")</f>
        <v/>
      </c>
      <c r="AY145" s="370" t="str">
        <f>IF(AND('MAPA DE RIESGOS'!$AP211="Muy Baja",'MAPA DE RIESGOS'!$AR211="Moderado"),CONCATENATE("R",'MAPA DE RIESGOS'!$H211,"C",'MAPA DE RIESGOS'!$AF211),"")</f>
        <v/>
      </c>
      <c r="AZ145" s="370" t="str">
        <f>IF(AND('MAPA DE RIESGOS'!$AP212="Muy Baja",'MAPA DE RIESGOS'!$AR212="Moderado"),CONCATENATE("R",'MAPA DE RIESGOS'!$H212,"C",'MAPA DE RIESGOS'!$AF212),"")</f>
        <v/>
      </c>
      <c r="BA145" s="370" t="str">
        <f>IF(AND('MAPA DE RIESGOS'!$AP213="Muy Baja",'MAPA DE RIESGOS'!$AR213="Moderado"),CONCATENATE("R",'MAPA DE RIESGOS'!$H213,"C",'MAPA DE RIESGOS'!$AF213),"")</f>
        <v/>
      </c>
      <c r="BB145" s="370" t="str">
        <f>IF(AND('MAPA DE RIESGOS'!$AP214="Muy Baja",'MAPA DE RIESGOS'!$AR214="Moderado"),CONCATENATE("R",'MAPA DE RIESGOS'!$H214,"C",'MAPA DE RIESGOS'!$AF214),"")</f>
        <v/>
      </c>
      <c r="BC145" s="370" t="str">
        <f>IF(AND('MAPA DE RIESGOS'!$AP215="Muy Baja",'MAPA DE RIESGOS'!$AR215="Moderado"),CONCATENATE("R",'MAPA DE RIESGOS'!$H215,"C",'MAPA DE RIESGOS'!$AF215),"")</f>
        <v/>
      </c>
      <c r="BD145" s="370" t="str">
        <f>IF(AND('MAPA DE RIESGOS'!$AP216="Muy Baja",'MAPA DE RIESGOS'!$AR216="Moderado"),CONCATENATE("R",'MAPA DE RIESGOS'!$H216,"C",'MAPA DE RIESGOS'!$AF216),"")</f>
        <v/>
      </c>
      <c r="BE145" s="370" t="str">
        <f>IF(AND('MAPA DE RIESGOS'!$AP217="Muy Baja",'MAPA DE RIESGOS'!$AR217="Moderado"),CONCATENATE("R",'MAPA DE RIESGOS'!$H217,"C",'MAPA DE RIESGOS'!$AF217),"")</f>
        <v/>
      </c>
      <c r="BF145" s="370" t="str">
        <f>IF(AND('MAPA DE RIESGOS'!$AP218="Muy Baja",'MAPA DE RIESGOS'!$AR218="Moderado"),CONCATENATE("R",'MAPA DE RIESGOS'!$H218,"C",'MAPA DE RIESGOS'!$AF218),"")</f>
        <v/>
      </c>
      <c r="BG145" s="370" t="str">
        <f>IF(AND('MAPA DE RIESGOS'!$AP219="Muy Baja",'MAPA DE RIESGOS'!$AR219="Moderado"),CONCATENATE("R",'MAPA DE RIESGOS'!$H219,"C",'MAPA DE RIESGOS'!$AF219),"")</f>
        <v/>
      </c>
      <c r="BH145" s="370" t="str">
        <f>IF(AND('MAPA DE RIESGOS'!$AP220="Muy Baja",'MAPA DE RIESGOS'!$AR220="Moderado"),CONCATENATE("R",'MAPA DE RIESGOS'!$H220,"C",'MAPA DE RIESGOS'!$AF220),"")</f>
        <v/>
      </c>
      <c r="BI145" s="370" t="str">
        <f>IF(AND('MAPA DE RIESGOS'!$AP221="Muy Baja",'MAPA DE RIESGOS'!$AR221="Moderado"),CONCATENATE("R",'MAPA DE RIESGOS'!$H221,"C",'MAPA DE RIESGOS'!$AF221),"")</f>
        <v/>
      </c>
      <c r="BJ145" s="370" t="str">
        <f>IF(AND('MAPA DE RIESGOS'!$AP222="Muy Baja",'MAPA DE RIESGOS'!$AR222="Moderado"),CONCATENATE("R",'MAPA DE RIESGOS'!$H222,"C",'MAPA DE RIESGOS'!$AF222),"")</f>
        <v/>
      </c>
      <c r="BK145" s="371" t="str">
        <f>IF(AND('MAPA DE RIESGOS'!$AP223="Muy Baja",'MAPA DE RIESGOS'!$AR223="Moderado"),CONCATENATE("R",'MAPA DE RIESGOS'!$H223,"C",'MAPA DE RIESGOS'!$AF223),"")</f>
        <v/>
      </c>
      <c r="BL145" s="357" t="str">
        <f>IF(AND('MAPA DE RIESGOS'!$AP206="Muy Baja",'MAPA DE RIESGOS'!$AR206="Mayor"),CONCATENATE("R",'MAPA DE RIESGOS'!$H206,"C",'MAPA DE RIESGOS'!$AF206),"")</f>
        <v/>
      </c>
      <c r="BM145" s="357" t="str">
        <f>IF(AND('MAPA DE RIESGOS'!$AP207="Muy Baja",'MAPA DE RIESGOS'!$AR207="Mayor"),CONCATENATE("R",'MAPA DE RIESGOS'!$H207,"C",'MAPA DE RIESGOS'!$AF207),"")</f>
        <v/>
      </c>
      <c r="BN145" s="357" t="str">
        <f>IF(AND('MAPA DE RIESGOS'!$AP208="Muy Baja",'MAPA DE RIESGOS'!$AR208="Mayor"),CONCATENATE("R",'MAPA DE RIESGOS'!$H208,"C",'MAPA DE RIESGOS'!$AF208),"")</f>
        <v/>
      </c>
      <c r="BO145" s="357" t="str">
        <f>IF(AND('MAPA DE RIESGOS'!$AP209="Muy Baja",'MAPA DE RIESGOS'!$AR209="Mayor"),CONCATENATE("R",'MAPA DE RIESGOS'!$H209,"C",'MAPA DE RIESGOS'!$AF209),"")</f>
        <v/>
      </c>
      <c r="BP145" s="357" t="str">
        <f>IF(AND('MAPA DE RIESGOS'!$AP210="Muy Baja",'MAPA DE RIESGOS'!$AR210="Mayor"),CONCATENATE("R",'MAPA DE RIESGOS'!$H210,"C",'MAPA DE RIESGOS'!$AF210),"")</f>
        <v/>
      </c>
      <c r="BQ145" s="357" t="str">
        <f>IF(AND('MAPA DE RIESGOS'!$AP211="Muy Baja",'MAPA DE RIESGOS'!$AR211="Mayor"),CONCATENATE("R",'MAPA DE RIESGOS'!$H211,"C",'MAPA DE RIESGOS'!$AF211),"")</f>
        <v/>
      </c>
      <c r="BR145" s="357" t="str">
        <f>IF(AND('MAPA DE RIESGOS'!$AP212="Muy Baja",'MAPA DE RIESGOS'!$AR212="Mayor"),CONCATENATE("R",'MAPA DE RIESGOS'!$H212,"C",'MAPA DE RIESGOS'!$AF212),"")</f>
        <v/>
      </c>
      <c r="BS145" s="357" t="str">
        <f>IF(AND('MAPA DE RIESGOS'!$AP213="Muy Baja",'MAPA DE RIESGOS'!$AR213="Mayor"),CONCATENATE("R",'MAPA DE RIESGOS'!$H213,"C",'MAPA DE RIESGOS'!$AF213),"")</f>
        <v/>
      </c>
      <c r="BT145" s="357" t="str">
        <f>IF(AND('MAPA DE RIESGOS'!$AP214="Muy Baja",'MAPA DE RIESGOS'!$AR214="Mayor"),CONCATENATE("R",'MAPA DE RIESGOS'!$H214,"C",'MAPA DE RIESGOS'!$AF214),"")</f>
        <v/>
      </c>
      <c r="BU145" s="357" t="str">
        <f>IF(AND('MAPA DE RIESGOS'!$AP215="Muy Baja",'MAPA DE RIESGOS'!$AR215="Mayor"),CONCATENATE("R",'MAPA DE RIESGOS'!$H215,"C",'MAPA DE RIESGOS'!$AF215),"")</f>
        <v/>
      </c>
      <c r="BV145" s="357" t="str">
        <f>IF(AND('MAPA DE RIESGOS'!$AP216="Muy Baja",'MAPA DE RIESGOS'!$AR216="Mayor"),CONCATENATE("R",'MAPA DE RIESGOS'!$H216,"C",'MAPA DE RIESGOS'!$AF216),"")</f>
        <v/>
      </c>
      <c r="BW145" s="357" t="str">
        <f>IF(AND('MAPA DE RIESGOS'!$AP217="Muy Baja",'MAPA DE RIESGOS'!$AR217="Mayor"),CONCATENATE("R",'MAPA DE RIESGOS'!$H217,"C",'MAPA DE RIESGOS'!$AF217),"")</f>
        <v/>
      </c>
      <c r="BX145" s="357" t="str">
        <f>IF(AND('MAPA DE RIESGOS'!$AP218="Muy Baja",'MAPA DE RIESGOS'!$AR218="Mayor"),CONCATENATE("R",'MAPA DE RIESGOS'!$H218,"C",'MAPA DE RIESGOS'!$AF218),"")</f>
        <v/>
      </c>
      <c r="BY145" s="357" t="str">
        <f>IF(AND('MAPA DE RIESGOS'!$AP219="Muy Baja",'MAPA DE RIESGOS'!$AR219="Mayor"),CONCATENATE("R",'MAPA DE RIESGOS'!$H219,"C",'MAPA DE RIESGOS'!$AF219),"")</f>
        <v/>
      </c>
      <c r="BZ145" s="357" t="str">
        <f>IF(AND('MAPA DE RIESGOS'!$AP220="Muy Baja",'MAPA DE RIESGOS'!$AR220="Mayor"),CONCATENATE("R",'MAPA DE RIESGOS'!$H220,"C",'MAPA DE RIESGOS'!$AF220),"")</f>
        <v/>
      </c>
      <c r="CA145" s="357" t="str">
        <f>IF(AND('MAPA DE RIESGOS'!$AP221="Muy Baja",'MAPA DE RIESGOS'!$AR221="Mayor"),CONCATENATE("R",'MAPA DE RIESGOS'!$H221,"C",'MAPA DE RIESGOS'!$AF221),"")</f>
        <v/>
      </c>
      <c r="CB145" s="357" t="str">
        <f>IF(AND('MAPA DE RIESGOS'!$AP222="Muy Baja",'MAPA DE RIESGOS'!$AR222="Mayor"),CONCATENATE("R",'MAPA DE RIESGOS'!$H222,"C",'MAPA DE RIESGOS'!$AF222),"")</f>
        <v/>
      </c>
      <c r="CC145" s="358" t="str">
        <f>IF(AND('MAPA DE RIESGOS'!$AP223="Muy Baja",'MAPA DE RIESGOS'!$AR223="Mayor"),CONCATENATE("R",'MAPA DE RIESGOS'!$H223,"C",'MAPA DE RIESGOS'!$AF223),"")</f>
        <v/>
      </c>
      <c r="CD145" s="359" t="str">
        <f>IF(AND('MAPA DE RIESGOS'!$AP206="Muy Baja",'MAPA DE RIESGOS'!$AR206="Catastrófico"),CONCATENATE("R",'MAPA DE RIESGOS'!$H206,"C",'MAPA DE RIESGOS'!$AF206),"")</f>
        <v/>
      </c>
      <c r="CE145" s="359" t="str">
        <f>IF(AND('MAPA DE RIESGOS'!$AP207="Muy Baja",'MAPA DE RIESGOS'!$AR207="Catastrófico"),CONCATENATE("R",'MAPA DE RIESGOS'!$H207,"C",'MAPA DE RIESGOS'!$AF207),"")</f>
        <v/>
      </c>
      <c r="CF145" s="359" t="str">
        <f>IF(AND('MAPA DE RIESGOS'!$AP208="Muy Baja",'MAPA DE RIESGOS'!$AR208="Catastrófico"),CONCATENATE("R",'MAPA DE RIESGOS'!$H208,"C",'MAPA DE RIESGOS'!$AF208),"")</f>
        <v/>
      </c>
      <c r="CG145" s="359" t="str">
        <f>IF(AND('MAPA DE RIESGOS'!$AP209="Muy Baja",'MAPA DE RIESGOS'!$AR209="Catastrófico"),CONCATENATE("R",'MAPA DE RIESGOS'!$H209,"C",'MAPA DE RIESGOS'!$AF209),"")</f>
        <v/>
      </c>
      <c r="CH145" s="359" t="str">
        <f>IF(AND('MAPA DE RIESGOS'!$AP210="Muy Baja",'MAPA DE RIESGOS'!$AR210="Catastrófico"),CONCATENATE("R",'MAPA DE RIESGOS'!$H210,"C",'MAPA DE RIESGOS'!$AF210),"")</f>
        <v/>
      </c>
      <c r="CI145" s="359" t="str">
        <f>IF(AND('MAPA DE RIESGOS'!$AP211="Muy Baja",'MAPA DE RIESGOS'!$AR211="Catastrófico"),CONCATENATE("R",'MAPA DE RIESGOS'!$H211,"C",'MAPA DE RIESGOS'!$AF211),"")</f>
        <v/>
      </c>
      <c r="CJ145" s="359" t="str">
        <f>IF(AND('MAPA DE RIESGOS'!$AP212="Muy Baja",'MAPA DE RIESGOS'!$AR212="Catastrófico"),CONCATENATE("R",'MAPA DE RIESGOS'!$H212,"C",'MAPA DE RIESGOS'!$AF212),"")</f>
        <v/>
      </c>
      <c r="CK145" s="359" t="str">
        <f>IF(AND('MAPA DE RIESGOS'!$AP213="Muy Baja",'MAPA DE RIESGOS'!$AR213="Catastrófico"),CONCATENATE("R",'MAPA DE RIESGOS'!$H213,"C",'MAPA DE RIESGOS'!$AF213),"")</f>
        <v/>
      </c>
      <c r="CL145" s="359" t="str">
        <f>IF(AND('MAPA DE RIESGOS'!$AP214="Muy Baja",'MAPA DE RIESGOS'!$AR214="Catastrófico"),CONCATENATE("R",'MAPA DE RIESGOS'!$H214,"C",'MAPA DE RIESGOS'!$AF214),"")</f>
        <v/>
      </c>
      <c r="CM145" s="359" t="str">
        <f>IF(AND('MAPA DE RIESGOS'!$AP215="Muy Baja",'MAPA DE RIESGOS'!$AR215="Catastrófico"),CONCATENATE("R",'MAPA DE RIESGOS'!$H215,"C",'MAPA DE RIESGOS'!$AF215),"")</f>
        <v/>
      </c>
      <c r="CN145" s="359" t="str">
        <f>IF(AND('MAPA DE RIESGOS'!$AP216="Muy Baja",'MAPA DE RIESGOS'!$AR216="Catastrófico"),CONCATENATE("R",'MAPA DE RIESGOS'!$H216,"C",'MAPA DE RIESGOS'!$AF216),"")</f>
        <v/>
      </c>
      <c r="CO145" s="359" t="str">
        <f>IF(AND('MAPA DE RIESGOS'!$AP217="Muy Baja",'MAPA DE RIESGOS'!$AR217="Catastrófico"),CONCATENATE("R",'MAPA DE RIESGOS'!$H217,"C",'MAPA DE RIESGOS'!$AF217),"")</f>
        <v/>
      </c>
      <c r="CP145" s="359" t="str">
        <f>IF(AND('MAPA DE RIESGOS'!$AP218="Muy Baja",'MAPA DE RIESGOS'!$AR218="Catastrófico"),CONCATENATE("R",'MAPA DE RIESGOS'!$H218,"C",'MAPA DE RIESGOS'!$AF218),"")</f>
        <v/>
      </c>
      <c r="CQ145" s="359" t="str">
        <f>IF(AND('MAPA DE RIESGOS'!$AP219="Muy Baja",'MAPA DE RIESGOS'!$AR219="Catastrófico"),CONCATENATE("R",'MAPA DE RIESGOS'!$H219,"C",'MAPA DE RIESGOS'!$AF219),"")</f>
        <v/>
      </c>
      <c r="CR145" s="359" t="str">
        <f>IF(AND('MAPA DE RIESGOS'!$AP220="Muy Baja",'MAPA DE RIESGOS'!$AR220="Catastrófico"),CONCATENATE("R",'MAPA DE RIESGOS'!$H220,"C",'MAPA DE RIESGOS'!$AF220),"")</f>
        <v/>
      </c>
      <c r="CS145" s="359" t="str">
        <f>IF(AND('MAPA DE RIESGOS'!$AP221="Muy Baja",'MAPA DE RIESGOS'!$AR221="Catastrófico"),CONCATENATE("R",'MAPA DE RIESGOS'!$H221,"C",'MAPA DE RIESGOS'!$AF221),"")</f>
        <v/>
      </c>
      <c r="CT145" s="359" t="str">
        <f>IF(AND('MAPA DE RIESGOS'!$AP222="Muy Baja",'MAPA DE RIESGOS'!$AR222="Catastrófico"),CONCATENATE("R",'MAPA DE RIESGOS'!$H222,"C",'MAPA DE RIESGOS'!$AF222),"")</f>
        <v/>
      </c>
      <c r="CU145" s="360" t="str">
        <f>IF(AND('MAPA DE RIESGOS'!$AP223="Muy Baja",'MAPA DE RIESGOS'!$AR223="Catastrófico"),CONCATENATE("R",'MAPA DE RIESGOS'!$H223,"C",'MAPA DE RIESGOS'!$AF223),"")</f>
        <v/>
      </c>
      <c r="CV145" s="67"/>
    </row>
    <row r="146" spans="2:100" ht="32.5" customHeight="1">
      <c r="B146" s="755"/>
      <c r="C146" s="755"/>
      <c r="D146" s="756"/>
      <c r="E146" s="726"/>
      <c r="F146" s="727"/>
      <c r="G146" s="727"/>
      <c r="H146" s="727"/>
      <c r="I146" s="727"/>
      <c r="J146" s="378" t="str">
        <f>IF(AND('MAPA DE RIESGOS'!$AP224="Muy Baja",'MAPA DE RIESGOS'!$AR224="Leve"),CONCATENATE("R",'MAPA DE RIESGOS'!$H224,"C",'MAPA DE RIESGOS'!$AF224),"")</f>
        <v/>
      </c>
      <c r="K146" s="379" t="str">
        <f>IF(AND('MAPA DE RIESGOS'!$AP225="Muy Baja",'MAPA DE RIESGOS'!$AR225="Leve"),CONCATENATE("R",'MAPA DE RIESGOS'!$H225,"C",'MAPA DE RIESGOS'!$AF225),"")</f>
        <v/>
      </c>
      <c r="L146" s="379" t="str">
        <f>IF(AND('MAPA DE RIESGOS'!$AP226="Muy Baja",'MAPA DE RIESGOS'!$AR226="Leve"),CONCATENATE("R",'MAPA DE RIESGOS'!$H226,"C",'MAPA DE RIESGOS'!$AF226),"")</f>
        <v/>
      </c>
      <c r="M146" s="379" t="str">
        <f>IF(AND('MAPA DE RIESGOS'!$AP227="Muy Baja",'MAPA DE RIESGOS'!$AR227="Leve"),CONCATENATE("R",'MAPA DE RIESGOS'!$H227,"C",'MAPA DE RIESGOS'!$AF227),"")</f>
        <v/>
      </c>
      <c r="N146" s="379" t="str">
        <f>IF(AND('MAPA DE RIESGOS'!$AP228="Muy Baja",'MAPA DE RIESGOS'!$AR228="Leve"),CONCATENATE("R",'MAPA DE RIESGOS'!$H228,"C",'MAPA DE RIESGOS'!$AF228),"")</f>
        <v/>
      </c>
      <c r="O146" s="379" t="str">
        <f>IF(AND('MAPA DE RIESGOS'!$AP229="Muy Baja",'MAPA DE RIESGOS'!$AR229="Leve"),CONCATENATE("R",'MAPA DE RIESGOS'!$H229,"C",'MAPA DE RIESGOS'!$AF229),"")</f>
        <v/>
      </c>
      <c r="P146" s="379" t="str">
        <f>IF(AND('MAPA DE RIESGOS'!$AP230="Muy Baja",'MAPA DE RIESGOS'!$AR230="Leve"),CONCATENATE("R",'MAPA DE RIESGOS'!$H230,"C",'MAPA DE RIESGOS'!$AF230),"")</f>
        <v/>
      </c>
      <c r="Q146" s="379" t="str">
        <f>IF(AND('MAPA DE RIESGOS'!$AP231="Muy Baja",'MAPA DE RIESGOS'!$AR231="Leve"),CONCATENATE("R",'MAPA DE RIESGOS'!$H231,"C",'MAPA DE RIESGOS'!$AF231),"")</f>
        <v/>
      </c>
      <c r="R146" s="379" t="str">
        <f>IF(AND('MAPA DE RIESGOS'!$AP232="Muy Baja",'MAPA DE RIESGOS'!$AR232="Leve"),CONCATENATE("R",'MAPA DE RIESGOS'!$H232,"C",'MAPA DE RIESGOS'!$AF232),"")</f>
        <v/>
      </c>
      <c r="S146" s="379" t="str">
        <f>IF(AND('MAPA DE RIESGOS'!$AP233="Muy Baja",'MAPA DE RIESGOS'!$AR233="Leve"),CONCATENATE("R",'MAPA DE RIESGOS'!$H233,"C",'MAPA DE RIESGOS'!$AF233),"")</f>
        <v/>
      </c>
      <c r="T146" s="379" t="str">
        <f>IF(AND('MAPA DE RIESGOS'!$AP234="Muy Baja",'MAPA DE RIESGOS'!$AR234="Leve"),CONCATENATE("R",'MAPA DE RIESGOS'!$H234,"C",'MAPA DE RIESGOS'!$AF234),"")</f>
        <v/>
      </c>
      <c r="U146" s="379" t="str">
        <f>IF(AND('MAPA DE RIESGOS'!$AP235="Muy Baja",'MAPA DE RIESGOS'!$AR235="Leve"),CONCATENATE("R",'MAPA DE RIESGOS'!$H235,"C",'MAPA DE RIESGOS'!$AF235),"")</f>
        <v/>
      </c>
      <c r="V146" s="379" t="str">
        <f>IF(AND('MAPA DE RIESGOS'!$AP236="Muy Baja",'MAPA DE RIESGOS'!$AR236="Leve"),CONCATENATE("R",'MAPA DE RIESGOS'!$H236,"C",'MAPA DE RIESGOS'!$AF236),"")</f>
        <v/>
      </c>
      <c r="W146" s="379" t="str">
        <f>IF(AND('MAPA DE RIESGOS'!$AP237="Muy Baja",'MAPA DE RIESGOS'!$AR237="Leve"),CONCATENATE("R",'MAPA DE RIESGOS'!$H237,"C",'MAPA DE RIESGOS'!$AF237),"")</f>
        <v/>
      </c>
      <c r="X146" s="379" t="str">
        <f>IF(AND('MAPA DE RIESGOS'!$AP238="Muy Baja",'MAPA DE RIESGOS'!$AR238="Leve"),CONCATENATE("R",'MAPA DE RIESGOS'!$H238,"C",'MAPA DE RIESGOS'!$AF238),"")</f>
        <v/>
      </c>
      <c r="Y146" s="379" t="str">
        <f>IF(AND('MAPA DE RIESGOS'!$AP239="Muy Baja",'MAPA DE RIESGOS'!$AR239="Leve"),CONCATENATE("R",'MAPA DE RIESGOS'!$H239,"C",'MAPA DE RIESGOS'!$AF239),"")</f>
        <v/>
      </c>
      <c r="Z146" s="379" t="str">
        <f>IF(AND('MAPA DE RIESGOS'!$AP240="Muy Baja",'MAPA DE RIESGOS'!$AR240="Leve"),CONCATENATE("R",'MAPA DE RIESGOS'!$H240,"C",'MAPA DE RIESGOS'!$AF240),"")</f>
        <v/>
      </c>
      <c r="AA146" s="380" t="str">
        <f>IF(AND('MAPA DE RIESGOS'!$AP241="Muy Baja",'MAPA DE RIESGOS'!$AR241="Leve"),CONCATENATE("R",'MAPA DE RIESGOS'!$H241,"C",'MAPA DE RIESGOS'!$AF241),"")</f>
        <v/>
      </c>
      <c r="AB146" s="378" t="str">
        <f>IF(AND('MAPA DE RIESGOS'!$AP224="Muy Baja",'MAPA DE RIESGOS'!$AR224="Menor"),CONCATENATE("R",'MAPA DE RIESGOS'!$H224,"C",'MAPA DE RIESGOS'!$AF224),"")</f>
        <v/>
      </c>
      <c r="AC146" s="379" t="str">
        <f>IF(AND('MAPA DE RIESGOS'!$AP225="Muy Baja",'MAPA DE RIESGOS'!$AR225="Menor"),CONCATENATE("R",'MAPA DE RIESGOS'!$H225,"C",'MAPA DE RIESGOS'!$AF225),"")</f>
        <v/>
      </c>
      <c r="AD146" s="379" t="str">
        <f>IF(AND('MAPA DE RIESGOS'!$AP226="Muy Baja",'MAPA DE RIESGOS'!$AR226="Menor"),CONCATENATE("R",'MAPA DE RIESGOS'!$H226,"C",'MAPA DE RIESGOS'!$AF226),"")</f>
        <v/>
      </c>
      <c r="AE146" s="379" t="str">
        <f>IF(AND('MAPA DE RIESGOS'!$AP227="Muy Baja",'MAPA DE RIESGOS'!$AR227="Menor"),CONCATENATE("R",'MAPA DE RIESGOS'!$H227,"C",'MAPA DE RIESGOS'!$AF227),"")</f>
        <v/>
      </c>
      <c r="AF146" s="379" t="str">
        <f>IF(AND('MAPA DE RIESGOS'!$AP228="Muy Baja",'MAPA DE RIESGOS'!$AR228="Menor"),CONCATENATE("R",'MAPA DE RIESGOS'!$H228,"C",'MAPA DE RIESGOS'!$AF228),"")</f>
        <v/>
      </c>
      <c r="AG146" s="379" t="str">
        <f>IF(AND('MAPA DE RIESGOS'!$AP229="Muy Baja",'MAPA DE RIESGOS'!$AR229="Menor"),CONCATENATE("R",'MAPA DE RIESGOS'!$H229,"C",'MAPA DE RIESGOS'!$AF229),"")</f>
        <v/>
      </c>
      <c r="AH146" s="379" t="str">
        <f>IF(AND('MAPA DE RIESGOS'!$AP230="Muy Baja",'MAPA DE RIESGOS'!$AR230="Menor"),CONCATENATE("R",'MAPA DE RIESGOS'!$H230,"C",'MAPA DE RIESGOS'!$AF230),"")</f>
        <v/>
      </c>
      <c r="AI146" s="379" t="str">
        <f>IF(AND('MAPA DE RIESGOS'!$AP231="Muy Baja",'MAPA DE RIESGOS'!$AR231="Menor"),CONCATENATE("R",'MAPA DE RIESGOS'!$H231,"C",'MAPA DE RIESGOS'!$AF231),"")</f>
        <v/>
      </c>
      <c r="AJ146" s="379" t="str">
        <f>IF(AND('MAPA DE RIESGOS'!$AP232="Muy Baja",'MAPA DE RIESGOS'!$AR232="Menor"),CONCATENATE("R",'MAPA DE RIESGOS'!$H232,"C",'MAPA DE RIESGOS'!$AF232),"")</f>
        <v/>
      </c>
      <c r="AK146" s="379" t="str">
        <f>IF(AND('MAPA DE RIESGOS'!$AP233="Muy Baja",'MAPA DE RIESGOS'!$AR233="Menor"),CONCATENATE("R",'MAPA DE RIESGOS'!$H233,"C",'MAPA DE RIESGOS'!$AF233),"")</f>
        <v/>
      </c>
      <c r="AL146" s="379" t="str">
        <f>IF(AND('MAPA DE RIESGOS'!$AP234="Muy Baja",'MAPA DE RIESGOS'!$AR234="Menor"),CONCATENATE("R",'MAPA DE RIESGOS'!$H234,"C",'MAPA DE RIESGOS'!$AF234),"")</f>
        <v/>
      </c>
      <c r="AM146" s="379" t="str">
        <f>IF(AND('MAPA DE RIESGOS'!$AP235="Muy Baja",'MAPA DE RIESGOS'!$AR235="Menor"),CONCATENATE("R",'MAPA DE RIESGOS'!$H235,"C",'MAPA DE RIESGOS'!$AF235),"")</f>
        <v/>
      </c>
      <c r="AN146" s="379" t="str">
        <f>IF(AND('MAPA DE RIESGOS'!$AP236="Muy Baja",'MAPA DE RIESGOS'!$AR236="Menor"),CONCATENATE("R",'MAPA DE RIESGOS'!$H236,"C",'MAPA DE RIESGOS'!$AF236),"")</f>
        <v/>
      </c>
      <c r="AO146" s="379" t="str">
        <f>IF(AND('MAPA DE RIESGOS'!$AP237="Muy Baja",'MAPA DE RIESGOS'!$AR237="Menor"),CONCATENATE("R",'MAPA DE RIESGOS'!$H237,"C",'MAPA DE RIESGOS'!$AF237),"")</f>
        <v/>
      </c>
      <c r="AP146" s="379" t="str">
        <f>IF(AND('MAPA DE RIESGOS'!$AP238="Muy Baja",'MAPA DE RIESGOS'!$AR238="Menor"),CONCATENATE("R",'MAPA DE RIESGOS'!$H238,"C",'MAPA DE RIESGOS'!$AF238),"")</f>
        <v/>
      </c>
      <c r="AQ146" s="379" t="str">
        <f>IF(AND('MAPA DE RIESGOS'!$AP239="Muy Baja",'MAPA DE RIESGOS'!$AR239="Menor"),CONCATENATE("R",'MAPA DE RIESGOS'!$H239,"C",'MAPA DE RIESGOS'!$AF239),"")</f>
        <v/>
      </c>
      <c r="AR146" s="379" t="str">
        <f>IF(AND('MAPA DE RIESGOS'!$AP240="Muy Baja",'MAPA DE RIESGOS'!$AR240="Menor"),CONCATENATE("R",'MAPA DE RIESGOS'!$H240,"C",'MAPA DE RIESGOS'!$AF240),"")</f>
        <v/>
      </c>
      <c r="AS146" s="380" t="str">
        <f>IF(AND('MAPA DE RIESGOS'!$AP241="Muy Baja",'MAPA DE RIESGOS'!$AR241="Menor"),CONCATENATE("R",'MAPA DE RIESGOS'!$H241,"C",'MAPA DE RIESGOS'!$AF241),"")</f>
        <v/>
      </c>
      <c r="AT146" s="369" t="str">
        <f>IF(AND('MAPA DE RIESGOS'!$AP224="Muy Baja",'MAPA DE RIESGOS'!$AR224="Moderado"),CONCATENATE("R",'MAPA DE RIESGOS'!$H224,"C",'MAPA DE RIESGOS'!$AF224),"")</f>
        <v/>
      </c>
      <c r="AU146" s="370" t="str">
        <f>IF(AND('MAPA DE RIESGOS'!$AP225="Muy Baja",'MAPA DE RIESGOS'!$AR225="Moderado"),CONCATENATE("R",'MAPA DE RIESGOS'!$H225,"C",'MAPA DE RIESGOS'!$AF225),"")</f>
        <v/>
      </c>
      <c r="AV146" s="370" t="str">
        <f>IF(AND('MAPA DE RIESGOS'!$AP226="Muy Baja",'MAPA DE RIESGOS'!$AR226="Moderado"),CONCATENATE("R",'MAPA DE RIESGOS'!$H226,"C",'MAPA DE RIESGOS'!$AF226),"")</f>
        <v/>
      </c>
      <c r="AW146" s="370" t="str">
        <f>IF(AND('MAPA DE RIESGOS'!$AP227="Muy Baja",'MAPA DE RIESGOS'!$AR227="Moderado"),CONCATENATE("R",'MAPA DE RIESGOS'!$H227,"C",'MAPA DE RIESGOS'!$AF227),"")</f>
        <v>R36C2</v>
      </c>
      <c r="AX146" s="370" t="str">
        <f>IF(AND('MAPA DE RIESGOS'!$AP228="Muy Baja",'MAPA DE RIESGOS'!$AR228="Moderado"),CONCATENATE("R",'MAPA DE RIESGOS'!$H228,"C",'MAPA DE RIESGOS'!$AF228),"")</f>
        <v>R36C3</v>
      </c>
      <c r="AY146" s="370" t="str">
        <f>IF(AND('MAPA DE RIESGOS'!$AP229="Muy Baja",'MAPA DE RIESGOS'!$AR229="Moderado"),CONCATENATE("R",'MAPA DE RIESGOS'!$H229,"C",'MAPA DE RIESGOS'!$AF229),"")</f>
        <v>R36C4</v>
      </c>
      <c r="AZ146" s="370" t="str">
        <f>IF(AND('MAPA DE RIESGOS'!$AP230="Muy Baja",'MAPA DE RIESGOS'!$AR230="Moderado"),CONCATENATE("R",'MAPA DE RIESGOS'!$H230,"C",'MAPA DE RIESGOS'!$AF230),"")</f>
        <v>R36C5</v>
      </c>
      <c r="BA146" s="370" t="str">
        <f>IF(AND('MAPA DE RIESGOS'!$AP231="Muy Baja",'MAPA DE RIESGOS'!$AR231="Moderado"),CONCATENATE("R",'MAPA DE RIESGOS'!$H231,"C",'MAPA DE RIESGOS'!$AF231),"")</f>
        <v/>
      </c>
      <c r="BB146" s="370" t="str">
        <f>IF(AND('MAPA DE RIESGOS'!$AP232="Muy Baja",'MAPA DE RIESGOS'!$AR232="Moderado"),CONCATENATE("R",'MAPA DE RIESGOS'!$H232,"C",'MAPA DE RIESGOS'!$AF232),"")</f>
        <v/>
      </c>
      <c r="BC146" s="370" t="str">
        <f>IF(AND('MAPA DE RIESGOS'!$AP233="Muy Baja",'MAPA DE RIESGOS'!$AR233="Moderado"),CONCATENATE("R",'MAPA DE RIESGOS'!$H233,"C",'MAPA DE RIESGOS'!$AF233),"")</f>
        <v/>
      </c>
      <c r="BD146" s="370" t="str">
        <f>IF(AND('MAPA DE RIESGOS'!$AP234="Muy Baja",'MAPA DE RIESGOS'!$AR234="Moderado"),CONCATENATE("R",'MAPA DE RIESGOS'!$H234,"C",'MAPA DE RIESGOS'!$AF234),"")</f>
        <v/>
      </c>
      <c r="BE146" s="370" t="str">
        <f>IF(AND('MAPA DE RIESGOS'!$AP235="Muy Baja",'MAPA DE RIESGOS'!$AR235="Moderado"),CONCATENATE("R",'MAPA DE RIESGOS'!$H235,"C",'MAPA DE RIESGOS'!$AF235),"")</f>
        <v/>
      </c>
      <c r="BF146" s="370" t="str">
        <f>IF(AND('MAPA DE RIESGOS'!$AP236="Muy Baja",'MAPA DE RIESGOS'!$AR236="Moderado"),CONCATENATE("R",'MAPA DE RIESGOS'!$H236,"C",'MAPA DE RIESGOS'!$AF236),"")</f>
        <v/>
      </c>
      <c r="BG146" s="370" t="str">
        <f>IF(AND('MAPA DE RIESGOS'!$AP237="Muy Baja",'MAPA DE RIESGOS'!$AR237="Moderado"),CONCATENATE("R",'MAPA DE RIESGOS'!$H237,"C",'MAPA DE RIESGOS'!$AF237),"")</f>
        <v/>
      </c>
      <c r="BH146" s="370" t="str">
        <f>IF(AND('MAPA DE RIESGOS'!$AP238="Muy Baja",'MAPA DE RIESGOS'!$AR238="Moderado"),CONCATENATE("R",'MAPA DE RIESGOS'!$H238,"C",'MAPA DE RIESGOS'!$AF238),"")</f>
        <v/>
      </c>
      <c r="BI146" s="370" t="str">
        <f>IF(AND('MAPA DE RIESGOS'!$AP239="Muy Baja",'MAPA DE RIESGOS'!$AR239="Moderado"),CONCATENATE("R",'MAPA DE RIESGOS'!$H239,"C",'MAPA DE RIESGOS'!$AF239),"")</f>
        <v/>
      </c>
      <c r="BJ146" s="370" t="str">
        <f>IF(AND('MAPA DE RIESGOS'!$AP240="Muy Baja",'MAPA DE RIESGOS'!$AR240="Moderado"),CONCATENATE("R",'MAPA DE RIESGOS'!$H240,"C",'MAPA DE RIESGOS'!$AF240),"")</f>
        <v>R38C3</v>
      </c>
      <c r="BK146" s="371" t="str">
        <f>IF(AND('MAPA DE RIESGOS'!$AP241="Muy Baja",'MAPA DE RIESGOS'!$AR241="Moderado"),CONCATENATE("R",'MAPA DE RIESGOS'!$H241,"C",'MAPA DE RIESGOS'!$AF241),"")</f>
        <v/>
      </c>
      <c r="BL146" s="357" t="str">
        <f>IF(AND('MAPA DE RIESGOS'!$AP224="Muy Baja",'MAPA DE RIESGOS'!$AR224="Mayor"),CONCATENATE("R",'MAPA DE RIESGOS'!$H224,"C",'MAPA DE RIESGOS'!$AF224),"")</f>
        <v/>
      </c>
      <c r="BM146" s="357" t="str">
        <f>IF(AND('MAPA DE RIESGOS'!$AP225="Muy Baja",'MAPA DE RIESGOS'!$AR225="Mayor"),CONCATENATE("R",'MAPA DE RIESGOS'!$H225,"C",'MAPA DE RIESGOS'!$AF225),"")</f>
        <v/>
      </c>
      <c r="BN146" s="357" t="str">
        <f>IF(AND('MAPA DE RIESGOS'!$AP226="Muy Baja",'MAPA DE RIESGOS'!$AR226="Mayor"),CONCATENATE("R",'MAPA DE RIESGOS'!$H226,"C",'MAPA DE RIESGOS'!$AF226),"")</f>
        <v/>
      </c>
      <c r="BO146" s="357" t="str">
        <f>IF(AND('MAPA DE RIESGOS'!$AP227="Muy Baja",'MAPA DE RIESGOS'!$AR227="Mayor"),CONCATENATE("R",'MAPA DE RIESGOS'!$H227,"C",'MAPA DE RIESGOS'!$AF227),"")</f>
        <v/>
      </c>
      <c r="BP146" s="357" t="str">
        <f>IF(AND('MAPA DE RIESGOS'!$AP228="Muy Baja",'MAPA DE RIESGOS'!$AR228="Mayor"),CONCATENATE("R",'MAPA DE RIESGOS'!$H228,"C",'MAPA DE RIESGOS'!$AF228),"")</f>
        <v/>
      </c>
      <c r="BQ146" s="357" t="str">
        <f>IF(AND('MAPA DE RIESGOS'!$AP229="Muy Baja",'MAPA DE RIESGOS'!$AR229="Mayor"),CONCATENATE("R",'MAPA DE RIESGOS'!$H229,"C",'MAPA DE RIESGOS'!$AF229),"")</f>
        <v/>
      </c>
      <c r="BR146" s="357" t="str">
        <f>IF(AND('MAPA DE RIESGOS'!$AP230="Muy Baja",'MAPA DE RIESGOS'!$AR230="Mayor"),CONCATENATE("R",'MAPA DE RIESGOS'!$H230,"C",'MAPA DE RIESGOS'!$AF230),"")</f>
        <v/>
      </c>
      <c r="BS146" s="357" t="str">
        <f>IF(AND('MAPA DE RIESGOS'!$AP231="Muy Baja",'MAPA DE RIESGOS'!$AR231="Mayor"),CONCATENATE("R",'MAPA DE RIESGOS'!$H231,"C",'MAPA DE RIESGOS'!$AF231),"")</f>
        <v/>
      </c>
      <c r="BT146" s="357" t="str">
        <f>IF(AND('MAPA DE RIESGOS'!$AP232="Muy Baja",'MAPA DE RIESGOS'!$AR232="Mayor"),CONCATENATE("R",'MAPA DE RIESGOS'!$H232,"C",'MAPA DE RIESGOS'!$AF232),"")</f>
        <v/>
      </c>
      <c r="BU146" s="357" t="str">
        <f>IF(AND('MAPA DE RIESGOS'!$AP233="Muy Baja",'MAPA DE RIESGOS'!$AR233="Mayor"),CONCATENATE("R",'MAPA DE RIESGOS'!$H233,"C",'MAPA DE RIESGOS'!$AF233),"")</f>
        <v/>
      </c>
      <c r="BV146" s="357" t="str">
        <f>IF(AND('MAPA DE RIESGOS'!$AP234="Muy Baja",'MAPA DE RIESGOS'!$AR234="Mayor"),CONCATENATE("R",'MAPA DE RIESGOS'!$H234,"C",'MAPA DE RIESGOS'!$AF234),"")</f>
        <v/>
      </c>
      <c r="BW146" s="357" t="str">
        <f>IF(AND('MAPA DE RIESGOS'!$AP235="Muy Baja",'MAPA DE RIESGOS'!$AR235="Mayor"),CONCATENATE("R",'MAPA DE RIESGOS'!$H235,"C",'MAPA DE RIESGOS'!$AF235),"")</f>
        <v/>
      </c>
      <c r="BX146" s="357" t="str">
        <f>IF(AND('MAPA DE RIESGOS'!$AP236="Muy Baja",'MAPA DE RIESGOS'!$AR236="Mayor"),CONCATENATE("R",'MAPA DE RIESGOS'!$H236,"C",'MAPA DE RIESGOS'!$AF236),"")</f>
        <v/>
      </c>
      <c r="BY146" s="357" t="str">
        <f>IF(AND('MAPA DE RIESGOS'!$AP237="Muy Baja",'MAPA DE RIESGOS'!$AR237="Mayor"),CONCATENATE("R",'MAPA DE RIESGOS'!$H237,"C",'MAPA DE RIESGOS'!$AF237),"")</f>
        <v/>
      </c>
      <c r="BZ146" s="357" t="str">
        <f>IF(AND('MAPA DE RIESGOS'!$AP238="Muy Baja",'MAPA DE RIESGOS'!$AR238="Mayor"),CONCATENATE("R",'MAPA DE RIESGOS'!$H238,"C",'MAPA DE RIESGOS'!$AF238),"")</f>
        <v/>
      </c>
      <c r="CA146" s="357" t="str">
        <f>IF(AND('MAPA DE RIESGOS'!$AP239="Muy Baja",'MAPA DE RIESGOS'!$AR239="Mayor"),CONCATENATE("R",'MAPA DE RIESGOS'!$H239,"C",'MAPA DE RIESGOS'!$AF239),"")</f>
        <v/>
      </c>
      <c r="CB146" s="357" t="str">
        <f>IF(AND('MAPA DE RIESGOS'!$AP240="Muy Baja",'MAPA DE RIESGOS'!$AR240="Mayor"),CONCATENATE("R",'MAPA DE RIESGOS'!$H240,"C",'MAPA DE RIESGOS'!$AF240),"")</f>
        <v/>
      </c>
      <c r="CC146" s="358" t="str">
        <f>IF(AND('MAPA DE RIESGOS'!$AP241="Muy Baja",'MAPA DE RIESGOS'!$AR241="Mayor"),CONCATENATE("R",'MAPA DE RIESGOS'!$H241,"C",'MAPA DE RIESGOS'!$AF241),"")</f>
        <v/>
      </c>
      <c r="CD146" s="359" t="str">
        <f>IF(AND('MAPA DE RIESGOS'!$AP224="Muy Baja",'MAPA DE RIESGOS'!$AR224="Catastrófico"),CONCATENATE("R",'MAPA DE RIESGOS'!$H224,"C",'MAPA DE RIESGOS'!$AF224),"")</f>
        <v/>
      </c>
      <c r="CE146" s="359" t="str">
        <f>IF(AND('MAPA DE RIESGOS'!$AP225="Muy Baja",'MAPA DE RIESGOS'!$AR225="Catastrófico"),CONCATENATE("R",'MAPA DE RIESGOS'!$H225,"C",'MAPA DE RIESGOS'!$AF225),"")</f>
        <v/>
      </c>
      <c r="CF146" s="359" t="str">
        <f>IF(AND('MAPA DE RIESGOS'!$AP226="Muy Baja",'MAPA DE RIESGOS'!$AR226="Catastrófico"),CONCATENATE("R",'MAPA DE RIESGOS'!$H226,"C",'MAPA DE RIESGOS'!$AF226),"")</f>
        <v/>
      </c>
      <c r="CG146" s="359" t="str">
        <f>IF(AND('MAPA DE RIESGOS'!$AP227="Muy Baja",'MAPA DE RIESGOS'!$AR227="Catastrófico"),CONCATENATE("R",'MAPA DE RIESGOS'!$H227,"C",'MAPA DE RIESGOS'!$AF227),"")</f>
        <v/>
      </c>
      <c r="CH146" s="359" t="str">
        <f>IF(AND('MAPA DE RIESGOS'!$AP228="Muy Baja",'MAPA DE RIESGOS'!$AR228="Catastrófico"),CONCATENATE("R",'MAPA DE RIESGOS'!$H228,"C",'MAPA DE RIESGOS'!$AF228),"")</f>
        <v/>
      </c>
      <c r="CI146" s="359" t="str">
        <f>IF(AND('MAPA DE RIESGOS'!$AP229="Muy Baja",'MAPA DE RIESGOS'!$AR229="Catastrófico"),CONCATENATE("R",'MAPA DE RIESGOS'!$H229,"C",'MAPA DE RIESGOS'!$AF229),"")</f>
        <v/>
      </c>
      <c r="CJ146" s="359" t="str">
        <f>IF(AND('MAPA DE RIESGOS'!$AP230="Muy Baja",'MAPA DE RIESGOS'!$AR230="Catastrófico"),CONCATENATE("R",'MAPA DE RIESGOS'!$H230,"C",'MAPA DE RIESGOS'!$AF230),"")</f>
        <v/>
      </c>
      <c r="CK146" s="359" t="str">
        <f>IF(AND('MAPA DE RIESGOS'!$AP231="Muy Baja",'MAPA DE RIESGOS'!$AR231="Catastrófico"),CONCATENATE("R",'MAPA DE RIESGOS'!$H231,"C",'MAPA DE RIESGOS'!$AF231),"")</f>
        <v/>
      </c>
      <c r="CL146" s="359" t="str">
        <f>IF(AND('MAPA DE RIESGOS'!$AP232="Muy Baja",'MAPA DE RIESGOS'!$AR232="Catastrófico"),CONCATENATE("R",'MAPA DE RIESGOS'!$H232,"C",'MAPA DE RIESGOS'!$AF232),"")</f>
        <v/>
      </c>
      <c r="CM146" s="359" t="str">
        <f>IF(AND('MAPA DE RIESGOS'!$AP233="Muy Baja",'MAPA DE RIESGOS'!$AR233="Catastrófico"),CONCATENATE("R",'MAPA DE RIESGOS'!$H233,"C",'MAPA DE RIESGOS'!$AF233),"")</f>
        <v/>
      </c>
      <c r="CN146" s="359" t="str">
        <f>IF(AND('MAPA DE RIESGOS'!$AP234="Muy Baja",'MAPA DE RIESGOS'!$AR234="Catastrófico"),CONCATENATE("R",'MAPA DE RIESGOS'!$H234,"C",'MAPA DE RIESGOS'!$AF234),"")</f>
        <v/>
      </c>
      <c r="CO146" s="359" t="str">
        <f>IF(AND('MAPA DE RIESGOS'!$AP235="Muy Baja",'MAPA DE RIESGOS'!$AR235="Catastrófico"),CONCATENATE("R",'MAPA DE RIESGOS'!$H235,"C",'MAPA DE RIESGOS'!$AF235),"")</f>
        <v/>
      </c>
      <c r="CP146" s="359" t="str">
        <f>IF(AND('MAPA DE RIESGOS'!$AP236="Muy Baja",'MAPA DE RIESGOS'!$AR236="Catastrófico"),CONCATENATE("R",'MAPA DE RIESGOS'!$H236,"C",'MAPA DE RIESGOS'!$AF236),"")</f>
        <v/>
      </c>
      <c r="CQ146" s="359" t="str">
        <f>IF(AND('MAPA DE RIESGOS'!$AP237="Muy Baja",'MAPA DE RIESGOS'!$AR237="Catastrófico"),CONCATENATE("R",'MAPA DE RIESGOS'!$H237,"C",'MAPA DE RIESGOS'!$AF237),"")</f>
        <v/>
      </c>
      <c r="CR146" s="359" t="str">
        <f>IF(AND('MAPA DE RIESGOS'!$AP238="Muy Baja",'MAPA DE RIESGOS'!$AR238="Catastrófico"),CONCATENATE("R",'MAPA DE RIESGOS'!$H238,"C",'MAPA DE RIESGOS'!$AF238),"")</f>
        <v/>
      </c>
      <c r="CS146" s="359" t="str">
        <f>IF(AND('MAPA DE RIESGOS'!$AP239="Muy Baja",'MAPA DE RIESGOS'!$AR239="Catastrófico"),CONCATENATE("R",'MAPA DE RIESGOS'!$H239,"C",'MAPA DE RIESGOS'!$AF239),"")</f>
        <v/>
      </c>
      <c r="CT146" s="359" t="str">
        <f>IF(AND('MAPA DE RIESGOS'!$AP240="Muy Baja",'MAPA DE RIESGOS'!$AR240="Catastrófico"),CONCATENATE("R",'MAPA DE RIESGOS'!$H240,"C",'MAPA DE RIESGOS'!$AF240),"")</f>
        <v/>
      </c>
      <c r="CU146" s="360" t="str">
        <f>IF(AND('MAPA DE RIESGOS'!$AP241="Muy Baja",'MAPA DE RIESGOS'!$AR241="Catastrófico"),CONCATENATE("R",'MAPA DE RIESGOS'!$H241,"C",'MAPA DE RIESGOS'!$AF241),"")</f>
        <v/>
      </c>
      <c r="CV146" s="67"/>
    </row>
    <row r="147" spans="2:100" ht="32.5" customHeight="1">
      <c r="B147" s="755"/>
      <c r="C147" s="755"/>
      <c r="D147" s="756"/>
      <c r="E147" s="726"/>
      <c r="F147" s="727"/>
      <c r="G147" s="727"/>
      <c r="H147" s="727"/>
      <c r="I147" s="727"/>
      <c r="J147" s="378" t="str">
        <f>IF(AND('MAPA DE RIESGOS'!$AP242="Muy Baja",'MAPA DE RIESGOS'!$AR242="Leve"),CONCATENATE("R",'MAPA DE RIESGOS'!$H242,"C",'MAPA DE RIESGOS'!$AF242),"")</f>
        <v/>
      </c>
      <c r="K147" s="379" t="str">
        <f>IF(AND('MAPA DE RIESGOS'!$AP243="Muy Baja",'MAPA DE RIESGOS'!$AR243="Leve"),CONCATENATE("R",'MAPA DE RIESGOS'!$H243,"C",'MAPA DE RIESGOS'!$AF243),"")</f>
        <v/>
      </c>
      <c r="L147" s="379" t="str">
        <f>IF(AND('MAPA DE RIESGOS'!$AP244="Muy Baja",'MAPA DE RIESGOS'!$AR244="Leve"),CONCATENATE("R",'MAPA DE RIESGOS'!$H244,"C",'MAPA DE RIESGOS'!$AF244),"")</f>
        <v/>
      </c>
      <c r="M147" s="379" t="str">
        <f>IF(AND('MAPA DE RIESGOS'!$AP245="Muy Baja",'MAPA DE RIESGOS'!$AR245="Leve"),CONCATENATE("R",'MAPA DE RIESGOS'!$H245,"C",'MAPA DE RIESGOS'!$AF245),"")</f>
        <v/>
      </c>
      <c r="N147" s="379" t="str">
        <f>IF(AND('MAPA DE RIESGOS'!$AP246="Muy Baja",'MAPA DE RIESGOS'!$AR246="Leve"),CONCATENATE("R",'MAPA DE RIESGOS'!$H246,"C",'MAPA DE RIESGOS'!$AF246),"")</f>
        <v/>
      </c>
      <c r="O147" s="379" t="str">
        <f>IF(AND('MAPA DE RIESGOS'!$AP247="Muy Baja",'MAPA DE RIESGOS'!$AR247="Leve"),CONCATENATE("R",'MAPA DE RIESGOS'!$H247,"C",'MAPA DE RIESGOS'!$AF247),"")</f>
        <v/>
      </c>
      <c r="P147" s="379" t="str">
        <f>IF(AND('MAPA DE RIESGOS'!$AP248="Muy Baja",'MAPA DE RIESGOS'!$AR248="Leve"),CONCATENATE("R",'MAPA DE RIESGOS'!$H248,"C",'MAPA DE RIESGOS'!$AF248),"")</f>
        <v/>
      </c>
      <c r="Q147" s="379" t="str">
        <f>IF(AND('MAPA DE RIESGOS'!$AP249="Muy Baja",'MAPA DE RIESGOS'!$AR249="Leve"),CONCATENATE("R",'MAPA DE RIESGOS'!$H249,"C",'MAPA DE RIESGOS'!$AF249),"")</f>
        <v/>
      </c>
      <c r="R147" s="379" t="str">
        <f>IF(AND('MAPA DE RIESGOS'!$AP250="Muy Baja",'MAPA DE RIESGOS'!$AR250="Leve"),CONCATENATE("R",'MAPA DE RIESGOS'!$H250,"C",'MAPA DE RIESGOS'!$AF250),"")</f>
        <v/>
      </c>
      <c r="S147" s="379" t="str">
        <f>IF(AND('MAPA DE RIESGOS'!$AP251="Muy Baja",'MAPA DE RIESGOS'!$AR251="Leve"),CONCATENATE("R",'MAPA DE RIESGOS'!$H251,"C",'MAPA DE RIESGOS'!$AF251),"")</f>
        <v/>
      </c>
      <c r="T147" s="379" t="str">
        <f>IF(AND('MAPA DE RIESGOS'!$AP252="Muy Baja",'MAPA DE RIESGOS'!$AR252="Leve"),CONCATENATE("R",'MAPA DE RIESGOS'!$H252,"C",'MAPA DE RIESGOS'!$AF252),"")</f>
        <v/>
      </c>
      <c r="U147" s="379" t="str">
        <f>IF(AND('MAPA DE RIESGOS'!$AP253="Muy Baja",'MAPA DE RIESGOS'!$AR253="Leve"),CONCATENATE("R",'MAPA DE RIESGOS'!$H253,"C",'MAPA DE RIESGOS'!$AF253),"")</f>
        <v/>
      </c>
      <c r="V147" s="379" t="str">
        <f>IF(AND('MAPA DE RIESGOS'!$AP254="Muy Baja",'MAPA DE RIESGOS'!$AR254="Leve"),CONCATENATE("R",'MAPA DE RIESGOS'!$H254,"C",'MAPA DE RIESGOS'!$AF254),"")</f>
        <v/>
      </c>
      <c r="W147" s="379" t="str">
        <f>IF(AND('MAPA DE RIESGOS'!$AP255="Muy Baja",'MAPA DE RIESGOS'!$AR255="Leve"),CONCATENATE("R",'MAPA DE RIESGOS'!$H255,"C",'MAPA DE RIESGOS'!$AF255),"")</f>
        <v/>
      </c>
      <c r="X147" s="379" t="str">
        <f>IF(AND('MAPA DE RIESGOS'!$AP256="Muy Baja",'MAPA DE RIESGOS'!$AR256="Leve"),CONCATENATE("R",'MAPA DE RIESGOS'!$H256,"C",'MAPA DE RIESGOS'!$AF256),"")</f>
        <v/>
      </c>
      <c r="Y147" s="379" t="str">
        <f>IF(AND('MAPA DE RIESGOS'!$AP257="Muy Baja",'MAPA DE RIESGOS'!$AR257="Leve"),CONCATENATE("R",'MAPA DE RIESGOS'!$H257,"C",'MAPA DE RIESGOS'!$AF257),"")</f>
        <v/>
      </c>
      <c r="Z147" s="379" t="str">
        <f>IF(AND('MAPA DE RIESGOS'!$AP258="Muy Baja",'MAPA DE RIESGOS'!$AR258="Leve"),CONCATENATE("R",'MAPA DE RIESGOS'!$H258,"C",'MAPA DE RIESGOS'!$AF258),"")</f>
        <v/>
      </c>
      <c r="AA147" s="380" t="str">
        <f>IF(AND('MAPA DE RIESGOS'!$AP259="Muy Baja",'MAPA DE RIESGOS'!$AR259="Leve"),CONCATENATE("R",'MAPA DE RIESGOS'!$H259,"C",'MAPA DE RIESGOS'!$AF259),"")</f>
        <v/>
      </c>
      <c r="AB147" s="378" t="str">
        <f>IF(AND('MAPA DE RIESGOS'!$AP242="Muy Baja",'MAPA DE RIESGOS'!$AR242="Menor"),CONCATENATE("R",'MAPA DE RIESGOS'!$H242,"C",'MAPA DE RIESGOS'!$AF242),"")</f>
        <v/>
      </c>
      <c r="AC147" s="379" t="str">
        <f>IF(AND('MAPA DE RIESGOS'!$AP243="Muy Baja",'MAPA DE RIESGOS'!$AR243="Menor"),CONCATENATE("R",'MAPA DE RIESGOS'!$H243,"C",'MAPA DE RIESGOS'!$AF243),"")</f>
        <v/>
      </c>
      <c r="AD147" s="379" t="str">
        <f>IF(AND('MAPA DE RIESGOS'!$AP244="Muy Baja",'MAPA DE RIESGOS'!$AR244="Menor"),CONCATENATE("R",'MAPA DE RIESGOS'!$H244,"C",'MAPA DE RIESGOS'!$AF244),"")</f>
        <v/>
      </c>
      <c r="AE147" s="379" t="str">
        <f>IF(AND('MAPA DE RIESGOS'!$AP245="Muy Baja",'MAPA DE RIESGOS'!$AR245="Menor"),CONCATENATE("R",'MAPA DE RIESGOS'!$H245,"C",'MAPA DE RIESGOS'!$AF245),"")</f>
        <v/>
      </c>
      <c r="AF147" s="379" t="str">
        <f>IF(AND('MAPA DE RIESGOS'!$AP246="Muy Baja",'MAPA DE RIESGOS'!$AR246="Menor"),CONCATENATE("R",'MAPA DE RIESGOS'!$H246,"C",'MAPA DE RIESGOS'!$AF246),"")</f>
        <v/>
      </c>
      <c r="AG147" s="379" t="str">
        <f>IF(AND('MAPA DE RIESGOS'!$AP247="Muy Baja",'MAPA DE RIESGOS'!$AR247="Menor"),CONCATENATE("R",'MAPA DE RIESGOS'!$H247,"C",'MAPA DE RIESGOS'!$AF247),"")</f>
        <v/>
      </c>
      <c r="AH147" s="379" t="str">
        <f>IF(AND('MAPA DE RIESGOS'!$AP248="Muy Baja",'MAPA DE RIESGOS'!$AR248="Menor"),CONCATENATE("R",'MAPA DE RIESGOS'!$H248,"C",'MAPA DE RIESGOS'!$AF248),"")</f>
        <v/>
      </c>
      <c r="AI147" s="379" t="str">
        <f>IF(AND('MAPA DE RIESGOS'!$AP249="Muy Baja",'MAPA DE RIESGOS'!$AR249="Menor"),CONCATENATE("R",'MAPA DE RIESGOS'!$H249,"C",'MAPA DE RIESGOS'!$AF249),"")</f>
        <v/>
      </c>
      <c r="AJ147" s="379" t="str">
        <f>IF(AND('MAPA DE RIESGOS'!$AP250="Muy Baja",'MAPA DE RIESGOS'!$AR250="Menor"),CONCATENATE("R",'MAPA DE RIESGOS'!$H250,"C",'MAPA DE RIESGOS'!$AF250),"")</f>
        <v/>
      </c>
      <c r="AK147" s="379" t="str">
        <f>IF(AND('MAPA DE RIESGOS'!$AP251="Muy Baja",'MAPA DE RIESGOS'!$AR251="Menor"),CONCATENATE("R",'MAPA DE RIESGOS'!$H251,"C",'MAPA DE RIESGOS'!$AF251),"")</f>
        <v/>
      </c>
      <c r="AL147" s="379" t="str">
        <f>IF(AND('MAPA DE RIESGOS'!$AP252="Muy Baja",'MAPA DE RIESGOS'!$AR252="Menor"),CONCATENATE("R",'MAPA DE RIESGOS'!$H252,"C",'MAPA DE RIESGOS'!$AF252),"")</f>
        <v/>
      </c>
      <c r="AM147" s="379" t="str">
        <f>IF(AND('MAPA DE RIESGOS'!$AP253="Muy Baja",'MAPA DE RIESGOS'!$AR253="Menor"),CONCATENATE("R",'MAPA DE RIESGOS'!$H253,"C",'MAPA DE RIESGOS'!$AF253),"")</f>
        <v/>
      </c>
      <c r="AN147" s="379" t="str">
        <f>IF(AND('MAPA DE RIESGOS'!$AP254="Muy Baja",'MAPA DE RIESGOS'!$AR254="Menor"),CONCATENATE("R",'MAPA DE RIESGOS'!$H254,"C",'MAPA DE RIESGOS'!$AF254),"")</f>
        <v/>
      </c>
      <c r="AO147" s="379" t="str">
        <f>IF(AND('MAPA DE RIESGOS'!$AP255="Muy Baja",'MAPA DE RIESGOS'!$AR255="Menor"),CONCATENATE("R",'MAPA DE RIESGOS'!$H255,"C",'MAPA DE RIESGOS'!$AF255),"")</f>
        <v/>
      </c>
      <c r="AP147" s="379" t="str">
        <f>IF(AND('MAPA DE RIESGOS'!$AP256="Muy Baja",'MAPA DE RIESGOS'!$AR256="Menor"),CONCATENATE("R",'MAPA DE RIESGOS'!$H256,"C",'MAPA DE RIESGOS'!$AF256),"")</f>
        <v/>
      </c>
      <c r="AQ147" s="379" t="str">
        <f>IF(AND('MAPA DE RIESGOS'!$AP257="Muy Baja",'MAPA DE RIESGOS'!$AR257="Menor"),CONCATENATE("R",'MAPA DE RIESGOS'!$H257,"C",'MAPA DE RIESGOS'!$AF257),"")</f>
        <v/>
      </c>
      <c r="AR147" s="379" t="str">
        <f>IF(AND('MAPA DE RIESGOS'!$AP258="Muy Baja",'MAPA DE RIESGOS'!$AR258="Menor"),CONCATENATE("R",'MAPA DE RIESGOS'!$H258,"C",'MAPA DE RIESGOS'!$AF258),"")</f>
        <v/>
      </c>
      <c r="AS147" s="380" t="str">
        <f>IF(AND('MAPA DE RIESGOS'!$AP259="Muy Baja",'MAPA DE RIESGOS'!$AR259="Menor"),CONCATENATE("R",'MAPA DE RIESGOS'!$H259,"C",'MAPA DE RIESGOS'!$AF259),"")</f>
        <v/>
      </c>
      <c r="AT147" s="369" t="str">
        <f>IF(AND('MAPA DE RIESGOS'!$AP242="Muy Baja",'MAPA DE RIESGOS'!$AR242="Moderado"),CONCATENATE("R",'MAPA DE RIESGOS'!$H242,"C",'MAPA DE RIESGOS'!$AF242),"")</f>
        <v/>
      </c>
      <c r="AU147" s="370" t="str">
        <f>IF(AND('MAPA DE RIESGOS'!$AP243="Muy Baja",'MAPA DE RIESGOS'!$AR243="Moderado"),CONCATENATE("R",'MAPA DE RIESGOS'!$H243,"C",'MAPA DE RIESGOS'!$AF243),"")</f>
        <v/>
      </c>
      <c r="AV147" s="370" t="str">
        <f>IF(AND('MAPA DE RIESGOS'!$AP244="Muy Baja",'MAPA DE RIESGOS'!$AR244="Moderado"),CONCATENATE("R",'MAPA DE RIESGOS'!$H244,"C",'MAPA DE RIESGOS'!$AF244),"")</f>
        <v/>
      </c>
      <c r="AW147" s="370" t="str">
        <f>IF(AND('MAPA DE RIESGOS'!$AP245="Muy Baja",'MAPA DE RIESGOS'!$AR245="Moderado"),CONCATENATE("R",'MAPA DE RIESGOS'!$H245,"C",'MAPA DE RIESGOS'!$AF245),"")</f>
        <v/>
      </c>
      <c r="AX147" s="370" t="str">
        <f>IF(AND('MAPA DE RIESGOS'!$AP246="Muy Baja",'MAPA DE RIESGOS'!$AR246="Moderado"),CONCATENATE("R",'MAPA DE RIESGOS'!$H246,"C",'MAPA DE RIESGOS'!$AF246),"")</f>
        <v>R39C3</v>
      </c>
      <c r="AY147" s="370" t="str">
        <f>IF(AND('MAPA DE RIESGOS'!$AP247="Muy Baja",'MAPA DE RIESGOS'!$AR247="Moderado"),CONCATENATE("R",'MAPA DE RIESGOS'!$H247,"C",'MAPA DE RIESGOS'!$AF247),"")</f>
        <v>R39C4</v>
      </c>
      <c r="AZ147" s="370" t="str">
        <f>IF(AND('MAPA DE RIESGOS'!$AP248="Muy Baja",'MAPA DE RIESGOS'!$AR248="Moderado"),CONCATENATE("R",'MAPA DE RIESGOS'!$H248,"C",'MAPA DE RIESGOS'!$AF248),"")</f>
        <v/>
      </c>
      <c r="BA147" s="370" t="str">
        <f>IF(AND('MAPA DE RIESGOS'!$AP249="Muy Baja",'MAPA DE RIESGOS'!$AR249="Moderado"),CONCATENATE("R",'MAPA DE RIESGOS'!$H249,"C",'MAPA DE RIESGOS'!$AF249),"")</f>
        <v/>
      </c>
      <c r="BB147" s="370" t="str">
        <f>IF(AND('MAPA DE RIESGOS'!$AP250="Muy Baja",'MAPA DE RIESGOS'!$AR250="Moderado"),CONCATENATE("R",'MAPA DE RIESGOS'!$H250,"C",'MAPA DE RIESGOS'!$AF250),"")</f>
        <v/>
      </c>
      <c r="BC147" s="370" t="str">
        <f>IF(AND('MAPA DE RIESGOS'!$AP251="Muy Baja",'MAPA DE RIESGOS'!$AR251="Moderado"),CONCATENATE("R",'MAPA DE RIESGOS'!$H251,"C",'MAPA DE RIESGOS'!$AF251),"")</f>
        <v/>
      </c>
      <c r="BD147" s="370" t="str">
        <f>IF(AND('MAPA DE RIESGOS'!$AP252="Muy Baja",'MAPA DE RIESGOS'!$AR252="Moderado"),CONCATENATE("R",'MAPA DE RIESGOS'!$H252,"C",'MAPA DE RIESGOS'!$AF252),"")</f>
        <v>R40C3</v>
      </c>
      <c r="BE147" s="370" t="str">
        <f>IF(AND('MAPA DE RIESGOS'!$AP253="Muy Baja",'MAPA DE RIESGOS'!$AR253="Moderado"),CONCATENATE("R",'MAPA DE RIESGOS'!$H253,"C",'MAPA DE RIESGOS'!$AF253),"")</f>
        <v/>
      </c>
      <c r="BF147" s="370" t="str">
        <f>IF(AND('MAPA DE RIESGOS'!$AP254="Muy Baja",'MAPA DE RIESGOS'!$AR254="Moderado"),CONCATENATE("R",'MAPA DE RIESGOS'!$H254,"C",'MAPA DE RIESGOS'!$AF254),"")</f>
        <v/>
      </c>
      <c r="BG147" s="370" t="str">
        <f>IF(AND('MAPA DE RIESGOS'!$AP255="Muy Baja",'MAPA DE RIESGOS'!$AR255="Moderado"),CONCATENATE("R",'MAPA DE RIESGOS'!$H255,"C",'MAPA DE RIESGOS'!$AF255),"")</f>
        <v/>
      </c>
      <c r="BH147" s="370" t="str">
        <f>IF(AND('MAPA DE RIESGOS'!$AP256="Muy Baja",'MAPA DE RIESGOS'!$AR256="Moderado"),CONCATENATE("R",'MAPA DE RIESGOS'!$H256,"C",'MAPA DE RIESGOS'!$AF256),"")</f>
        <v/>
      </c>
      <c r="BI147" s="370" t="str">
        <f>IF(AND('MAPA DE RIESGOS'!$AP257="Muy Baja",'MAPA DE RIESGOS'!$AR257="Moderado"),CONCATENATE("R",'MAPA DE RIESGOS'!$H257,"C",'MAPA DE RIESGOS'!$AF257),"")</f>
        <v/>
      </c>
      <c r="BJ147" s="370" t="str">
        <f>IF(AND('MAPA DE RIESGOS'!$AP258="Muy Baja",'MAPA DE RIESGOS'!$AR258="Moderado"),CONCATENATE("R",'MAPA DE RIESGOS'!$H258,"C",'MAPA DE RIESGOS'!$AF258),"")</f>
        <v>R41C3</v>
      </c>
      <c r="BK147" s="371" t="str">
        <f>IF(AND('MAPA DE RIESGOS'!$AP259="Muy Baja",'MAPA DE RIESGOS'!$AR259="Moderado"),CONCATENATE("R",'MAPA DE RIESGOS'!$H259,"C",'MAPA DE RIESGOS'!$AF259),"")</f>
        <v/>
      </c>
      <c r="BL147" s="357" t="str">
        <f>IF(AND('MAPA DE RIESGOS'!$AP242="Muy Baja",'MAPA DE RIESGOS'!$AR242="Mayor"),CONCATENATE("R",'MAPA DE RIESGOS'!$H242,"C",'MAPA DE RIESGOS'!$AF242),"")</f>
        <v/>
      </c>
      <c r="BM147" s="357" t="str">
        <f>IF(AND('MAPA DE RIESGOS'!$AP243="Muy Baja",'MAPA DE RIESGOS'!$AR243="Mayor"),CONCATENATE("R",'MAPA DE RIESGOS'!$H243,"C",'MAPA DE RIESGOS'!$AF243),"")</f>
        <v/>
      </c>
      <c r="BN147" s="357" t="str">
        <f>IF(AND('MAPA DE RIESGOS'!$AP244="Muy Baja",'MAPA DE RIESGOS'!$AR244="Mayor"),CONCATENATE("R",'MAPA DE RIESGOS'!$H244,"C",'MAPA DE RIESGOS'!$AF244),"")</f>
        <v/>
      </c>
      <c r="BO147" s="357" t="str">
        <f>IF(AND('MAPA DE RIESGOS'!$AP245="Muy Baja",'MAPA DE RIESGOS'!$AR245="Mayor"),CONCATENATE("R",'MAPA DE RIESGOS'!$H245,"C",'MAPA DE RIESGOS'!$AF245),"")</f>
        <v/>
      </c>
      <c r="BP147" s="357" t="str">
        <f>IF(AND('MAPA DE RIESGOS'!$AP246="Muy Baja",'MAPA DE RIESGOS'!$AR246="Mayor"),CONCATENATE("R",'MAPA DE RIESGOS'!$H246,"C",'MAPA DE RIESGOS'!$AF246),"")</f>
        <v/>
      </c>
      <c r="BQ147" s="357" t="str">
        <f>IF(AND('MAPA DE RIESGOS'!$AP247="Muy Baja",'MAPA DE RIESGOS'!$AR247="Mayor"),CONCATENATE("R",'MAPA DE RIESGOS'!$H247,"C",'MAPA DE RIESGOS'!$AF247),"")</f>
        <v/>
      </c>
      <c r="BR147" s="357" t="str">
        <f>IF(AND('MAPA DE RIESGOS'!$AP248="Muy Baja",'MAPA DE RIESGOS'!$AR248="Mayor"),CONCATENATE("R",'MAPA DE RIESGOS'!$H248,"C",'MAPA DE RIESGOS'!$AF248),"")</f>
        <v/>
      </c>
      <c r="BS147" s="357" t="str">
        <f>IF(AND('MAPA DE RIESGOS'!$AP249="Muy Baja",'MAPA DE RIESGOS'!$AR249="Mayor"),CONCATENATE("R",'MAPA DE RIESGOS'!$H249,"C",'MAPA DE RIESGOS'!$AF249),"")</f>
        <v/>
      </c>
      <c r="BT147" s="357" t="str">
        <f>IF(AND('MAPA DE RIESGOS'!$AP250="Muy Baja",'MAPA DE RIESGOS'!$AR250="Mayor"),CONCATENATE("R",'MAPA DE RIESGOS'!$H250,"C",'MAPA DE RIESGOS'!$AF250),"")</f>
        <v/>
      </c>
      <c r="BU147" s="357" t="str">
        <f>IF(AND('MAPA DE RIESGOS'!$AP251="Muy Baja",'MAPA DE RIESGOS'!$AR251="Mayor"),CONCATENATE("R",'MAPA DE RIESGOS'!$H251,"C",'MAPA DE RIESGOS'!$AF251),"")</f>
        <v/>
      </c>
      <c r="BV147" s="357" t="str">
        <f>IF(AND('MAPA DE RIESGOS'!$AP252="Muy Baja",'MAPA DE RIESGOS'!$AR252="Mayor"),CONCATENATE("R",'MAPA DE RIESGOS'!$H252,"C",'MAPA DE RIESGOS'!$AF252),"")</f>
        <v/>
      </c>
      <c r="BW147" s="357" t="str">
        <f>IF(AND('MAPA DE RIESGOS'!$AP253="Muy Baja",'MAPA DE RIESGOS'!$AR253="Mayor"),CONCATENATE("R",'MAPA DE RIESGOS'!$H253,"C",'MAPA DE RIESGOS'!$AF253),"")</f>
        <v/>
      </c>
      <c r="BX147" s="357" t="str">
        <f>IF(AND('MAPA DE RIESGOS'!$AP254="Muy Baja",'MAPA DE RIESGOS'!$AR254="Mayor"),CONCATENATE("R",'MAPA DE RIESGOS'!$H254,"C",'MAPA DE RIESGOS'!$AF254),"")</f>
        <v/>
      </c>
      <c r="BY147" s="357" t="str">
        <f>IF(AND('MAPA DE RIESGOS'!$AP255="Muy Baja",'MAPA DE RIESGOS'!$AR255="Mayor"),CONCATENATE("R",'MAPA DE RIESGOS'!$H255,"C",'MAPA DE RIESGOS'!$AF255),"")</f>
        <v/>
      </c>
      <c r="BZ147" s="357" t="str">
        <f>IF(AND('MAPA DE RIESGOS'!$AP256="Muy Baja",'MAPA DE RIESGOS'!$AR256="Mayor"),CONCATENATE("R",'MAPA DE RIESGOS'!$H256,"C",'MAPA DE RIESGOS'!$AF256),"")</f>
        <v/>
      </c>
      <c r="CA147" s="357" t="str">
        <f>IF(AND('MAPA DE RIESGOS'!$AP257="Muy Baja",'MAPA DE RIESGOS'!$AR257="Mayor"),CONCATENATE("R",'MAPA DE RIESGOS'!$H257,"C",'MAPA DE RIESGOS'!$AF257),"")</f>
        <v/>
      </c>
      <c r="CB147" s="357" t="str">
        <f>IF(AND('MAPA DE RIESGOS'!$AP258="Muy Baja",'MAPA DE RIESGOS'!$AR258="Mayor"),CONCATENATE("R",'MAPA DE RIESGOS'!$H258,"C",'MAPA DE RIESGOS'!$AF258),"")</f>
        <v/>
      </c>
      <c r="CC147" s="358" t="str">
        <f>IF(AND('MAPA DE RIESGOS'!$AP259="Muy Baja",'MAPA DE RIESGOS'!$AR259="Mayor"),CONCATENATE("R",'MAPA DE RIESGOS'!$H259,"C",'MAPA DE RIESGOS'!$AF259),"")</f>
        <v/>
      </c>
      <c r="CD147" s="359" t="str">
        <f>IF(AND('MAPA DE RIESGOS'!$AP242="Muy Baja",'MAPA DE RIESGOS'!$AR242="Catastrófico"),CONCATENATE("R",'MAPA DE RIESGOS'!$H242,"C",'MAPA DE RIESGOS'!$AF242),"")</f>
        <v/>
      </c>
      <c r="CE147" s="359" t="str">
        <f>IF(AND('MAPA DE RIESGOS'!$AP243="Muy Baja",'MAPA DE RIESGOS'!$AR243="Catastrófico"),CONCATENATE("R",'MAPA DE RIESGOS'!$H243,"C",'MAPA DE RIESGOS'!$AF243),"")</f>
        <v/>
      </c>
      <c r="CF147" s="359" t="str">
        <f>IF(AND('MAPA DE RIESGOS'!$AP244="Muy Baja",'MAPA DE RIESGOS'!$AR244="Catastrófico"),CONCATENATE("R",'MAPA DE RIESGOS'!$H244,"C",'MAPA DE RIESGOS'!$AF244),"")</f>
        <v/>
      </c>
      <c r="CG147" s="359" t="str">
        <f>IF(AND('MAPA DE RIESGOS'!$AP245="Muy Baja",'MAPA DE RIESGOS'!$AR245="Catastrófico"),CONCATENATE("R",'MAPA DE RIESGOS'!$H245,"C",'MAPA DE RIESGOS'!$AF245),"")</f>
        <v/>
      </c>
      <c r="CH147" s="359" t="str">
        <f>IF(AND('MAPA DE RIESGOS'!$AP246="Muy Baja",'MAPA DE RIESGOS'!$AR246="Catastrófico"),CONCATENATE("R",'MAPA DE RIESGOS'!$H246,"C",'MAPA DE RIESGOS'!$AF246),"")</f>
        <v/>
      </c>
      <c r="CI147" s="359" t="str">
        <f>IF(AND('MAPA DE RIESGOS'!$AP247="Muy Baja",'MAPA DE RIESGOS'!$AR247="Catastrófico"),CONCATENATE("R",'MAPA DE RIESGOS'!$H247,"C",'MAPA DE RIESGOS'!$AF247),"")</f>
        <v/>
      </c>
      <c r="CJ147" s="359" t="str">
        <f>IF(AND('MAPA DE RIESGOS'!$AP248="Muy Baja",'MAPA DE RIESGOS'!$AR248="Catastrófico"),CONCATENATE("R",'MAPA DE RIESGOS'!$H248,"C",'MAPA DE RIESGOS'!$AF248),"")</f>
        <v/>
      </c>
      <c r="CK147" s="359" t="str">
        <f>IF(AND('MAPA DE RIESGOS'!$AP249="Muy Baja",'MAPA DE RIESGOS'!$AR249="Catastrófico"),CONCATENATE("R",'MAPA DE RIESGOS'!$H249,"C",'MAPA DE RIESGOS'!$AF249),"")</f>
        <v/>
      </c>
      <c r="CL147" s="359" t="str">
        <f>IF(AND('MAPA DE RIESGOS'!$AP250="Muy Baja",'MAPA DE RIESGOS'!$AR250="Catastrófico"),CONCATENATE("R",'MAPA DE RIESGOS'!$H250,"C",'MAPA DE RIESGOS'!$AF250),"")</f>
        <v/>
      </c>
      <c r="CM147" s="359" t="str">
        <f>IF(AND('MAPA DE RIESGOS'!$AP251="Muy Baja",'MAPA DE RIESGOS'!$AR251="Catastrófico"),CONCATENATE("R",'MAPA DE RIESGOS'!$H251,"C",'MAPA DE RIESGOS'!$AF251),"")</f>
        <v/>
      </c>
      <c r="CN147" s="359" t="str">
        <f>IF(AND('MAPA DE RIESGOS'!$AP252="Muy Baja",'MAPA DE RIESGOS'!$AR252="Catastrófico"),CONCATENATE("R",'MAPA DE RIESGOS'!$H252,"C",'MAPA DE RIESGOS'!$AF252),"")</f>
        <v/>
      </c>
      <c r="CO147" s="359" t="str">
        <f>IF(AND('MAPA DE RIESGOS'!$AP253="Muy Baja",'MAPA DE RIESGOS'!$AR253="Catastrófico"),CONCATENATE("R",'MAPA DE RIESGOS'!$H253,"C",'MAPA DE RIESGOS'!$AF253),"")</f>
        <v/>
      </c>
      <c r="CP147" s="359" t="str">
        <f>IF(AND('MAPA DE RIESGOS'!$AP254="Muy Baja",'MAPA DE RIESGOS'!$AR254="Catastrófico"),CONCATENATE("R",'MAPA DE RIESGOS'!$H254,"C",'MAPA DE RIESGOS'!$AF254),"")</f>
        <v/>
      </c>
      <c r="CQ147" s="359" t="str">
        <f>IF(AND('MAPA DE RIESGOS'!$AP255="Muy Baja",'MAPA DE RIESGOS'!$AR255="Catastrófico"),CONCATENATE("R",'MAPA DE RIESGOS'!$H255,"C",'MAPA DE RIESGOS'!$AF255),"")</f>
        <v/>
      </c>
      <c r="CR147" s="359" t="str">
        <f>IF(AND('MAPA DE RIESGOS'!$AP256="Muy Baja",'MAPA DE RIESGOS'!$AR256="Catastrófico"),CONCATENATE("R",'MAPA DE RIESGOS'!$H256,"C",'MAPA DE RIESGOS'!$AF256),"")</f>
        <v/>
      </c>
      <c r="CS147" s="359" t="str">
        <f>IF(AND('MAPA DE RIESGOS'!$AP257="Muy Baja",'MAPA DE RIESGOS'!$AR257="Catastrófico"),CONCATENATE("R",'MAPA DE RIESGOS'!$H257,"C",'MAPA DE RIESGOS'!$AF257),"")</f>
        <v/>
      </c>
      <c r="CT147" s="359" t="str">
        <f>IF(AND('MAPA DE RIESGOS'!$AP258="Muy Baja",'MAPA DE RIESGOS'!$AR258="Catastrófico"),CONCATENATE("R",'MAPA DE RIESGOS'!$H258,"C",'MAPA DE RIESGOS'!$AF258),"")</f>
        <v/>
      </c>
      <c r="CU147" s="360" t="str">
        <f>IF(AND('MAPA DE RIESGOS'!$AP259="Muy Baja",'MAPA DE RIESGOS'!$AR259="Catastrófico"),CONCATENATE("R",'MAPA DE RIESGOS'!$H259,"C",'MAPA DE RIESGOS'!$AF259),"")</f>
        <v/>
      </c>
      <c r="CV147" s="67"/>
    </row>
    <row r="148" spans="2:100" ht="32.5" customHeight="1">
      <c r="B148" s="755"/>
      <c r="C148" s="755"/>
      <c r="D148" s="756"/>
      <c r="E148" s="726"/>
      <c r="F148" s="727"/>
      <c r="G148" s="727"/>
      <c r="H148" s="727"/>
      <c r="I148" s="727"/>
      <c r="J148" s="378" t="str">
        <f>IF(AND('MAPA DE RIESGOS'!$AP260="Muy Baja",'MAPA DE RIESGOS'!$AR260="Leve"),CONCATENATE("R",'MAPA DE RIESGOS'!$H260,"C",'MAPA DE RIESGOS'!$AF260),"")</f>
        <v/>
      </c>
      <c r="K148" s="379" t="str">
        <f>IF(AND('MAPA DE RIESGOS'!$AP261="Muy Baja",'MAPA DE RIESGOS'!$AR261="Leve"),CONCATENATE("R",'MAPA DE RIESGOS'!$H261,"C",'MAPA DE RIESGOS'!$AF261),"")</f>
        <v/>
      </c>
      <c r="L148" s="379" t="str">
        <f>IF(AND('MAPA DE RIESGOS'!$AP262="Muy Baja",'MAPA DE RIESGOS'!$AR262="Leve"),CONCATENATE("R",'MAPA DE RIESGOS'!$H262,"C",'MAPA DE RIESGOS'!$AF262),"")</f>
        <v/>
      </c>
      <c r="M148" s="379" t="str">
        <f>IF(AND('MAPA DE RIESGOS'!$AP263="Muy Baja",'MAPA DE RIESGOS'!$AR263="Leve"),CONCATENATE("R",'MAPA DE RIESGOS'!$H263,"C",'MAPA DE RIESGOS'!$AF263),"")</f>
        <v/>
      </c>
      <c r="N148" s="379" t="str">
        <f>IF(AND('MAPA DE RIESGOS'!$AP264="Muy Baja",'MAPA DE RIESGOS'!$AR264="Leve"),CONCATENATE("R",'MAPA DE RIESGOS'!$H264,"C",'MAPA DE RIESGOS'!$AF264),"")</f>
        <v/>
      </c>
      <c r="O148" s="379" t="str">
        <f>IF(AND('MAPA DE RIESGOS'!$AP265="Muy Baja",'MAPA DE RIESGOS'!$AR265="Leve"),CONCATENATE("R",'MAPA DE RIESGOS'!$H265,"C",'MAPA DE RIESGOS'!$AF265),"")</f>
        <v/>
      </c>
      <c r="P148" s="379" t="str">
        <f>IF(AND('MAPA DE RIESGOS'!$AP266="Muy Baja",'MAPA DE RIESGOS'!$AR266="Leve"),CONCATENATE("R",'MAPA DE RIESGOS'!$H266,"C",'MAPA DE RIESGOS'!$AF266),"")</f>
        <v/>
      </c>
      <c r="Q148" s="379" t="str">
        <f>IF(AND('MAPA DE RIESGOS'!$AP267="Muy Baja",'MAPA DE RIESGOS'!$AR267="Leve"),CONCATENATE("R",'MAPA DE RIESGOS'!$H267,"C",'MAPA DE RIESGOS'!$AF267),"")</f>
        <v/>
      </c>
      <c r="R148" s="379" t="str">
        <f>IF(AND('MAPA DE RIESGOS'!$AP268="Muy Baja",'MAPA DE RIESGOS'!$AR268="Leve"),CONCATENATE("R",'MAPA DE RIESGOS'!$H268,"C",'MAPA DE RIESGOS'!$AF268),"")</f>
        <v/>
      </c>
      <c r="S148" s="379" t="str">
        <f>IF(AND('MAPA DE RIESGOS'!$AP269="Muy Baja",'MAPA DE RIESGOS'!$AR269="Leve"),CONCATENATE("R",'MAPA DE RIESGOS'!$H269,"C",'MAPA DE RIESGOS'!$AF269),"")</f>
        <v/>
      </c>
      <c r="T148" s="379" t="str">
        <f>IF(AND('MAPA DE RIESGOS'!$AP270="Muy Baja",'MAPA DE RIESGOS'!$AR270="Leve"),CONCATENATE("R",'MAPA DE RIESGOS'!$H270,"C",'MAPA DE RIESGOS'!$AF270),"")</f>
        <v/>
      </c>
      <c r="U148" s="379" t="str">
        <f>IF(AND('MAPA DE RIESGOS'!$AP271="Muy Baja",'MAPA DE RIESGOS'!$AR271="Leve"),CONCATENATE("R",'MAPA DE RIESGOS'!$H271,"C",'MAPA DE RIESGOS'!$AF271),"")</f>
        <v/>
      </c>
      <c r="V148" s="379" t="str">
        <f>IF(AND('MAPA DE RIESGOS'!$AP272="Muy Baja",'MAPA DE RIESGOS'!$AR272="Leve"),CONCATENATE("R",'MAPA DE RIESGOS'!$H272,"C",'MAPA DE RIESGOS'!$AF272),"")</f>
        <v/>
      </c>
      <c r="W148" s="379" t="str">
        <f>IF(AND('MAPA DE RIESGOS'!$AP273="Muy Baja",'MAPA DE RIESGOS'!$AR273="Leve"),CONCATENATE("R",'MAPA DE RIESGOS'!$H273,"C",'MAPA DE RIESGOS'!$AF273),"")</f>
        <v/>
      </c>
      <c r="X148" s="379" t="str">
        <f>IF(AND('MAPA DE RIESGOS'!$AP274="Muy Baja",'MAPA DE RIESGOS'!$AR274="Leve"),CONCATENATE("R",'MAPA DE RIESGOS'!$H274,"C",'MAPA DE RIESGOS'!$AF274),"")</f>
        <v/>
      </c>
      <c r="Y148" s="379" t="str">
        <f>IF(AND('MAPA DE RIESGOS'!$AP275="Muy Baja",'MAPA DE RIESGOS'!$AR275="Leve"),CONCATENATE("R",'MAPA DE RIESGOS'!$H275,"C",'MAPA DE RIESGOS'!$AF275),"")</f>
        <v/>
      </c>
      <c r="Z148" s="379" t="str">
        <f>IF(AND('MAPA DE RIESGOS'!$AP276="Muy Baja",'MAPA DE RIESGOS'!$AR276="Leve"),CONCATENATE("R",'MAPA DE RIESGOS'!$H276,"C",'MAPA DE RIESGOS'!$AF276),"")</f>
        <v/>
      </c>
      <c r="AA148" s="380" t="str">
        <f>IF(AND('MAPA DE RIESGOS'!$AP277="Muy Baja",'MAPA DE RIESGOS'!$AR277="Leve"),CONCATENATE("R",'MAPA DE RIESGOS'!$H277,"C",'MAPA DE RIESGOS'!$AF277),"")</f>
        <v/>
      </c>
      <c r="AB148" s="378" t="str">
        <f>IF(AND('MAPA DE RIESGOS'!$AP260="Muy Baja",'MAPA DE RIESGOS'!$AR260="Menor"),CONCATENATE("R",'MAPA DE RIESGOS'!$H260,"C",'MAPA DE RIESGOS'!$AF260),"")</f>
        <v/>
      </c>
      <c r="AC148" s="379" t="str">
        <f>IF(AND('MAPA DE RIESGOS'!$AP261="Muy Baja",'MAPA DE RIESGOS'!$AR261="Menor"),CONCATENATE("R",'MAPA DE RIESGOS'!$H261,"C",'MAPA DE RIESGOS'!$AF261),"")</f>
        <v/>
      </c>
      <c r="AD148" s="379" t="str">
        <f>IF(AND('MAPA DE RIESGOS'!$AP262="Muy Baja",'MAPA DE RIESGOS'!$AR262="Menor"),CONCATENATE("R",'MAPA DE RIESGOS'!$H262,"C",'MAPA DE RIESGOS'!$AF262),"")</f>
        <v/>
      </c>
      <c r="AE148" s="379" t="str">
        <f>IF(AND('MAPA DE RIESGOS'!$AP263="Muy Baja",'MAPA DE RIESGOS'!$AR263="Menor"),CONCATENATE("R",'MAPA DE RIESGOS'!$H263,"C",'MAPA DE RIESGOS'!$AF263),"")</f>
        <v/>
      </c>
      <c r="AF148" s="379" t="str">
        <f>IF(AND('MAPA DE RIESGOS'!$AP264="Muy Baja",'MAPA DE RIESGOS'!$AR264="Menor"),CONCATENATE("R",'MAPA DE RIESGOS'!$H264,"C",'MAPA DE RIESGOS'!$AF264),"")</f>
        <v/>
      </c>
      <c r="AG148" s="379" t="str">
        <f>IF(AND('MAPA DE RIESGOS'!$AP265="Muy Baja",'MAPA DE RIESGOS'!$AR265="Menor"),CONCATENATE("R",'MAPA DE RIESGOS'!$H265,"C",'MAPA DE RIESGOS'!$AF265),"")</f>
        <v/>
      </c>
      <c r="AH148" s="379" t="str">
        <f>IF(AND('MAPA DE RIESGOS'!$AP266="Muy Baja",'MAPA DE RIESGOS'!$AR266="Menor"),CONCATENATE("R",'MAPA DE RIESGOS'!$H266,"C",'MAPA DE RIESGOS'!$AF266),"")</f>
        <v/>
      </c>
      <c r="AI148" s="379" t="str">
        <f>IF(AND('MAPA DE RIESGOS'!$AP267="Muy Baja",'MAPA DE RIESGOS'!$AR267="Menor"),CONCATENATE("R",'MAPA DE RIESGOS'!$H267,"C",'MAPA DE RIESGOS'!$AF267),"")</f>
        <v/>
      </c>
      <c r="AJ148" s="379" t="str">
        <f>IF(AND('MAPA DE RIESGOS'!$AP268="Muy Baja",'MAPA DE RIESGOS'!$AR268="Menor"),CONCATENATE("R",'MAPA DE RIESGOS'!$H268,"C",'MAPA DE RIESGOS'!$AF268),"")</f>
        <v/>
      </c>
      <c r="AK148" s="379" t="str">
        <f>IF(AND('MAPA DE RIESGOS'!$AP269="Muy Baja",'MAPA DE RIESGOS'!$AR269="Menor"),CONCATENATE("R",'MAPA DE RIESGOS'!$H269,"C",'MAPA DE RIESGOS'!$AF269),"")</f>
        <v/>
      </c>
      <c r="AL148" s="379" t="str">
        <f>IF(AND('MAPA DE RIESGOS'!$AP270="Muy Baja",'MAPA DE RIESGOS'!$AR270="Menor"),CONCATENATE("R",'MAPA DE RIESGOS'!$H270,"C",'MAPA DE RIESGOS'!$AF270),"")</f>
        <v/>
      </c>
      <c r="AM148" s="379" t="str">
        <f>IF(AND('MAPA DE RIESGOS'!$AP271="Muy Baja",'MAPA DE RIESGOS'!$AR271="Menor"),CONCATENATE("R",'MAPA DE RIESGOS'!$H271,"C",'MAPA DE RIESGOS'!$AF271),"")</f>
        <v/>
      </c>
      <c r="AN148" s="379" t="str">
        <f>IF(AND('MAPA DE RIESGOS'!$AP272="Muy Baja",'MAPA DE RIESGOS'!$AR272="Menor"),CONCATENATE("R",'MAPA DE RIESGOS'!$H272,"C",'MAPA DE RIESGOS'!$AF272),"")</f>
        <v/>
      </c>
      <c r="AO148" s="379" t="str">
        <f>IF(AND('MAPA DE RIESGOS'!$AP273="Muy Baja",'MAPA DE RIESGOS'!$AR273="Menor"),CONCATENATE("R",'MAPA DE RIESGOS'!$H273,"C",'MAPA DE RIESGOS'!$AF273),"")</f>
        <v/>
      </c>
      <c r="AP148" s="379" t="str">
        <f>IF(AND('MAPA DE RIESGOS'!$AP274="Muy Baja",'MAPA DE RIESGOS'!$AR274="Menor"),CONCATENATE("R",'MAPA DE RIESGOS'!$H274,"C",'MAPA DE RIESGOS'!$AF274),"")</f>
        <v/>
      </c>
      <c r="AQ148" s="379" t="str">
        <f>IF(AND('MAPA DE RIESGOS'!$AP275="Muy Baja",'MAPA DE RIESGOS'!$AR275="Menor"),CONCATENATE("R",'MAPA DE RIESGOS'!$H275,"C",'MAPA DE RIESGOS'!$AF275),"")</f>
        <v/>
      </c>
      <c r="AR148" s="379" t="str">
        <f>IF(AND('MAPA DE RIESGOS'!$AP276="Muy Baja",'MAPA DE RIESGOS'!$AR276="Menor"),CONCATENATE("R",'MAPA DE RIESGOS'!$H276,"C",'MAPA DE RIESGOS'!$AF276),"")</f>
        <v/>
      </c>
      <c r="AS148" s="380" t="str">
        <f>IF(AND('MAPA DE RIESGOS'!$AP277="Muy Baja",'MAPA DE RIESGOS'!$AR277="Menor"),CONCATENATE("R",'MAPA DE RIESGOS'!$H277,"C",'MAPA DE RIESGOS'!$AF277),"")</f>
        <v/>
      </c>
      <c r="AT148" s="369" t="str">
        <f>IF(AND('MAPA DE RIESGOS'!$AP260="Muy Baja",'MAPA DE RIESGOS'!$AR260="Moderado"),CONCATENATE("R",'MAPA DE RIESGOS'!$H260,"C",'MAPA DE RIESGOS'!$AF260),"")</f>
        <v/>
      </c>
      <c r="AU148" s="370" t="str">
        <f>IF(AND('MAPA DE RIESGOS'!$AP261="Muy Baja",'MAPA DE RIESGOS'!$AR261="Moderado"),CONCATENATE("R",'MAPA DE RIESGOS'!$H261,"C",'MAPA DE RIESGOS'!$AF261),"")</f>
        <v/>
      </c>
      <c r="AV148" s="370" t="str">
        <f>IF(AND('MAPA DE RIESGOS'!$AP262="Muy Baja",'MAPA DE RIESGOS'!$AR262="Moderado"),CONCATENATE("R",'MAPA DE RIESGOS'!$H262,"C",'MAPA DE RIESGOS'!$AF262),"")</f>
        <v/>
      </c>
      <c r="AW148" s="370" t="str">
        <f>IF(AND('MAPA DE RIESGOS'!$AP263="Muy Baja",'MAPA DE RIESGOS'!$AR263="Moderado"),CONCATENATE("R",'MAPA DE RIESGOS'!$H263,"C",'MAPA DE RIESGOS'!$AF263),"")</f>
        <v/>
      </c>
      <c r="AX148" s="370" t="str">
        <f>IF(AND('MAPA DE RIESGOS'!$AP264="Muy Baja",'MAPA DE RIESGOS'!$AR264="Moderado"),CONCATENATE("R",'MAPA DE RIESGOS'!$H264,"C",'MAPA DE RIESGOS'!$AF264),"")</f>
        <v>R42C3</v>
      </c>
      <c r="AY148" s="370" t="str">
        <f>IF(AND('MAPA DE RIESGOS'!$AP265="Muy Baja",'MAPA DE RIESGOS'!$AR265="Moderado"),CONCATENATE("R",'MAPA DE RIESGOS'!$H265,"C",'MAPA DE RIESGOS'!$AF265),"")</f>
        <v>R42C4</v>
      </c>
      <c r="AZ148" s="370" t="str">
        <f>IF(AND('MAPA DE RIESGOS'!$AP266="Muy Baja",'MAPA DE RIESGOS'!$AR266="Moderado"),CONCATENATE("R",'MAPA DE RIESGOS'!$H266,"C",'MAPA DE RIESGOS'!$AF266),"")</f>
        <v/>
      </c>
      <c r="BA148" s="370" t="str">
        <f>IF(AND('MAPA DE RIESGOS'!$AP267="Muy Baja",'MAPA DE RIESGOS'!$AR267="Moderado"),CONCATENATE("R",'MAPA DE RIESGOS'!$H267,"C",'MAPA DE RIESGOS'!$AF267),"")</f>
        <v/>
      </c>
      <c r="BB148" s="370" t="str">
        <f>IF(AND('MAPA DE RIESGOS'!$AP268="Muy Baja",'MAPA DE RIESGOS'!$AR268="Moderado"),CONCATENATE("R",'MAPA DE RIESGOS'!$H268,"C",'MAPA DE RIESGOS'!$AF268),"")</f>
        <v/>
      </c>
      <c r="BC148" s="370" t="str">
        <f>IF(AND('MAPA DE RIESGOS'!$AP269="Muy Baja",'MAPA DE RIESGOS'!$AR269="Moderado"),CONCATENATE("R",'MAPA DE RIESGOS'!$H269,"C",'MAPA DE RIESGOS'!$AF269),"")</f>
        <v/>
      </c>
      <c r="BD148" s="370" t="str">
        <f>IF(AND('MAPA DE RIESGOS'!$AP270="Muy Baja",'MAPA DE RIESGOS'!$AR270="Moderado"),CONCATENATE("R",'MAPA DE RIESGOS'!$H270,"C",'MAPA DE RIESGOS'!$AF270),"")</f>
        <v>R43C3</v>
      </c>
      <c r="BE148" s="370" t="str">
        <f>IF(AND('MAPA DE RIESGOS'!$AP271="Muy Baja",'MAPA DE RIESGOS'!$AR271="Moderado"),CONCATENATE("R",'MAPA DE RIESGOS'!$H271,"C",'MAPA DE RIESGOS'!$AF271),"")</f>
        <v>R43C4</v>
      </c>
      <c r="BF148" s="370" t="str">
        <f>IF(AND('MAPA DE RIESGOS'!$AP272="Muy Baja",'MAPA DE RIESGOS'!$AR272="Moderado"),CONCATENATE("R",'MAPA DE RIESGOS'!$H272,"C",'MAPA DE RIESGOS'!$AF272),"")</f>
        <v/>
      </c>
      <c r="BG148" s="370" t="str">
        <f>IF(AND('MAPA DE RIESGOS'!$AP273="Muy Baja",'MAPA DE RIESGOS'!$AR273="Moderado"),CONCATENATE("R",'MAPA DE RIESGOS'!$H273,"C",'MAPA DE RIESGOS'!$AF273),"")</f>
        <v/>
      </c>
      <c r="BH148" s="370" t="str">
        <f>IF(AND('MAPA DE RIESGOS'!$AP274="Muy Baja",'MAPA DE RIESGOS'!$AR274="Moderado"),CONCATENATE("R",'MAPA DE RIESGOS'!$H274,"C",'MAPA DE RIESGOS'!$AF274),"")</f>
        <v/>
      </c>
      <c r="BI148" s="370" t="str">
        <f>IF(AND('MAPA DE RIESGOS'!$AP275="Muy Baja",'MAPA DE RIESGOS'!$AR275="Moderado"),CONCATENATE("R",'MAPA DE RIESGOS'!$H275,"C",'MAPA DE RIESGOS'!$AF275),"")</f>
        <v/>
      </c>
      <c r="BJ148" s="370" t="str">
        <f>IF(AND('MAPA DE RIESGOS'!$AP276="Muy Baja",'MAPA DE RIESGOS'!$AR276="Moderado"),CONCATENATE("R",'MAPA DE RIESGOS'!$H276,"C",'MAPA DE RIESGOS'!$AF276),"")</f>
        <v>R44C3</v>
      </c>
      <c r="BK148" s="371" t="str">
        <f>IF(AND('MAPA DE RIESGOS'!$AP277="Muy Baja",'MAPA DE RIESGOS'!$AR277="Moderado"),CONCATENATE("R",'MAPA DE RIESGOS'!$H277,"C",'MAPA DE RIESGOS'!$AF277),"")</f>
        <v/>
      </c>
      <c r="BL148" s="357" t="str">
        <f>IF(AND('MAPA DE RIESGOS'!$AP260="Muy Baja",'MAPA DE RIESGOS'!$AR260="Mayor"),CONCATENATE("R",'MAPA DE RIESGOS'!$H260,"C",'MAPA DE RIESGOS'!$AF260),"")</f>
        <v/>
      </c>
      <c r="BM148" s="357" t="str">
        <f>IF(AND('MAPA DE RIESGOS'!$AP261="Muy Baja",'MAPA DE RIESGOS'!$AR261="Mayor"),CONCATENATE("R",'MAPA DE RIESGOS'!$H261,"C",'MAPA DE RIESGOS'!$AF261),"")</f>
        <v/>
      </c>
      <c r="BN148" s="357" t="str">
        <f>IF(AND('MAPA DE RIESGOS'!$AP262="Muy Baja",'MAPA DE RIESGOS'!$AR262="Mayor"),CONCATENATE("R",'MAPA DE RIESGOS'!$H262,"C",'MAPA DE RIESGOS'!$AF262),"")</f>
        <v/>
      </c>
      <c r="BO148" s="357" t="str">
        <f>IF(AND('MAPA DE RIESGOS'!$AP263="Muy Baja",'MAPA DE RIESGOS'!$AR263="Mayor"),CONCATENATE("R",'MAPA DE RIESGOS'!$H263,"C",'MAPA DE RIESGOS'!$AF263),"")</f>
        <v/>
      </c>
      <c r="BP148" s="357" t="str">
        <f>IF(AND('MAPA DE RIESGOS'!$AP264="Muy Baja",'MAPA DE RIESGOS'!$AR264="Mayor"),CONCATENATE("R",'MAPA DE RIESGOS'!$H264,"C",'MAPA DE RIESGOS'!$AF264),"")</f>
        <v/>
      </c>
      <c r="BQ148" s="357" t="str">
        <f>IF(AND('MAPA DE RIESGOS'!$AP265="Muy Baja",'MAPA DE RIESGOS'!$AR265="Mayor"),CONCATENATE("R",'MAPA DE RIESGOS'!$H265,"C",'MAPA DE RIESGOS'!$AF265),"")</f>
        <v/>
      </c>
      <c r="BR148" s="357" t="str">
        <f>IF(AND('MAPA DE RIESGOS'!$AP266="Muy Baja",'MAPA DE RIESGOS'!$AR266="Mayor"),CONCATENATE("R",'MAPA DE RIESGOS'!$H266,"C",'MAPA DE RIESGOS'!$AF266),"")</f>
        <v/>
      </c>
      <c r="BS148" s="357" t="str">
        <f>IF(AND('MAPA DE RIESGOS'!$AP267="Muy Baja",'MAPA DE RIESGOS'!$AR267="Mayor"),CONCATENATE("R",'MAPA DE RIESGOS'!$H267,"C",'MAPA DE RIESGOS'!$AF267),"")</f>
        <v/>
      </c>
      <c r="BT148" s="357" t="str">
        <f>IF(AND('MAPA DE RIESGOS'!$AP268="Muy Baja",'MAPA DE RIESGOS'!$AR268="Mayor"),CONCATENATE("R",'MAPA DE RIESGOS'!$H268,"C",'MAPA DE RIESGOS'!$AF268),"")</f>
        <v/>
      </c>
      <c r="BU148" s="357" t="str">
        <f>IF(AND('MAPA DE RIESGOS'!$AP269="Muy Baja",'MAPA DE RIESGOS'!$AR269="Mayor"),CONCATENATE("R",'MAPA DE RIESGOS'!$H269,"C",'MAPA DE RIESGOS'!$AF269),"")</f>
        <v/>
      </c>
      <c r="BV148" s="357" t="str">
        <f>IF(AND('MAPA DE RIESGOS'!$AP270="Muy Baja",'MAPA DE RIESGOS'!$AR270="Mayor"),CONCATENATE("R",'MAPA DE RIESGOS'!$H270,"C",'MAPA DE RIESGOS'!$AF270),"")</f>
        <v/>
      </c>
      <c r="BW148" s="357" t="str">
        <f>IF(AND('MAPA DE RIESGOS'!$AP271="Muy Baja",'MAPA DE RIESGOS'!$AR271="Mayor"),CONCATENATE("R",'MAPA DE RIESGOS'!$H271,"C",'MAPA DE RIESGOS'!$AF271),"")</f>
        <v/>
      </c>
      <c r="BX148" s="357" t="str">
        <f>IF(AND('MAPA DE RIESGOS'!$AP272="Muy Baja",'MAPA DE RIESGOS'!$AR272="Mayor"),CONCATENATE("R",'MAPA DE RIESGOS'!$H272,"C",'MAPA DE RIESGOS'!$AF272),"")</f>
        <v/>
      </c>
      <c r="BY148" s="357" t="str">
        <f>IF(AND('MAPA DE RIESGOS'!$AP273="Muy Baja",'MAPA DE RIESGOS'!$AR273="Mayor"),CONCATENATE("R",'MAPA DE RIESGOS'!$H273,"C",'MAPA DE RIESGOS'!$AF273),"")</f>
        <v/>
      </c>
      <c r="BZ148" s="357" t="str">
        <f>IF(AND('MAPA DE RIESGOS'!$AP274="Muy Baja",'MAPA DE RIESGOS'!$AR274="Mayor"),CONCATENATE("R",'MAPA DE RIESGOS'!$H274,"C",'MAPA DE RIESGOS'!$AF274),"")</f>
        <v/>
      </c>
      <c r="CA148" s="357" t="str">
        <f>IF(AND('MAPA DE RIESGOS'!$AP275="Muy Baja",'MAPA DE RIESGOS'!$AR275="Mayor"),CONCATENATE("R",'MAPA DE RIESGOS'!$H275,"C",'MAPA DE RIESGOS'!$AF275),"")</f>
        <v/>
      </c>
      <c r="CB148" s="357" t="str">
        <f>IF(AND('MAPA DE RIESGOS'!$AP276="Muy Baja",'MAPA DE RIESGOS'!$AR276="Mayor"),CONCATENATE("R",'MAPA DE RIESGOS'!$H276,"C",'MAPA DE RIESGOS'!$AF276),"")</f>
        <v/>
      </c>
      <c r="CC148" s="358" t="str">
        <f>IF(AND('MAPA DE RIESGOS'!$AP277="Muy Baja",'MAPA DE RIESGOS'!$AR277="Mayor"),CONCATENATE("R",'MAPA DE RIESGOS'!$H277,"C",'MAPA DE RIESGOS'!$AF277),"")</f>
        <v/>
      </c>
      <c r="CD148" s="359" t="str">
        <f>IF(AND('MAPA DE RIESGOS'!$AP260="Muy Baja",'MAPA DE RIESGOS'!$AR260="Catastrófico"),CONCATENATE("R",'MAPA DE RIESGOS'!$H260,"C",'MAPA DE RIESGOS'!$AF260),"")</f>
        <v/>
      </c>
      <c r="CE148" s="359" t="str">
        <f>IF(AND('MAPA DE RIESGOS'!$AP261="Muy Baja",'MAPA DE RIESGOS'!$AR261="Catastrófico"),CONCATENATE("R",'MAPA DE RIESGOS'!$H261,"C",'MAPA DE RIESGOS'!$AF261),"")</f>
        <v/>
      </c>
      <c r="CF148" s="359" t="str">
        <f>IF(AND('MAPA DE RIESGOS'!$AP262="Muy Baja",'MAPA DE RIESGOS'!$AR262="Catastrófico"),CONCATENATE("R",'MAPA DE RIESGOS'!$H262,"C",'MAPA DE RIESGOS'!$AF262),"")</f>
        <v/>
      </c>
      <c r="CG148" s="359" t="str">
        <f>IF(AND('MAPA DE RIESGOS'!$AP263="Muy Baja",'MAPA DE RIESGOS'!$AR263="Catastrófico"),CONCATENATE("R",'MAPA DE RIESGOS'!$H263,"C",'MAPA DE RIESGOS'!$AF263),"")</f>
        <v/>
      </c>
      <c r="CH148" s="359" t="str">
        <f>IF(AND('MAPA DE RIESGOS'!$AP264="Muy Baja",'MAPA DE RIESGOS'!$AR264="Catastrófico"),CONCATENATE("R",'MAPA DE RIESGOS'!$H264,"C",'MAPA DE RIESGOS'!$AF264),"")</f>
        <v/>
      </c>
      <c r="CI148" s="359" t="str">
        <f>IF(AND('MAPA DE RIESGOS'!$AP265="Muy Baja",'MAPA DE RIESGOS'!$AR265="Catastrófico"),CONCATENATE("R",'MAPA DE RIESGOS'!$H265,"C",'MAPA DE RIESGOS'!$AF265),"")</f>
        <v/>
      </c>
      <c r="CJ148" s="359" t="str">
        <f>IF(AND('MAPA DE RIESGOS'!$AP266="Muy Baja",'MAPA DE RIESGOS'!$AR266="Catastrófico"),CONCATENATE("R",'MAPA DE RIESGOS'!$H266,"C",'MAPA DE RIESGOS'!$AF266),"")</f>
        <v/>
      </c>
      <c r="CK148" s="359" t="str">
        <f>IF(AND('MAPA DE RIESGOS'!$AP267="Muy Baja",'MAPA DE RIESGOS'!$AR267="Catastrófico"),CONCATENATE("R",'MAPA DE RIESGOS'!$H267,"C",'MAPA DE RIESGOS'!$AF267),"")</f>
        <v/>
      </c>
      <c r="CL148" s="359" t="str">
        <f>IF(AND('MAPA DE RIESGOS'!$AP268="Muy Baja",'MAPA DE RIESGOS'!$AR268="Catastrófico"),CONCATENATE("R",'MAPA DE RIESGOS'!$H268,"C",'MAPA DE RIESGOS'!$AF268),"")</f>
        <v/>
      </c>
      <c r="CM148" s="359" t="str">
        <f>IF(AND('MAPA DE RIESGOS'!$AP269="Muy Baja",'MAPA DE RIESGOS'!$AR269="Catastrófico"),CONCATENATE("R",'MAPA DE RIESGOS'!$H269,"C",'MAPA DE RIESGOS'!$AF269),"")</f>
        <v/>
      </c>
      <c r="CN148" s="359" t="str">
        <f>IF(AND('MAPA DE RIESGOS'!$AP270="Muy Baja",'MAPA DE RIESGOS'!$AR270="Catastrófico"),CONCATENATE("R",'MAPA DE RIESGOS'!$H270,"C",'MAPA DE RIESGOS'!$AF270),"")</f>
        <v/>
      </c>
      <c r="CO148" s="359" t="str">
        <f>IF(AND('MAPA DE RIESGOS'!$AP271="Muy Baja",'MAPA DE RIESGOS'!$AR271="Catastrófico"),CONCATENATE("R",'MAPA DE RIESGOS'!$H271,"C",'MAPA DE RIESGOS'!$AF271),"")</f>
        <v/>
      </c>
      <c r="CP148" s="359" t="str">
        <f>IF(AND('MAPA DE RIESGOS'!$AP272="Muy Baja",'MAPA DE RIESGOS'!$AR272="Catastrófico"),CONCATENATE("R",'MAPA DE RIESGOS'!$H272,"C",'MAPA DE RIESGOS'!$AF272),"")</f>
        <v/>
      </c>
      <c r="CQ148" s="359" t="str">
        <f>IF(AND('MAPA DE RIESGOS'!$AP273="Muy Baja",'MAPA DE RIESGOS'!$AR273="Catastrófico"),CONCATENATE("R",'MAPA DE RIESGOS'!$H273,"C",'MAPA DE RIESGOS'!$AF273),"")</f>
        <v/>
      </c>
      <c r="CR148" s="359" t="str">
        <f>IF(AND('MAPA DE RIESGOS'!$AP274="Muy Baja",'MAPA DE RIESGOS'!$AR274="Catastrófico"),CONCATENATE("R",'MAPA DE RIESGOS'!$H274,"C",'MAPA DE RIESGOS'!$AF274),"")</f>
        <v/>
      </c>
      <c r="CS148" s="359" t="str">
        <f>IF(AND('MAPA DE RIESGOS'!$AP275="Muy Baja",'MAPA DE RIESGOS'!$AR275="Catastrófico"),CONCATENATE("R",'MAPA DE RIESGOS'!$H275,"C",'MAPA DE RIESGOS'!$AF275),"")</f>
        <v/>
      </c>
      <c r="CT148" s="359" t="str">
        <f>IF(AND('MAPA DE RIESGOS'!$AP276="Muy Baja",'MAPA DE RIESGOS'!$AR276="Catastrófico"),CONCATENATE("R",'MAPA DE RIESGOS'!$H276,"C",'MAPA DE RIESGOS'!$AF276),"")</f>
        <v/>
      </c>
      <c r="CU148" s="360" t="str">
        <f>IF(AND('MAPA DE RIESGOS'!$AP277="Muy Baja",'MAPA DE RIESGOS'!$AR277="Catastrófico"),CONCATENATE("R",'MAPA DE RIESGOS'!$H277,"C",'MAPA DE RIESGOS'!$AF277),"")</f>
        <v/>
      </c>
      <c r="CV148" s="67"/>
    </row>
    <row r="149" spans="2:100" ht="32.5" customHeight="1">
      <c r="B149" s="755"/>
      <c r="C149" s="755"/>
      <c r="D149" s="756"/>
      <c r="E149" s="726"/>
      <c r="F149" s="727"/>
      <c r="G149" s="727"/>
      <c r="H149" s="727"/>
      <c r="I149" s="727"/>
      <c r="J149" s="378" t="str">
        <f>IF(AND('MAPA DE RIESGOS'!$AP278="Muy Baja",'MAPA DE RIESGOS'!$AR278="Leve"),CONCATENATE("R",'MAPA DE RIESGOS'!$H278,"C",'MAPA DE RIESGOS'!$AF278),"")</f>
        <v/>
      </c>
      <c r="K149" s="379" t="str">
        <f>IF(AND('MAPA DE RIESGOS'!$AP279="Muy Baja",'MAPA DE RIESGOS'!$AR279="Leve"),CONCATENATE("R",'MAPA DE RIESGOS'!$H279,"C",'MAPA DE RIESGOS'!$AF279),"")</f>
        <v/>
      </c>
      <c r="L149" s="379" t="str">
        <f>IF(AND('MAPA DE RIESGOS'!$AP280="Muy Baja",'MAPA DE RIESGOS'!$AR280="Leve"),CONCATENATE("R",'MAPA DE RIESGOS'!$H280,"C",'MAPA DE RIESGOS'!$AF280),"")</f>
        <v/>
      </c>
      <c r="M149" s="379" t="str">
        <f>IF(AND('MAPA DE RIESGOS'!$AP281="Muy Baja",'MAPA DE RIESGOS'!$AR281="Leve"),CONCATENATE("R",'MAPA DE RIESGOS'!$H281,"C",'MAPA DE RIESGOS'!$AF281),"")</f>
        <v/>
      </c>
      <c r="N149" s="379" t="str">
        <f>IF(AND('MAPA DE RIESGOS'!$AP282="Muy Baja",'MAPA DE RIESGOS'!$AR282="Leve"),CONCATENATE("R",'MAPA DE RIESGOS'!$H282,"C",'MAPA DE RIESGOS'!$AF282),"")</f>
        <v/>
      </c>
      <c r="O149" s="379" t="str">
        <f>IF(AND('MAPA DE RIESGOS'!$AP283="Muy Baja",'MAPA DE RIESGOS'!$AR283="Leve"),CONCATENATE("R",'MAPA DE RIESGOS'!$H283,"C",'MAPA DE RIESGOS'!$AF283),"")</f>
        <v/>
      </c>
      <c r="P149" s="379" t="str">
        <f>IF(AND('MAPA DE RIESGOS'!$AP284="Muy Baja",'MAPA DE RIESGOS'!$AR284="Leve"),CONCATENATE("R",'MAPA DE RIESGOS'!$H284,"C",'MAPA DE RIESGOS'!$AF284),"")</f>
        <v/>
      </c>
      <c r="Q149" s="379" t="str">
        <f>IF(AND('MAPA DE RIESGOS'!$AP285="Muy Baja",'MAPA DE RIESGOS'!$AR285="Leve"),CONCATENATE("R",'MAPA DE RIESGOS'!$H285,"C",'MAPA DE RIESGOS'!$AF285),"")</f>
        <v/>
      </c>
      <c r="R149" s="379" t="str">
        <f>IF(AND('MAPA DE RIESGOS'!$AP286="Muy Baja",'MAPA DE RIESGOS'!$AR286="Leve"),CONCATENATE("R",'MAPA DE RIESGOS'!$H286,"C",'MAPA DE RIESGOS'!$AF286),"")</f>
        <v/>
      </c>
      <c r="S149" s="379" t="str">
        <f>IF(AND('MAPA DE RIESGOS'!$AP287="Muy Baja",'MAPA DE RIESGOS'!$AR287="Leve"),CONCATENATE("R",'MAPA DE RIESGOS'!$H287,"C",'MAPA DE RIESGOS'!$AF287),"")</f>
        <v/>
      </c>
      <c r="T149" s="379" t="str">
        <f>IF(AND('MAPA DE RIESGOS'!$AP288="Muy Baja",'MAPA DE RIESGOS'!$AR288="Leve"),CONCATENATE("R",'MAPA DE RIESGOS'!$H288,"C",'MAPA DE RIESGOS'!$AF288),"")</f>
        <v/>
      </c>
      <c r="U149" s="379" t="str">
        <f>IF(AND('MAPA DE RIESGOS'!$AP289="Muy Baja",'MAPA DE RIESGOS'!$AR289="Leve"),CONCATENATE("R",'MAPA DE RIESGOS'!$H289,"C",'MAPA DE RIESGOS'!$AF289),"")</f>
        <v/>
      </c>
      <c r="V149" s="379" t="str">
        <f>IF(AND('MAPA DE RIESGOS'!$AP290="Muy Baja",'MAPA DE RIESGOS'!$AR290="Leve"),CONCATENATE("R",'MAPA DE RIESGOS'!$H290,"C",'MAPA DE RIESGOS'!$AF290),"")</f>
        <v/>
      </c>
      <c r="W149" s="379" t="str">
        <f>IF(AND('MAPA DE RIESGOS'!$AP291="Muy Baja",'MAPA DE RIESGOS'!$AR291="Leve"),CONCATENATE("R",'MAPA DE RIESGOS'!$H291,"C",'MAPA DE RIESGOS'!$AF291),"")</f>
        <v/>
      </c>
      <c r="X149" s="379" t="str">
        <f>IF(AND('MAPA DE RIESGOS'!$AP292="Muy Baja",'MAPA DE RIESGOS'!$AR292="Leve"),CONCATENATE("R",'MAPA DE RIESGOS'!$H292,"C",'MAPA DE RIESGOS'!$AF292),"")</f>
        <v/>
      </c>
      <c r="Y149" s="379" t="str">
        <f>IF(AND('MAPA DE RIESGOS'!$AP293="Muy Baja",'MAPA DE RIESGOS'!$AR293="Leve"),CONCATENATE("R",'MAPA DE RIESGOS'!$H293,"C",'MAPA DE RIESGOS'!$AF293),"")</f>
        <v/>
      </c>
      <c r="Z149" s="379" t="str">
        <f>IF(AND('MAPA DE RIESGOS'!$AP294="Muy Baja",'MAPA DE RIESGOS'!$AR294="Leve"),CONCATENATE("R",'MAPA DE RIESGOS'!$H294,"C",'MAPA DE RIESGOS'!$AF294),"")</f>
        <v/>
      </c>
      <c r="AA149" s="380" t="str">
        <f>IF(AND('MAPA DE RIESGOS'!$AP295="Muy Baja",'MAPA DE RIESGOS'!$AR295="Leve"),CONCATENATE("R",'MAPA DE RIESGOS'!$H295,"C",'MAPA DE RIESGOS'!$AF295),"")</f>
        <v/>
      </c>
      <c r="AB149" s="378" t="str">
        <f>IF(AND('MAPA DE RIESGOS'!$AP278="Muy Baja",'MAPA DE RIESGOS'!$AR278="Menor"),CONCATENATE("R",'MAPA DE RIESGOS'!$H278,"C",'MAPA DE RIESGOS'!$AF278),"")</f>
        <v/>
      </c>
      <c r="AC149" s="379" t="str">
        <f>IF(AND('MAPA DE RIESGOS'!$AP279="Muy Baja",'MAPA DE RIESGOS'!$AR279="Menor"),CONCATENATE("R",'MAPA DE RIESGOS'!$H279,"C",'MAPA DE RIESGOS'!$AF279),"")</f>
        <v/>
      </c>
      <c r="AD149" s="379" t="str">
        <f>IF(AND('MAPA DE RIESGOS'!$AP280="Muy Baja",'MAPA DE RIESGOS'!$AR280="Menor"),CONCATENATE("R",'MAPA DE RIESGOS'!$H280,"C",'MAPA DE RIESGOS'!$AF280),"")</f>
        <v/>
      </c>
      <c r="AE149" s="379" t="str">
        <f>IF(AND('MAPA DE RIESGOS'!$AP281="Muy Baja",'MAPA DE RIESGOS'!$AR281="Menor"),CONCATENATE("R",'MAPA DE RIESGOS'!$H281,"C",'MAPA DE RIESGOS'!$AF281),"")</f>
        <v/>
      </c>
      <c r="AF149" s="379" t="str">
        <f>IF(AND('MAPA DE RIESGOS'!$AP282="Muy Baja",'MAPA DE RIESGOS'!$AR282="Menor"),CONCATENATE("R",'MAPA DE RIESGOS'!$H282,"C",'MAPA DE RIESGOS'!$AF282),"")</f>
        <v/>
      </c>
      <c r="AG149" s="379" t="str">
        <f>IF(AND('MAPA DE RIESGOS'!$AP283="Muy Baja",'MAPA DE RIESGOS'!$AR283="Menor"),CONCATENATE("R",'MAPA DE RIESGOS'!$H283,"C",'MAPA DE RIESGOS'!$AF283),"")</f>
        <v/>
      </c>
      <c r="AH149" s="379" t="str">
        <f>IF(AND('MAPA DE RIESGOS'!$AP284="Muy Baja",'MAPA DE RIESGOS'!$AR284="Menor"),CONCATENATE("R",'MAPA DE RIESGOS'!$H284,"C",'MAPA DE RIESGOS'!$AF284),"")</f>
        <v/>
      </c>
      <c r="AI149" s="379" t="str">
        <f>IF(AND('MAPA DE RIESGOS'!$AP285="Muy Baja",'MAPA DE RIESGOS'!$AR285="Menor"),CONCATENATE("R",'MAPA DE RIESGOS'!$H285,"C",'MAPA DE RIESGOS'!$AF285),"")</f>
        <v/>
      </c>
      <c r="AJ149" s="379" t="str">
        <f>IF(AND('MAPA DE RIESGOS'!$AP286="Muy Baja",'MAPA DE RIESGOS'!$AR286="Menor"),CONCATENATE("R",'MAPA DE RIESGOS'!$H286,"C",'MAPA DE RIESGOS'!$AF286),"")</f>
        <v/>
      </c>
      <c r="AK149" s="379" t="str">
        <f>IF(AND('MAPA DE RIESGOS'!$AP287="Muy Baja",'MAPA DE RIESGOS'!$AR287="Menor"),CONCATENATE("R",'MAPA DE RIESGOS'!$H287,"C",'MAPA DE RIESGOS'!$AF287),"")</f>
        <v/>
      </c>
      <c r="AL149" s="379" t="str">
        <f>IF(AND('MAPA DE RIESGOS'!$AP288="Muy Baja",'MAPA DE RIESGOS'!$AR288="Menor"),CONCATENATE("R",'MAPA DE RIESGOS'!$H288,"C",'MAPA DE RIESGOS'!$AF288),"")</f>
        <v/>
      </c>
      <c r="AM149" s="379" t="str">
        <f>IF(AND('MAPA DE RIESGOS'!$AP289="Muy Baja",'MAPA DE RIESGOS'!$AR289="Menor"),CONCATENATE("R",'MAPA DE RIESGOS'!$H289,"C",'MAPA DE RIESGOS'!$AF289),"")</f>
        <v/>
      </c>
      <c r="AN149" s="379" t="str">
        <f>IF(AND('MAPA DE RIESGOS'!$AP290="Muy Baja",'MAPA DE RIESGOS'!$AR290="Menor"),CONCATENATE("R",'MAPA DE RIESGOS'!$H290,"C",'MAPA DE RIESGOS'!$AF290),"")</f>
        <v/>
      </c>
      <c r="AO149" s="379" t="str">
        <f>IF(AND('MAPA DE RIESGOS'!$AP291="Muy Baja",'MAPA DE RIESGOS'!$AR291="Menor"),CONCATENATE("R",'MAPA DE RIESGOS'!$H291,"C",'MAPA DE RIESGOS'!$AF291),"")</f>
        <v/>
      </c>
      <c r="AP149" s="379" t="str">
        <f>IF(AND('MAPA DE RIESGOS'!$AP292="Muy Baja",'MAPA DE RIESGOS'!$AR292="Menor"),CONCATENATE("R",'MAPA DE RIESGOS'!$H292,"C",'MAPA DE RIESGOS'!$AF292),"")</f>
        <v/>
      </c>
      <c r="AQ149" s="379" t="str">
        <f>IF(AND('MAPA DE RIESGOS'!$AP293="Muy Baja",'MAPA DE RIESGOS'!$AR293="Menor"),CONCATENATE("R",'MAPA DE RIESGOS'!$H293,"C",'MAPA DE RIESGOS'!$AF293),"")</f>
        <v/>
      </c>
      <c r="AR149" s="379" t="str">
        <f>IF(AND('MAPA DE RIESGOS'!$AP294="Muy Baja",'MAPA DE RIESGOS'!$AR294="Menor"),CONCATENATE("R",'MAPA DE RIESGOS'!$H294,"C",'MAPA DE RIESGOS'!$AF294),"")</f>
        <v/>
      </c>
      <c r="AS149" s="380" t="str">
        <f>IF(AND('MAPA DE RIESGOS'!$AP295="Muy Baja",'MAPA DE RIESGOS'!$AR295="Menor"),CONCATENATE("R",'MAPA DE RIESGOS'!$H295,"C",'MAPA DE RIESGOS'!$AF295),"")</f>
        <v/>
      </c>
      <c r="AT149" s="369" t="str">
        <f>IF(AND('MAPA DE RIESGOS'!$AP278="Muy Baja",'MAPA DE RIESGOS'!$AR278="Moderado"),CONCATENATE("R",'MAPA DE RIESGOS'!$H278,"C",'MAPA DE RIESGOS'!$AF278),"")</f>
        <v/>
      </c>
      <c r="AU149" s="370" t="str">
        <f>IF(AND('MAPA DE RIESGOS'!$AP279="Muy Baja",'MAPA DE RIESGOS'!$AR279="Moderado"),CONCATENATE("R",'MAPA DE RIESGOS'!$H279,"C",'MAPA DE RIESGOS'!$AF279),"")</f>
        <v/>
      </c>
      <c r="AV149" s="370" t="str">
        <f>IF(AND('MAPA DE RIESGOS'!$AP280="Muy Baja",'MAPA DE RIESGOS'!$AR280="Moderado"),CONCATENATE("R",'MAPA DE RIESGOS'!$H280,"C",'MAPA DE RIESGOS'!$AF280),"")</f>
        <v/>
      </c>
      <c r="AW149" s="370" t="str">
        <f>IF(AND('MAPA DE RIESGOS'!$AP281="Muy Baja",'MAPA DE RIESGOS'!$AR281="Moderado"),CONCATENATE("R",'MAPA DE RIESGOS'!$H281,"C",'MAPA DE RIESGOS'!$AF281),"")</f>
        <v/>
      </c>
      <c r="AX149" s="370" t="str">
        <f>IF(AND('MAPA DE RIESGOS'!$AP282="Muy Baja",'MAPA DE RIESGOS'!$AR282="Moderado"),CONCATENATE("R",'MAPA DE RIESGOS'!$H282,"C",'MAPA DE RIESGOS'!$AF282),"")</f>
        <v/>
      </c>
      <c r="AY149" s="370" t="str">
        <f>IF(AND('MAPA DE RIESGOS'!$AP283="Muy Baja",'MAPA DE RIESGOS'!$AR283="Moderado"),CONCATENATE("R",'MAPA DE RIESGOS'!$H283,"C",'MAPA DE RIESGOS'!$AF283),"")</f>
        <v/>
      </c>
      <c r="AZ149" s="370" t="str">
        <f>IF(AND('MAPA DE RIESGOS'!$AP284="Muy Baja",'MAPA DE RIESGOS'!$AR284="Moderado"),CONCATENATE("R",'MAPA DE RIESGOS'!$H284,"C",'MAPA DE RIESGOS'!$AF284),"")</f>
        <v/>
      </c>
      <c r="BA149" s="370" t="str">
        <f>IF(AND('MAPA DE RIESGOS'!$AP285="Muy Baja",'MAPA DE RIESGOS'!$AR285="Moderado"),CONCATENATE("R",'MAPA DE RIESGOS'!$H285,"C",'MAPA DE RIESGOS'!$AF285),"")</f>
        <v/>
      </c>
      <c r="BB149" s="370" t="str">
        <f>IF(AND('MAPA DE RIESGOS'!$AP286="Muy Baja",'MAPA DE RIESGOS'!$AR286="Moderado"),CONCATENATE("R",'MAPA DE RIESGOS'!$H286,"C",'MAPA DE RIESGOS'!$AF286),"")</f>
        <v>R46C1</v>
      </c>
      <c r="BC149" s="370" t="str">
        <f>IF(AND('MAPA DE RIESGOS'!$AP287="Muy Baja",'MAPA DE RIESGOS'!$AR287="Moderado"),CONCATENATE("R",'MAPA DE RIESGOS'!$H287,"C",'MAPA DE RIESGOS'!$AF287),"")</f>
        <v/>
      </c>
      <c r="BD149" s="370" t="str">
        <f>IF(AND('MAPA DE RIESGOS'!$AP288="Muy Baja",'MAPA DE RIESGOS'!$AR288="Moderado"),CONCATENATE("R",'MAPA DE RIESGOS'!$H288,"C",'MAPA DE RIESGOS'!$AF288),"")</f>
        <v/>
      </c>
      <c r="BE149" s="370" t="str">
        <f>IF(AND('MAPA DE RIESGOS'!$AP289="Muy Baja",'MAPA DE RIESGOS'!$AR289="Moderado"),CONCATENATE("R",'MAPA DE RIESGOS'!$H289,"C",'MAPA DE RIESGOS'!$AF289),"")</f>
        <v/>
      </c>
      <c r="BF149" s="370" t="str">
        <f>IF(AND('MAPA DE RIESGOS'!$AP290="Muy Baja",'MAPA DE RIESGOS'!$AR290="Moderado"),CONCATENATE("R",'MAPA DE RIESGOS'!$H290,"C",'MAPA DE RIESGOS'!$AF290),"")</f>
        <v/>
      </c>
      <c r="BG149" s="370" t="str">
        <f>IF(AND('MAPA DE RIESGOS'!$AP291="Muy Baja",'MAPA DE RIESGOS'!$AR291="Moderado"),CONCATENATE("R",'MAPA DE RIESGOS'!$H291,"C",'MAPA DE RIESGOS'!$AF291),"")</f>
        <v/>
      </c>
      <c r="BH149" s="370" t="str">
        <f>IF(AND('MAPA DE RIESGOS'!$AP292="Muy Baja",'MAPA DE RIESGOS'!$AR292="Moderado"),CONCATENATE("R",'MAPA DE RIESGOS'!$H292,"C",'MAPA DE RIESGOS'!$AF292),"")</f>
        <v/>
      </c>
      <c r="BI149" s="370" t="str">
        <f>IF(AND('MAPA DE RIESGOS'!$AP293="Muy Baja",'MAPA DE RIESGOS'!$AR293="Moderado"),CONCATENATE("R",'MAPA DE RIESGOS'!$H293,"C",'MAPA DE RIESGOS'!$AF293),"")</f>
        <v/>
      </c>
      <c r="BJ149" s="370" t="str">
        <f>IF(AND('MAPA DE RIESGOS'!$AP294="Muy Baja",'MAPA DE RIESGOS'!$AR294="Moderado"),CONCATENATE("R",'MAPA DE RIESGOS'!$H294,"C",'MAPA DE RIESGOS'!$AF294),"")</f>
        <v/>
      </c>
      <c r="BK149" s="371" t="str">
        <f>IF(AND('MAPA DE RIESGOS'!$AP295="Muy Baja",'MAPA DE RIESGOS'!$AR295="Moderado"),CONCATENATE("R",'MAPA DE RIESGOS'!$H295,"C",'MAPA DE RIESGOS'!$AF295),"")</f>
        <v/>
      </c>
      <c r="BL149" s="357" t="str">
        <f>IF(AND('MAPA DE RIESGOS'!$AP278="Muy Baja",'MAPA DE RIESGOS'!$AR278="Mayor"),CONCATENATE("R",'MAPA DE RIESGOS'!$H278,"C",'MAPA DE RIESGOS'!$AF278),"")</f>
        <v/>
      </c>
      <c r="BM149" s="357" t="str">
        <f>IF(AND('MAPA DE RIESGOS'!$AP279="Muy Baja",'MAPA DE RIESGOS'!$AR279="Mayor"),CONCATENATE("R",'MAPA DE RIESGOS'!$H279,"C",'MAPA DE RIESGOS'!$AF279),"")</f>
        <v/>
      </c>
      <c r="BN149" s="357" t="str">
        <f>IF(AND('MAPA DE RIESGOS'!$AP280="Muy Baja",'MAPA DE RIESGOS'!$AR280="Mayor"),CONCATENATE("R",'MAPA DE RIESGOS'!$H280,"C",'MAPA DE RIESGOS'!$AF280),"")</f>
        <v/>
      </c>
      <c r="BO149" s="357" t="str">
        <f>IF(AND('MAPA DE RIESGOS'!$AP281="Muy Baja",'MAPA DE RIESGOS'!$AR281="Mayor"),CONCATENATE("R",'MAPA DE RIESGOS'!$H281,"C",'MAPA DE RIESGOS'!$AF281),"")</f>
        <v/>
      </c>
      <c r="BP149" s="357" t="str">
        <f>IF(AND('MAPA DE RIESGOS'!$AP282="Muy Baja",'MAPA DE RIESGOS'!$AR282="Mayor"),CONCATENATE("R",'MAPA DE RIESGOS'!$H282,"C",'MAPA DE RIESGOS'!$AF282),"")</f>
        <v/>
      </c>
      <c r="BQ149" s="357" t="str">
        <f>IF(AND('MAPA DE RIESGOS'!$AP283="Muy Baja",'MAPA DE RIESGOS'!$AR283="Mayor"),CONCATENATE("R",'MAPA DE RIESGOS'!$H283,"C",'MAPA DE RIESGOS'!$AF283),"")</f>
        <v/>
      </c>
      <c r="BR149" s="357" t="str">
        <f>IF(AND('MAPA DE RIESGOS'!$AP284="Muy Baja",'MAPA DE RIESGOS'!$AR284="Mayor"),CONCATENATE("R",'MAPA DE RIESGOS'!$H284,"C",'MAPA DE RIESGOS'!$AF284),"")</f>
        <v/>
      </c>
      <c r="BS149" s="357" t="str">
        <f>IF(AND('MAPA DE RIESGOS'!$AP285="Muy Baja",'MAPA DE RIESGOS'!$AR285="Mayor"),CONCATENATE("R",'MAPA DE RIESGOS'!$H285,"C",'MAPA DE RIESGOS'!$AF285),"")</f>
        <v/>
      </c>
      <c r="BT149" s="357" t="str">
        <f>IF(AND('MAPA DE RIESGOS'!$AP286="Muy Baja",'MAPA DE RIESGOS'!$AR286="Mayor"),CONCATENATE("R",'MAPA DE RIESGOS'!$H286,"C",'MAPA DE RIESGOS'!$AF286),"")</f>
        <v/>
      </c>
      <c r="BU149" s="357" t="str">
        <f>IF(AND('MAPA DE RIESGOS'!$AP287="Muy Baja",'MAPA DE RIESGOS'!$AR287="Mayor"),CONCATENATE("R",'MAPA DE RIESGOS'!$H287,"C",'MAPA DE RIESGOS'!$AF287),"")</f>
        <v/>
      </c>
      <c r="BV149" s="357" t="str">
        <f>IF(AND('MAPA DE RIESGOS'!$AP288="Muy Baja",'MAPA DE RIESGOS'!$AR288="Mayor"),CONCATENATE("R",'MAPA DE RIESGOS'!$H288,"C",'MAPA DE RIESGOS'!$AF288),"")</f>
        <v/>
      </c>
      <c r="BW149" s="357" t="str">
        <f>IF(AND('MAPA DE RIESGOS'!$AP289="Muy Baja",'MAPA DE RIESGOS'!$AR289="Mayor"),CONCATENATE("R",'MAPA DE RIESGOS'!$H289,"C",'MAPA DE RIESGOS'!$AF289),"")</f>
        <v/>
      </c>
      <c r="BX149" s="357" t="str">
        <f>IF(AND('MAPA DE RIESGOS'!$AP290="Muy Baja",'MAPA DE RIESGOS'!$AR290="Mayor"),CONCATENATE("R",'MAPA DE RIESGOS'!$H290,"C",'MAPA DE RIESGOS'!$AF290),"")</f>
        <v/>
      </c>
      <c r="BY149" s="357" t="str">
        <f>IF(AND('MAPA DE RIESGOS'!$AP291="Muy Baja",'MAPA DE RIESGOS'!$AR291="Mayor"),CONCATENATE("R",'MAPA DE RIESGOS'!$H291,"C",'MAPA DE RIESGOS'!$AF291),"")</f>
        <v/>
      </c>
      <c r="BZ149" s="357" t="str">
        <f>IF(AND('MAPA DE RIESGOS'!$AP292="Muy Baja",'MAPA DE RIESGOS'!$AR292="Mayor"),CONCATENATE("R",'MAPA DE RIESGOS'!$H292,"C",'MAPA DE RIESGOS'!$AF292),"")</f>
        <v/>
      </c>
      <c r="CA149" s="357" t="str">
        <f>IF(AND('MAPA DE RIESGOS'!$AP293="Muy Baja",'MAPA DE RIESGOS'!$AR293="Mayor"),CONCATENATE("R",'MAPA DE RIESGOS'!$H293,"C",'MAPA DE RIESGOS'!$AF293),"")</f>
        <v/>
      </c>
      <c r="CB149" s="357" t="str">
        <f>IF(AND('MAPA DE RIESGOS'!$AP294="Muy Baja",'MAPA DE RIESGOS'!$AR294="Mayor"),CONCATENATE("R",'MAPA DE RIESGOS'!$H294,"C",'MAPA DE RIESGOS'!$AF294),"")</f>
        <v/>
      </c>
      <c r="CC149" s="358" t="str">
        <f>IF(AND('MAPA DE RIESGOS'!$AP295="Muy Baja",'MAPA DE RIESGOS'!$AR295="Mayor"),CONCATENATE("R",'MAPA DE RIESGOS'!$H295,"C",'MAPA DE RIESGOS'!$AF295),"")</f>
        <v/>
      </c>
      <c r="CD149" s="359" t="str">
        <f>IF(AND('MAPA DE RIESGOS'!$AP278="Muy Baja",'MAPA DE RIESGOS'!$AR278="Catastrófico"),CONCATENATE("R",'MAPA DE RIESGOS'!$H278,"C",'MAPA DE RIESGOS'!$AF278),"")</f>
        <v/>
      </c>
      <c r="CE149" s="359" t="str">
        <f>IF(AND('MAPA DE RIESGOS'!$AP279="Muy Baja",'MAPA DE RIESGOS'!$AR279="Catastrófico"),CONCATENATE("R",'MAPA DE RIESGOS'!$H279,"C",'MAPA DE RIESGOS'!$AF279),"")</f>
        <v/>
      </c>
      <c r="CF149" s="359" t="str">
        <f>IF(AND('MAPA DE RIESGOS'!$AP280="Muy Baja",'MAPA DE RIESGOS'!$AR280="Catastrófico"),CONCATENATE("R",'MAPA DE RIESGOS'!$H280,"C",'MAPA DE RIESGOS'!$AF280),"")</f>
        <v/>
      </c>
      <c r="CG149" s="359" t="str">
        <f>IF(AND('MAPA DE RIESGOS'!$AP281="Muy Baja",'MAPA DE RIESGOS'!$AR281="Catastrófico"),CONCATENATE("R",'MAPA DE RIESGOS'!$H281,"C",'MAPA DE RIESGOS'!$AF281),"")</f>
        <v/>
      </c>
      <c r="CH149" s="359" t="str">
        <f>IF(AND('MAPA DE RIESGOS'!$AP282="Muy Baja",'MAPA DE RIESGOS'!$AR282="Catastrófico"),CONCATENATE("R",'MAPA DE RIESGOS'!$H282,"C",'MAPA DE RIESGOS'!$AF282),"")</f>
        <v/>
      </c>
      <c r="CI149" s="359" t="str">
        <f>IF(AND('MAPA DE RIESGOS'!$AP283="Muy Baja",'MAPA DE RIESGOS'!$AR283="Catastrófico"),CONCATENATE("R",'MAPA DE RIESGOS'!$H283,"C",'MAPA DE RIESGOS'!$AF283),"")</f>
        <v/>
      </c>
      <c r="CJ149" s="359" t="str">
        <f>IF(AND('MAPA DE RIESGOS'!$AP284="Muy Baja",'MAPA DE RIESGOS'!$AR284="Catastrófico"),CONCATENATE("R",'MAPA DE RIESGOS'!$H284,"C",'MAPA DE RIESGOS'!$AF284),"")</f>
        <v/>
      </c>
      <c r="CK149" s="359" t="str">
        <f>IF(AND('MAPA DE RIESGOS'!$AP285="Muy Baja",'MAPA DE RIESGOS'!$AR285="Catastrófico"),CONCATENATE("R",'MAPA DE RIESGOS'!$H285,"C",'MAPA DE RIESGOS'!$AF285),"")</f>
        <v/>
      </c>
      <c r="CL149" s="359" t="str">
        <f>IF(AND('MAPA DE RIESGOS'!$AP286="Muy Baja",'MAPA DE RIESGOS'!$AR286="Catastrófico"),CONCATENATE("R",'MAPA DE RIESGOS'!$H286,"C",'MAPA DE RIESGOS'!$AF286),"")</f>
        <v/>
      </c>
      <c r="CM149" s="359" t="str">
        <f>IF(AND('MAPA DE RIESGOS'!$AP287="Muy Baja",'MAPA DE RIESGOS'!$AR287="Catastrófico"),CONCATENATE("R",'MAPA DE RIESGOS'!$H287,"C",'MAPA DE RIESGOS'!$AF287),"")</f>
        <v/>
      </c>
      <c r="CN149" s="359" t="str">
        <f>IF(AND('MAPA DE RIESGOS'!$AP288="Muy Baja",'MAPA DE RIESGOS'!$AR288="Catastrófico"),CONCATENATE("R",'MAPA DE RIESGOS'!$H288,"C",'MAPA DE RIESGOS'!$AF288),"")</f>
        <v/>
      </c>
      <c r="CO149" s="359" t="str">
        <f>IF(AND('MAPA DE RIESGOS'!$AP289="Muy Baja",'MAPA DE RIESGOS'!$AR289="Catastrófico"),CONCATENATE("R",'MAPA DE RIESGOS'!$H289,"C",'MAPA DE RIESGOS'!$AF289),"")</f>
        <v/>
      </c>
      <c r="CP149" s="359" t="str">
        <f>IF(AND('MAPA DE RIESGOS'!$AP290="Muy Baja",'MAPA DE RIESGOS'!$AR290="Catastrófico"),CONCATENATE("R",'MAPA DE RIESGOS'!$H290,"C",'MAPA DE RIESGOS'!$AF290),"")</f>
        <v/>
      </c>
      <c r="CQ149" s="359" t="str">
        <f>IF(AND('MAPA DE RIESGOS'!$AP291="Muy Baja",'MAPA DE RIESGOS'!$AR291="Catastrófico"),CONCATENATE("R",'MAPA DE RIESGOS'!$H291,"C",'MAPA DE RIESGOS'!$AF291),"")</f>
        <v/>
      </c>
      <c r="CR149" s="359" t="str">
        <f>IF(AND('MAPA DE RIESGOS'!$AP292="Muy Baja",'MAPA DE RIESGOS'!$AR292="Catastrófico"),CONCATENATE("R",'MAPA DE RIESGOS'!$H292,"C",'MAPA DE RIESGOS'!$AF292),"")</f>
        <v/>
      </c>
      <c r="CS149" s="359" t="str">
        <f>IF(AND('MAPA DE RIESGOS'!$AP293="Muy Baja",'MAPA DE RIESGOS'!$AR293="Catastrófico"),CONCATENATE("R",'MAPA DE RIESGOS'!$H293,"C",'MAPA DE RIESGOS'!$AF293),"")</f>
        <v/>
      </c>
      <c r="CT149" s="359" t="str">
        <f>IF(AND('MAPA DE RIESGOS'!$AP294="Muy Baja",'MAPA DE RIESGOS'!$AR294="Catastrófico"),CONCATENATE("R",'MAPA DE RIESGOS'!$H294,"C",'MAPA DE RIESGOS'!$AF294),"")</f>
        <v/>
      </c>
      <c r="CU149" s="360" t="str">
        <f>IF(AND('MAPA DE RIESGOS'!$AP295="Muy Baja",'MAPA DE RIESGOS'!$AR295="Catastrófico"),CONCATENATE("R",'MAPA DE RIESGOS'!$H295,"C",'MAPA DE RIESGOS'!$AF295),"")</f>
        <v/>
      </c>
      <c r="CV149" s="67"/>
    </row>
    <row r="150" spans="2:100" ht="32.5" customHeight="1">
      <c r="B150" s="755"/>
      <c r="C150" s="755"/>
      <c r="D150" s="756"/>
      <c r="E150" s="726"/>
      <c r="F150" s="727"/>
      <c r="G150" s="727"/>
      <c r="H150" s="727"/>
      <c r="I150" s="727"/>
      <c r="J150" s="378" t="str">
        <f>IF(AND('MAPA DE RIESGOS'!$AP296="Muy Baja",'MAPA DE RIESGOS'!$AR296="Leve"),CONCATENATE("R",'MAPA DE RIESGOS'!$H296,"C",'MAPA DE RIESGOS'!$AF296),"")</f>
        <v/>
      </c>
      <c r="K150" s="379" t="str">
        <f>IF(AND('MAPA DE RIESGOS'!$AP297="Muy Baja",'MAPA DE RIESGOS'!$AR297="Leve"),CONCATENATE("R",'MAPA DE RIESGOS'!$H297,"C",'MAPA DE RIESGOS'!$AF297),"")</f>
        <v/>
      </c>
      <c r="L150" s="379" t="str">
        <f>IF(AND('MAPA DE RIESGOS'!$AP298="Muy Baja",'MAPA DE RIESGOS'!$AR298="Leve"),CONCATENATE("R",'MAPA DE RIESGOS'!$H298,"C",'MAPA DE RIESGOS'!$AF298),"")</f>
        <v/>
      </c>
      <c r="M150" s="379" t="str">
        <f>IF(AND('MAPA DE RIESGOS'!$AP299="Muy Baja",'MAPA DE RIESGOS'!$AR299="Leve"),CONCATENATE("R",'MAPA DE RIESGOS'!$H299,"C",'MAPA DE RIESGOS'!$AF299),"")</f>
        <v/>
      </c>
      <c r="N150" s="379" t="str">
        <f>IF(AND('MAPA DE RIESGOS'!$AP300="Muy Baja",'MAPA DE RIESGOS'!$AR300="Leve"),CONCATENATE("R",'MAPA DE RIESGOS'!$H300,"C",'MAPA DE RIESGOS'!$AF300),"")</f>
        <v/>
      </c>
      <c r="O150" s="379" t="str">
        <f>IF(AND('MAPA DE RIESGOS'!$AP301="Muy Baja",'MAPA DE RIESGOS'!$AR301="Leve"),CONCATENATE("R",'MAPA DE RIESGOS'!$H301,"C",'MAPA DE RIESGOS'!$AF301),"")</f>
        <v/>
      </c>
      <c r="P150" s="379" t="str">
        <f>IF(AND('MAPA DE RIESGOS'!$AP302="Muy Baja",'MAPA DE RIESGOS'!$AR302="Leve"),CONCATENATE("R",'MAPA DE RIESGOS'!$H302,"C",'MAPA DE RIESGOS'!$AF302),"")</f>
        <v/>
      </c>
      <c r="Q150" s="379" t="str">
        <f>IF(AND('MAPA DE RIESGOS'!$AP303="Muy Baja",'MAPA DE RIESGOS'!$AR303="Leve"),CONCATENATE("R",'MAPA DE RIESGOS'!$H303,"C",'MAPA DE RIESGOS'!$AF303),"")</f>
        <v/>
      </c>
      <c r="R150" s="379" t="str">
        <f>IF(AND('MAPA DE RIESGOS'!$AP304="Muy Baja",'MAPA DE RIESGOS'!$AR304="Leve"),CONCATENATE("R",'MAPA DE RIESGOS'!$H304,"C",'MAPA DE RIESGOS'!$AF304),"")</f>
        <v/>
      </c>
      <c r="S150" s="379" t="str">
        <f>IF(AND('MAPA DE RIESGOS'!$AP305="Muy Baja",'MAPA DE RIESGOS'!$AR305="Leve"),CONCATENATE("R",'MAPA DE RIESGOS'!$H305,"C",'MAPA DE RIESGOS'!$AF305),"")</f>
        <v/>
      </c>
      <c r="T150" s="379" t="str">
        <f>IF(AND('MAPA DE RIESGOS'!$AP306="Muy Baja",'MAPA DE RIESGOS'!$AR306="Leve"),CONCATENATE("R",'MAPA DE RIESGOS'!$H306,"C",'MAPA DE RIESGOS'!$AF306),"")</f>
        <v/>
      </c>
      <c r="U150" s="379" t="str">
        <f>IF(AND('MAPA DE RIESGOS'!$AP307="Muy Baja",'MAPA DE RIESGOS'!$AR307="Leve"),CONCATENATE("R",'MAPA DE RIESGOS'!$H307,"C",'MAPA DE RIESGOS'!$AF307),"")</f>
        <v/>
      </c>
      <c r="V150" s="379" t="str">
        <f>IF(AND('MAPA DE RIESGOS'!$AP308="Muy Baja",'MAPA DE RIESGOS'!$AR308="Leve"),CONCATENATE("R",'MAPA DE RIESGOS'!$H308,"C",'MAPA DE RIESGOS'!$AF308),"")</f>
        <v/>
      </c>
      <c r="W150" s="379" t="str">
        <f>IF(AND('MAPA DE RIESGOS'!$AP309="Muy Baja",'MAPA DE RIESGOS'!$AR309="Leve"),CONCATENATE("R",'MAPA DE RIESGOS'!$H309,"C",'MAPA DE RIESGOS'!$AF309),"")</f>
        <v/>
      </c>
      <c r="X150" s="379" t="str">
        <f>IF(AND('MAPA DE RIESGOS'!$AP310="Muy Baja",'MAPA DE RIESGOS'!$AR310="Leve"),CONCATENATE("R",'MAPA DE RIESGOS'!$H310,"C",'MAPA DE RIESGOS'!$AF310),"")</f>
        <v/>
      </c>
      <c r="Y150" s="379" t="str">
        <f>IF(AND('MAPA DE RIESGOS'!$AP311="Muy Baja",'MAPA DE RIESGOS'!$AR311="Leve"),CONCATENATE("R",'MAPA DE RIESGOS'!$H311,"C",'MAPA DE RIESGOS'!$AF311),"")</f>
        <v/>
      </c>
      <c r="Z150" s="379" t="str">
        <f>IF(AND('MAPA DE RIESGOS'!$AP312="Muy Baja",'MAPA DE RIESGOS'!$AR312="Leve"),CONCATENATE("R",'MAPA DE RIESGOS'!$H312,"C",'MAPA DE RIESGOS'!$AF312),"")</f>
        <v/>
      </c>
      <c r="AA150" s="380" t="str">
        <f>IF(AND('MAPA DE RIESGOS'!$AP313="Muy Baja",'MAPA DE RIESGOS'!$AR313="Leve"),CONCATENATE("R",'MAPA DE RIESGOS'!$H313,"C",'MAPA DE RIESGOS'!$AF313),"")</f>
        <v/>
      </c>
      <c r="AB150" s="378" t="str">
        <f>IF(AND('MAPA DE RIESGOS'!$AP296="Muy Baja",'MAPA DE RIESGOS'!$AR296="Menor"),CONCATENATE("R",'MAPA DE RIESGOS'!$H296,"C",'MAPA DE RIESGOS'!$AF296),"")</f>
        <v/>
      </c>
      <c r="AC150" s="379" t="str">
        <f>IF(AND('MAPA DE RIESGOS'!$AP297="Muy Baja",'MAPA DE RIESGOS'!$AR297="Menor"),CONCATENATE("R",'MAPA DE RIESGOS'!$H297,"C",'MAPA DE RIESGOS'!$AF297),"")</f>
        <v/>
      </c>
      <c r="AD150" s="379" t="str">
        <f>IF(AND('MAPA DE RIESGOS'!$AP298="Muy Baja",'MAPA DE RIESGOS'!$AR298="Menor"),CONCATENATE("R",'MAPA DE RIESGOS'!$H298,"C",'MAPA DE RIESGOS'!$AF298),"")</f>
        <v/>
      </c>
      <c r="AE150" s="379" t="str">
        <f>IF(AND('MAPA DE RIESGOS'!$AP299="Muy Baja",'MAPA DE RIESGOS'!$AR299="Menor"),CONCATENATE("R",'MAPA DE RIESGOS'!$H299,"C",'MAPA DE RIESGOS'!$AF299),"")</f>
        <v/>
      </c>
      <c r="AF150" s="379" t="str">
        <f>IF(AND('MAPA DE RIESGOS'!$AP300="Muy Baja",'MAPA DE RIESGOS'!$AR300="Menor"),CONCATENATE("R",'MAPA DE RIESGOS'!$H300,"C",'MAPA DE RIESGOS'!$AF300),"")</f>
        <v/>
      </c>
      <c r="AG150" s="379" t="str">
        <f>IF(AND('MAPA DE RIESGOS'!$AP301="Muy Baja",'MAPA DE RIESGOS'!$AR301="Menor"),CONCATENATE("R",'MAPA DE RIESGOS'!$H301,"C",'MAPA DE RIESGOS'!$AF301),"")</f>
        <v/>
      </c>
      <c r="AH150" s="379" t="str">
        <f>IF(AND('MAPA DE RIESGOS'!$AP302="Muy Baja",'MAPA DE RIESGOS'!$AR302="Menor"),CONCATENATE("R",'MAPA DE RIESGOS'!$H302,"C",'MAPA DE RIESGOS'!$AF302),"")</f>
        <v/>
      </c>
      <c r="AI150" s="379" t="str">
        <f>IF(AND('MAPA DE RIESGOS'!$AP303="Muy Baja",'MAPA DE RIESGOS'!$AR303="Menor"),CONCATENATE("R",'MAPA DE RIESGOS'!$H303,"C",'MAPA DE RIESGOS'!$AF303),"")</f>
        <v/>
      </c>
      <c r="AJ150" s="379" t="str">
        <f>IF(AND('MAPA DE RIESGOS'!$AP304="Muy Baja",'MAPA DE RIESGOS'!$AR304="Menor"),CONCATENATE("R",'MAPA DE RIESGOS'!$H304,"C",'MAPA DE RIESGOS'!$AF304),"")</f>
        <v/>
      </c>
      <c r="AK150" s="379" t="str">
        <f>IF(AND('MAPA DE RIESGOS'!$AP305="Muy Baja",'MAPA DE RIESGOS'!$AR305="Menor"),CONCATENATE("R",'MAPA DE RIESGOS'!$H305,"C",'MAPA DE RIESGOS'!$AF305),"")</f>
        <v/>
      </c>
      <c r="AL150" s="379" t="str">
        <f>IF(AND('MAPA DE RIESGOS'!$AP306="Muy Baja",'MAPA DE RIESGOS'!$AR306="Menor"),CONCATENATE("R",'MAPA DE RIESGOS'!$H306,"C",'MAPA DE RIESGOS'!$AF306),"")</f>
        <v/>
      </c>
      <c r="AM150" s="379" t="str">
        <f>IF(AND('MAPA DE RIESGOS'!$AP307="Muy Baja",'MAPA DE RIESGOS'!$AR307="Menor"),CONCATENATE("R",'MAPA DE RIESGOS'!$H307,"C",'MAPA DE RIESGOS'!$AF307),"")</f>
        <v/>
      </c>
      <c r="AN150" s="379" t="str">
        <f>IF(AND('MAPA DE RIESGOS'!$AP308="Muy Baja",'MAPA DE RIESGOS'!$AR308="Menor"),CONCATENATE("R",'MAPA DE RIESGOS'!$H308,"C",'MAPA DE RIESGOS'!$AF308),"")</f>
        <v/>
      </c>
      <c r="AO150" s="379" t="str">
        <f>IF(AND('MAPA DE RIESGOS'!$AP309="Muy Baja",'MAPA DE RIESGOS'!$AR309="Menor"),CONCATENATE("R",'MAPA DE RIESGOS'!$H309,"C",'MAPA DE RIESGOS'!$AF309),"")</f>
        <v/>
      </c>
      <c r="AP150" s="379" t="str">
        <f>IF(AND('MAPA DE RIESGOS'!$AP310="Muy Baja",'MAPA DE RIESGOS'!$AR310="Menor"),CONCATENATE("R",'MAPA DE RIESGOS'!$H310,"C",'MAPA DE RIESGOS'!$AF310),"")</f>
        <v/>
      </c>
      <c r="AQ150" s="379" t="str">
        <f>IF(AND('MAPA DE RIESGOS'!$AP311="Muy Baja",'MAPA DE RIESGOS'!$AR311="Menor"),CONCATENATE("R",'MAPA DE RIESGOS'!$H311,"C",'MAPA DE RIESGOS'!$AF311),"")</f>
        <v/>
      </c>
      <c r="AR150" s="379" t="str">
        <f>IF(AND('MAPA DE RIESGOS'!$AP312="Muy Baja",'MAPA DE RIESGOS'!$AR312="Menor"),CONCATENATE("R",'MAPA DE RIESGOS'!$H312,"C",'MAPA DE RIESGOS'!$AF312),"")</f>
        <v/>
      </c>
      <c r="AS150" s="380" t="str">
        <f>IF(AND('MAPA DE RIESGOS'!$AP313="Muy Baja",'MAPA DE RIESGOS'!$AR313="Menor"),CONCATENATE("R",'MAPA DE RIESGOS'!$H313,"C",'MAPA DE RIESGOS'!$AF313),"")</f>
        <v/>
      </c>
      <c r="AT150" s="369" t="str">
        <f>IF(AND('MAPA DE RIESGOS'!$AP296="Muy Baja",'MAPA DE RIESGOS'!$AR296="Moderado"),CONCATENATE("R",'MAPA DE RIESGOS'!$H296,"C",'MAPA DE RIESGOS'!$AF296),"")</f>
        <v/>
      </c>
      <c r="AU150" s="370" t="str">
        <f>IF(AND('MAPA DE RIESGOS'!$AP297="Muy Baja",'MAPA DE RIESGOS'!$AR297="Moderado"),CONCATENATE("R",'MAPA DE RIESGOS'!$H297,"C",'MAPA DE RIESGOS'!$AF297),"")</f>
        <v/>
      </c>
      <c r="AV150" s="370" t="str">
        <f>IF(AND('MAPA DE RIESGOS'!$AP298="Muy Baja",'MAPA DE RIESGOS'!$AR298="Moderado"),CONCATENATE("R",'MAPA DE RIESGOS'!$H298,"C",'MAPA DE RIESGOS'!$AF298),"")</f>
        <v/>
      </c>
      <c r="AW150" s="370" t="str">
        <f>IF(AND('MAPA DE RIESGOS'!$AP299="Muy Baja",'MAPA DE RIESGOS'!$AR299="Moderado"),CONCATENATE("R",'MAPA DE RIESGOS'!$H299,"C",'MAPA DE RIESGOS'!$AF299),"")</f>
        <v/>
      </c>
      <c r="AX150" s="370" t="str">
        <f>IF(AND('MAPA DE RIESGOS'!$AP300="Muy Baja",'MAPA DE RIESGOS'!$AR300="Moderado"),CONCATENATE("R",'MAPA DE RIESGOS'!$H300,"C",'MAPA DE RIESGOS'!$AF300),"")</f>
        <v/>
      </c>
      <c r="AY150" s="370" t="str">
        <f>IF(AND('MAPA DE RIESGOS'!$AP301="Muy Baja",'MAPA DE RIESGOS'!$AR301="Moderado"),CONCATENATE("R",'MAPA DE RIESGOS'!$H301,"C",'MAPA DE RIESGOS'!$AF301),"")</f>
        <v/>
      </c>
      <c r="AZ150" s="370" t="str">
        <f>IF(AND('MAPA DE RIESGOS'!$AP302="Muy Baja",'MAPA DE RIESGOS'!$AR302="Moderado"),CONCATENATE("R",'MAPA DE RIESGOS'!$H302,"C",'MAPA DE RIESGOS'!$AF302),"")</f>
        <v/>
      </c>
      <c r="BA150" s="370" t="str">
        <f>IF(AND('MAPA DE RIESGOS'!$AP303="Muy Baja",'MAPA DE RIESGOS'!$AR303="Moderado"),CONCATENATE("R",'MAPA DE RIESGOS'!$H303,"C",'MAPA DE RIESGOS'!$AF303),"")</f>
        <v/>
      </c>
      <c r="BB150" s="370" t="str">
        <f>IF(AND('MAPA DE RIESGOS'!$AP304="Muy Baja",'MAPA DE RIESGOS'!$AR304="Moderado"),CONCATENATE("R",'MAPA DE RIESGOS'!$H304,"C",'MAPA DE RIESGOS'!$AF304),"")</f>
        <v/>
      </c>
      <c r="BC150" s="370" t="str">
        <f>IF(AND('MAPA DE RIESGOS'!$AP305="Muy Baja",'MAPA DE RIESGOS'!$AR305="Moderado"),CONCATENATE("R",'MAPA DE RIESGOS'!$H305,"C",'MAPA DE RIESGOS'!$AF305),"")</f>
        <v/>
      </c>
      <c r="BD150" s="370" t="str">
        <f>IF(AND('MAPA DE RIESGOS'!$AP306="Muy Baja",'MAPA DE RIESGOS'!$AR306="Moderado"),CONCATENATE("R",'MAPA DE RIESGOS'!$H306,"C",'MAPA DE RIESGOS'!$AF306),"")</f>
        <v/>
      </c>
      <c r="BE150" s="370" t="str">
        <f>IF(AND('MAPA DE RIESGOS'!$AP307="Muy Baja",'MAPA DE RIESGOS'!$AR307="Moderado"),CONCATENATE("R",'MAPA DE RIESGOS'!$H307,"C",'MAPA DE RIESGOS'!$AF307),"")</f>
        <v/>
      </c>
      <c r="BF150" s="370" t="str">
        <f>IF(AND('MAPA DE RIESGOS'!$AP308="Muy Baja",'MAPA DE RIESGOS'!$AR308="Moderado"),CONCATENATE("R",'MAPA DE RIESGOS'!$H308,"C",'MAPA DE RIESGOS'!$AF308),"")</f>
        <v/>
      </c>
      <c r="BG150" s="370" t="str">
        <f>IF(AND('MAPA DE RIESGOS'!$AP309="Muy Baja",'MAPA DE RIESGOS'!$AR309="Moderado"),CONCATENATE("R",'MAPA DE RIESGOS'!$H309,"C",'MAPA DE RIESGOS'!$AF309),"")</f>
        <v/>
      </c>
      <c r="BH150" s="370" t="str">
        <f>IF(AND('MAPA DE RIESGOS'!$AP310="Muy Baja",'MAPA DE RIESGOS'!$AR310="Moderado"),CONCATENATE("R",'MAPA DE RIESGOS'!$H310,"C",'MAPA DE RIESGOS'!$AF310),"")</f>
        <v/>
      </c>
      <c r="BI150" s="370" t="str">
        <f>IF(AND('MAPA DE RIESGOS'!$AP311="Muy Baja",'MAPA DE RIESGOS'!$AR311="Moderado"),CONCATENATE("R",'MAPA DE RIESGOS'!$H311,"C",'MAPA DE RIESGOS'!$AF311),"")</f>
        <v/>
      </c>
      <c r="BJ150" s="370" t="str">
        <f>IF(AND('MAPA DE RIESGOS'!$AP312="Muy Baja",'MAPA DE RIESGOS'!$AR312="Moderado"),CONCATENATE("R",'MAPA DE RIESGOS'!$H312,"C",'MAPA DE RIESGOS'!$AF312),"")</f>
        <v/>
      </c>
      <c r="BK150" s="371" t="str">
        <f>IF(AND('MAPA DE RIESGOS'!$AP313="Muy Baja",'MAPA DE RIESGOS'!$AR313="Moderado"),CONCATENATE("R",'MAPA DE RIESGOS'!$H313,"C",'MAPA DE RIESGOS'!$AF313),"")</f>
        <v/>
      </c>
      <c r="BL150" s="357" t="str">
        <f>IF(AND('MAPA DE RIESGOS'!$AP296="Muy Baja",'MAPA DE RIESGOS'!$AR296="Mayor"),CONCATENATE("R",'MAPA DE RIESGOS'!$H296,"C",'MAPA DE RIESGOS'!$AF296),"")</f>
        <v/>
      </c>
      <c r="BM150" s="357" t="str">
        <f>IF(AND('MAPA DE RIESGOS'!$AP297="Muy Baja",'MAPA DE RIESGOS'!$AR297="Mayor"),CONCATENATE("R",'MAPA DE RIESGOS'!$H297,"C",'MAPA DE RIESGOS'!$AF297),"")</f>
        <v/>
      </c>
      <c r="BN150" s="357" t="str">
        <f>IF(AND('MAPA DE RIESGOS'!$AP298="Muy Baja",'MAPA DE RIESGOS'!$AR298="Mayor"),CONCATENATE("R",'MAPA DE RIESGOS'!$H298,"C",'MAPA DE RIESGOS'!$AF298),"")</f>
        <v/>
      </c>
      <c r="BO150" s="357" t="str">
        <f>IF(AND('MAPA DE RIESGOS'!$AP299="Muy Baja",'MAPA DE RIESGOS'!$AR299="Mayor"),CONCATENATE("R",'MAPA DE RIESGOS'!$H299,"C",'MAPA DE RIESGOS'!$AF299),"")</f>
        <v/>
      </c>
      <c r="BP150" s="357" t="str">
        <f>IF(AND('MAPA DE RIESGOS'!$AP300="Muy Baja",'MAPA DE RIESGOS'!$AR300="Mayor"),CONCATENATE("R",'MAPA DE RIESGOS'!$H300,"C",'MAPA DE RIESGOS'!$AF300),"")</f>
        <v/>
      </c>
      <c r="BQ150" s="357" t="str">
        <f>IF(AND('MAPA DE RIESGOS'!$AP301="Muy Baja",'MAPA DE RIESGOS'!$AR301="Mayor"),CONCATENATE("R",'MAPA DE RIESGOS'!$H301,"C",'MAPA DE RIESGOS'!$AF301),"")</f>
        <v/>
      </c>
      <c r="BR150" s="357" t="str">
        <f>IF(AND('MAPA DE RIESGOS'!$AP302="Muy Baja",'MAPA DE RIESGOS'!$AR302="Mayor"),CONCATENATE("R",'MAPA DE RIESGOS'!$H302,"C",'MAPA DE RIESGOS'!$AF302),"")</f>
        <v/>
      </c>
      <c r="BS150" s="357" t="str">
        <f>IF(AND('MAPA DE RIESGOS'!$AP303="Muy Baja",'MAPA DE RIESGOS'!$AR303="Mayor"),CONCATENATE("R",'MAPA DE RIESGOS'!$H303,"C",'MAPA DE RIESGOS'!$AF303),"")</f>
        <v/>
      </c>
      <c r="BT150" s="357" t="str">
        <f>IF(AND('MAPA DE RIESGOS'!$AP304="Muy Baja",'MAPA DE RIESGOS'!$AR304="Mayor"),CONCATENATE("R",'MAPA DE RIESGOS'!$H304,"C",'MAPA DE RIESGOS'!$AF304),"")</f>
        <v/>
      </c>
      <c r="BU150" s="357" t="str">
        <f>IF(AND('MAPA DE RIESGOS'!$AP305="Muy Baja",'MAPA DE RIESGOS'!$AR305="Mayor"),CONCATENATE("R",'MAPA DE RIESGOS'!$H305,"C",'MAPA DE RIESGOS'!$AF305),"")</f>
        <v/>
      </c>
      <c r="BV150" s="357" t="str">
        <f>IF(AND('MAPA DE RIESGOS'!$AP306="Muy Baja",'MAPA DE RIESGOS'!$AR306="Mayor"),CONCATENATE("R",'MAPA DE RIESGOS'!$H306,"C",'MAPA DE RIESGOS'!$AF306),"")</f>
        <v/>
      </c>
      <c r="BW150" s="357" t="str">
        <f>IF(AND('MAPA DE RIESGOS'!$AP307="Muy Baja",'MAPA DE RIESGOS'!$AR307="Mayor"),CONCATENATE("R",'MAPA DE RIESGOS'!$H307,"C",'MAPA DE RIESGOS'!$AF307),"")</f>
        <v/>
      </c>
      <c r="BX150" s="357" t="str">
        <f>IF(AND('MAPA DE RIESGOS'!$AP308="Muy Baja",'MAPA DE RIESGOS'!$AR308="Mayor"),CONCATENATE("R",'MAPA DE RIESGOS'!$H308,"C",'MAPA DE RIESGOS'!$AF308),"")</f>
        <v/>
      </c>
      <c r="BY150" s="357" t="str">
        <f>IF(AND('MAPA DE RIESGOS'!$AP309="Muy Baja",'MAPA DE RIESGOS'!$AR309="Mayor"),CONCATENATE("R",'MAPA DE RIESGOS'!$H309,"C",'MAPA DE RIESGOS'!$AF309),"")</f>
        <v/>
      </c>
      <c r="BZ150" s="357" t="str">
        <f>IF(AND('MAPA DE RIESGOS'!$AP310="Muy Baja",'MAPA DE RIESGOS'!$AR310="Mayor"),CONCATENATE("R",'MAPA DE RIESGOS'!$H310,"C",'MAPA DE RIESGOS'!$AF310),"")</f>
        <v/>
      </c>
      <c r="CA150" s="357" t="str">
        <f>IF(AND('MAPA DE RIESGOS'!$AP311="Muy Baja",'MAPA DE RIESGOS'!$AR311="Mayor"),CONCATENATE("R",'MAPA DE RIESGOS'!$H311,"C",'MAPA DE RIESGOS'!$AF311),"")</f>
        <v/>
      </c>
      <c r="CB150" s="357" t="str">
        <f>IF(AND('MAPA DE RIESGOS'!$AP312="Muy Baja",'MAPA DE RIESGOS'!$AR312="Mayor"),CONCATENATE("R",'MAPA DE RIESGOS'!$H312,"C",'MAPA DE RIESGOS'!$AF312),"")</f>
        <v/>
      </c>
      <c r="CC150" s="358" t="str">
        <f>IF(AND('MAPA DE RIESGOS'!$AP313="Muy Baja",'MAPA DE RIESGOS'!$AR313="Mayor"),CONCATENATE("R",'MAPA DE RIESGOS'!$H313,"C",'MAPA DE RIESGOS'!$AF313),"")</f>
        <v/>
      </c>
      <c r="CD150" s="359" t="str">
        <f>IF(AND('MAPA DE RIESGOS'!$AP296="Muy Baja",'MAPA DE RIESGOS'!$AR296="Catastrófico"),CONCATENATE("R",'MAPA DE RIESGOS'!$H296,"C",'MAPA DE RIESGOS'!$AF296),"")</f>
        <v/>
      </c>
      <c r="CE150" s="359" t="str">
        <f>IF(AND('MAPA DE RIESGOS'!$AP297="Muy Baja",'MAPA DE RIESGOS'!$AR297="Catastrófico"),CONCATENATE("R",'MAPA DE RIESGOS'!$H297,"C",'MAPA DE RIESGOS'!$AF297),"")</f>
        <v/>
      </c>
      <c r="CF150" s="359" t="str">
        <f>IF(AND('MAPA DE RIESGOS'!$AP298="Muy Baja",'MAPA DE RIESGOS'!$AR298="Catastrófico"),CONCATENATE("R",'MAPA DE RIESGOS'!$H298,"C",'MAPA DE RIESGOS'!$AF298),"")</f>
        <v/>
      </c>
      <c r="CG150" s="359" t="str">
        <f>IF(AND('MAPA DE RIESGOS'!$AP299="Muy Baja",'MAPA DE RIESGOS'!$AR299="Catastrófico"),CONCATENATE("R",'MAPA DE RIESGOS'!$H299,"C",'MAPA DE RIESGOS'!$AF299),"")</f>
        <v/>
      </c>
      <c r="CH150" s="359" t="str">
        <f>IF(AND('MAPA DE RIESGOS'!$AP300="Muy Baja",'MAPA DE RIESGOS'!$AR300="Catastrófico"),CONCATENATE("R",'MAPA DE RIESGOS'!$H300,"C",'MAPA DE RIESGOS'!$AF300),"")</f>
        <v/>
      </c>
      <c r="CI150" s="359" t="str">
        <f>IF(AND('MAPA DE RIESGOS'!$AP301="Muy Baja",'MAPA DE RIESGOS'!$AR301="Catastrófico"),CONCATENATE("R",'MAPA DE RIESGOS'!$H301,"C",'MAPA DE RIESGOS'!$AF301),"")</f>
        <v/>
      </c>
      <c r="CJ150" s="359" t="str">
        <f>IF(AND('MAPA DE RIESGOS'!$AP302="Muy Baja",'MAPA DE RIESGOS'!$AR302="Catastrófico"),CONCATENATE("R",'MAPA DE RIESGOS'!$H302,"C",'MAPA DE RIESGOS'!$AF302),"")</f>
        <v/>
      </c>
      <c r="CK150" s="359" t="str">
        <f>IF(AND('MAPA DE RIESGOS'!$AP303="Muy Baja",'MAPA DE RIESGOS'!$AR303="Catastrófico"),CONCATENATE("R",'MAPA DE RIESGOS'!$H303,"C",'MAPA DE RIESGOS'!$AF303),"")</f>
        <v/>
      </c>
      <c r="CL150" s="359" t="str">
        <f>IF(AND('MAPA DE RIESGOS'!$AP304="Muy Baja",'MAPA DE RIESGOS'!$AR304="Catastrófico"),CONCATENATE("R",'MAPA DE RIESGOS'!$H304,"C",'MAPA DE RIESGOS'!$AF304),"")</f>
        <v/>
      </c>
      <c r="CM150" s="359" t="str">
        <f>IF(AND('MAPA DE RIESGOS'!$AP305="Muy Baja",'MAPA DE RIESGOS'!$AR305="Catastrófico"),CONCATENATE("R",'MAPA DE RIESGOS'!$H305,"C",'MAPA DE RIESGOS'!$AF305),"")</f>
        <v/>
      </c>
      <c r="CN150" s="359" t="str">
        <f>IF(AND('MAPA DE RIESGOS'!$AP306="Muy Baja",'MAPA DE RIESGOS'!$AR306="Catastrófico"),CONCATENATE("R",'MAPA DE RIESGOS'!$H306,"C",'MAPA DE RIESGOS'!$AF306),"")</f>
        <v/>
      </c>
      <c r="CO150" s="359" t="str">
        <f>IF(AND('MAPA DE RIESGOS'!$AP307="Muy Baja",'MAPA DE RIESGOS'!$AR307="Catastrófico"),CONCATENATE("R",'MAPA DE RIESGOS'!$H307,"C",'MAPA DE RIESGOS'!$AF307),"")</f>
        <v/>
      </c>
      <c r="CP150" s="359" t="str">
        <f>IF(AND('MAPA DE RIESGOS'!$AP308="Muy Baja",'MAPA DE RIESGOS'!$AR308="Catastrófico"),CONCATENATE("R",'MAPA DE RIESGOS'!$H308,"C",'MAPA DE RIESGOS'!$AF308),"")</f>
        <v/>
      </c>
      <c r="CQ150" s="359" t="str">
        <f>IF(AND('MAPA DE RIESGOS'!$AP309="Muy Baja",'MAPA DE RIESGOS'!$AR309="Catastrófico"),CONCATENATE("R",'MAPA DE RIESGOS'!$H309,"C",'MAPA DE RIESGOS'!$AF309),"")</f>
        <v/>
      </c>
      <c r="CR150" s="359" t="str">
        <f>IF(AND('MAPA DE RIESGOS'!$AP310="Muy Baja",'MAPA DE RIESGOS'!$AR310="Catastrófico"),CONCATENATE("R",'MAPA DE RIESGOS'!$H310,"C",'MAPA DE RIESGOS'!$AF310),"")</f>
        <v/>
      </c>
      <c r="CS150" s="359" t="str">
        <f>IF(AND('MAPA DE RIESGOS'!$AP311="Muy Baja",'MAPA DE RIESGOS'!$AR311="Catastrófico"),CONCATENATE("R",'MAPA DE RIESGOS'!$H311,"C",'MAPA DE RIESGOS'!$AF311),"")</f>
        <v/>
      </c>
      <c r="CT150" s="359" t="str">
        <f>IF(AND('MAPA DE RIESGOS'!$AP312="Muy Baja",'MAPA DE RIESGOS'!$AR312="Catastrófico"),CONCATENATE("R",'MAPA DE RIESGOS'!$H312,"C",'MAPA DE RIESGOS'!$AF312),"")</f>
        <v/>
      </c>
      <c r="CU150" s="360" t="str">
        <f>IF(AND('MAPA DE RIESGOS'!$AP313="Muy Baja",'MAPA DE RIESGOS'!$AR313="Catastrófico"),CONCATENATE("R",'MAPA DE RIESGOS'!$H313,"C",'MAPA DE RIESGOS'!$AF313),"")</f>
        <v/>
      </c>
      <c r="CV150" s="67"/>
    </row>
    <row r="151" spans="2:100" ht="32.5" customHeight="1">
      <c r="B151" s="755"/>
      <c r="C151" s="755"/>
      <c r="D151" s="756"/>
      <c r="E151" s="726"/>
      <c r="F151" s="727"/>
      <c r="G151" s="727"/>
      <c r="H151" s="727"/>
      <c r="I151" s="727"/>
      <c r="J151" s="378" t="str">
        <f>IF(AND('MAPA DE RIESGOS'!$AP314="Muy Baja",'MAPA DE RIESGOS'!$AR314="Leve"),CONCATENATE("R",'MAPA DE RIESGOS'!$H314,"C",'MAPA DE RIESGOS'!$AF314),"")</f>
        <v/>
      </c>
      <c r="K151" s="379" t="str">
        <f>IF(AND('MAPA DE RIESGOS'!$AP315="Muy Baja",'MAPA DE RIESGOS'!$AR315="Leve"),CONCATENATE("R",'MAPA DE RIESGOS'!$H315,"C",'MAPA DE RIESGOS'!$AF315),"")</f>
        <v/>
      </c>
      <c r="L151" s="379" t="str">
        <f>IF(AND('MAPA DE RIESGOS'!$AP316="Muy Baja",'MAPA DE RIESGOS'!$AR316="Leve"),CONCATENATE("R",'MAPA DE RIESGOS'!$H316,"C",'MAPA DE RIESGOS'!$AF316),"")</f>
        <v/>
      </c>
      <c r="M151" s="379" t="str">
        <f>IF(AND('MAPA DE RIESGOS'!$AP317="Muy Baja",'MAPA DE RIESGOS'!$AR317="Leve"),CONCATENATE("R",'MAPA DE RIESGOS'!$H317,"C",'MAPA DE RIESGOS'!$AF317),"")</f>
        <v/>
      </c>
      <c r="N151" s="379" t="str">
        <f>IF(AND('MAPA DE RIESGOS'!$AP318="Muy Baja",'MAPA DE RIESGOS'!$AR318="Leve"),CONCATENATE("R",'MAPA DE RIESGOS'!$H318,"C",'MAPA DE RIESGOS'!$AF318),"")</f>
        <v/>
      </c>
      <c r="O151" s="379" t="str">
        <f>IF(AND('MAPA DE RIESGOS'!$AP319="Muy Baja",'MAPA DE RIESGOS'!$AR319="Leve"),CONCATENATE("R",'MAPA DE RIESGOS'!$H319,"C",'MAPA DE RIESGOS'!$AF319),"")</f>
        <v/>
      </c>
      <c r="P151" s="379" t="str">
        <f>IF(AND('MAPA DE RIESGOS'!$AP320="Muy Baja",'MAPA DE RIESGOS'!$AR320="Leve"),CONCATENATE("R",'MAPA DE RIESGOS'!$H320,"C",'MAPA DE RIESGOS'!$AF320),"")</f>
        <v/>
      </c>
      <c r="Q151" s="379" t="str">
        <f>IF(AND('MAPA DE RIESGOS'!$AP321="Muy Baja",'MAPA DE RIESGOS'!$AR321="Leve"),CONCATENATE("R",'MAPA DE RIESGOS'!$H321,"C",'MAPA DE RIESGOS'!$AF321),"")</f>
        <v/>
      </c>
      <c r="R151" s="379" t="str">
        <f>IF(AND('MAPA DE RIESGOS'!$AP322="Muy Baja",'MAPA DE RIESGOS'!$AR322="Leve"),CONCATENATE("R",'MAPA DE RIESGOS'!$H322,"C",'MAPA DE RIESGOS'!$AF322),"")</f>
        <v/>
      </c>
      <c r="S151" s="379" t="str">
        <f>IF(AND('MAPA DE RIESGOS'!$AP323="Muy Baja",'MAPA DE RIESGOS'!$AR323="Leve"),CONCATENATE("R",'MAPA DE RIESGOS'!$H323,"C",'MAPA DE RIESGOS'!$AF323),"")</f>
        <v/>
      </c>
      <c r="T151" s="379" t="str">
        <f>IF(AND('MAPA DE RIESGOS'!$AP324="Muy Baja",'MAPA DE RIESGOS'!$AR324="Leve"),CONCATENATE("R",'MAPA DE RIESGOS'!$H324,"C",'MAPA DE RIESGOS'!$AF324),"")</f>
        <v/>
      </c>
      <c r="U151" s="379" t="str">
        <f>IF(AND('MAPA DE RIESGOS'!$AP325="Muy Baja",'MAPA DE RIESGOS'!$AR325="Leve"),CONCATENATE("R",'MAPA DE RIESGOS'!$H325,"C",'MAPA DE RIESGOS'!$AF325),"")</f>
        <v/>
      </c>
      <c r="V151" s="379" t="str">
        <f>IF(AND('MAPA DE RIESGOS'!$AP326="Muy Baja",'MAPA DE RIESGOS'!$AR326="Leve"),CONCATENATE("R",'MAPA DE RIESGOS'!$H326,"C",'MAPA DE RIESGOS'!$AF326),"")</f>
        <v/>
      </c>
      <c r="W151" s="379" t="str">
        <f>IF(AND('MAPA DE RIESGOS'!$AP327="Muy Baja",'MAPA DE RIESGOS'!$AR327="Leve"),CONCATENATE("R",'MAPA DE RIESGOS'!$H327,"C",'MAPA DE RIESGOS'!$AF327),"")</f>
        <v/>
      </c>
      <c r="X151" s="379" t="str">
        <f>IF(AND('MAPA DE RIESGOS'!$AP328="Muy Baja",'MAPA DE RIESGOS'!$AR328="Leve"),CONCATENATE("R",'MAPA DE RIESGOS'!$H328,"C",'MAPA DE RIESGOS'!$AF328),"")</f>
        <v/>
      </c>
      <c r="Y151" s="379" t="str">
        <f>IF(AND('MAPA DE RIESGOS'!$AP329="Muy Baja",'MAPA DE RIESGOS'!$AR329="Leve"),CONCATENATE("R",'MAPA DE RIESGOS'!$H329,"C",'MAPA DE RIESGOS'!$AF329),"")</f>
        <v/>
      </c>
      <c r="Z151" s="379" t="str">
        <f>IF(AND('MAPA DE RIESGOS'!$AP330="Muy Baja",'MAPA DE RIESGOS'!$AR330="Leve"),CONCATENATE("R",'MAPA DE RIESGOS'!$H330,"C",'MAPA DE RIESGOS'!$AF330),"")</f>
        <v/>
      </c>
      <c r="AA151" s="380" t="str">
        <f>IF(AND('MAPA DE RIESGOS'!$AP331="Muy Baja",'MAPA DE RIESGOS'!$AR331="Leve"),CONCATENATE("R",'MAPA DE RIESGOS'!$H331,"C",'MAPA DE RIESGOS'!$AF331),"")</f>
        <v/>
      </c>
      <c r="AB151" s="378" t="str">
        <f>IF(AND('MAPA DE RIESGOS'!$AP314="Muy Baja",'MAPA DE RIESGOS'!$AR314="Menor"),CONCATENATE("R",'MAPA DE RIESGOS'!$H314,"C",'MAPA DE RIESGOS'!$AF314),"")</f>
        <v/>
      </c>
      <c r="AC151" s="379" t="str">
        <f>IF(AND('MAPA DE RIESGOS'!$AP315="Muy Baja",'MAPA DE RIESGOS'!$AR315="Menor"),CONCATENATE("R",'MAPA DE RIESGOS'!$H315,"C",'MAPA DE RIESGOS'!$AF315),"")</f>
        <v/>
      </c>
      <c r="AD151" s="379" t="str">
        <f>IF(AND('MAPA DE RIESGOS'!$AP316="Muy Baja",'MAPA DE RIESGOS'!$AR316="Menor"),CONCATENATE("R",'MAPA DE RIESGOS'!$H316,"C",'MAPA DE RIESGOS'!$AF316),"")</f>
        <v/>
      </c>
      <c r="AE151" s="379" t="str">
        <f>IF(AND('MAPA DE RIESGOS'!$AP317="Muy Baja",'MAPA DE RIESGOS'!$AR317="Menor"),CONCATENATE("R",'MAPA DE RIESGOS'!$H317,"C",'MAPA DE RIESGOS'!$AF317),"")</f>
        <v/>
      </c>
      <c r="AF151" s="379" t="str">
        <f>IF(AND('MAPA DE RIESGOS'!$AP318="Muy Baja",'MAPA DE RIESGOS'!$AR318="Menor"),CONCATENATE("R",'MAPA DE RIESGOS'!$H318,"C",'MAPA DE RIESGOS'!$AF318),"")</f>
        <v/>
      </c>
      <c r="AG151" s="379" t="str">
        <f>IF(AND('MAPA DE RIESGOS'!$AP319="Muy Baja",'MAPA DE RIESGOS'!$AR319="Menor"),CONCATENATE("R",'MAPA DE RIESGOS'!$H319,"C",'MAPA DE RIESGOS'!$AF319),"")</f>
        <v/>
      </c>
      <c r="AH151" s="379" t="str">
        <f>IF(AND('MAPA DE RIESGOS'!$AP320="Muy Baja",'MAPA DE RIESGOS'!$AR320="Menor"),CONCATENATE("R",'MAPA DE RIESGOS'!$H320,"C",'MAPA DE RIESGOS'!$AF320),"")</f>
        <v/>
      </c>
      <c r="AI151" s="379" t="str">
        <f>IF(AND('MAPA DE RIESGOS'!$AP321="Muy Baja",'MAPA DE RIESGOS'!$AR321="Menor"),CONCATENATE("R",'MAPA DE RIESGOS'!$H321,"C",'MAPA DE RIESGOS'!$AF321),"")</f>
        <v/>
      </c>
      <c r="AJ151" s="379" t="str">
        <f>IF(AND('MAPA DE RIESGOS'!$AP322="Muy Baja",'MAPA DE RIESGOS'!$AR322="Menor"),CONCATENATE("R",'MAPA DE RIESGOS'!$H322,"C",'MAPA DE RIESGOS'!$AF322),"")</f>
        <v/>
      </c>
      <c r="AK151" s="379" t="str">
        <f>IF(AND('MAPA DE RIESGOS'!$AP323="Muy Baja",'MAPA DE RIESGOS'!$AR323="Menor"),CONCATENATE("R",'MAPA DE RIESGOS'!$H323,"C",'MAPA DE RIESGOS'!$AF323),"")</f>
        <v/>
      </c>
      <c r="AL151" s="379" t="str">
        <f>IF(AND('MAPA DE RIESGOS'!$AP324="Muy Baja",'MAPA DE RIESGOS'!$AR324="Menor"),CONCATENATE("R",'MAPA DE RIESGOS'!$H324,"C",'MAPA DE RIESGOS'!$AF324),"")</f>
        <v/>
      </c>
      <c r="AM151" s="379" t="str">
        <f>IF(AND('MAPA DE RIESGOS'!$AP325="Muy Baja",'MAPA DE RIESGOS'!$AR325="Menor"),CONCATENATE("R",'MAPA DE RIESGOS'!$H325,"C",'MAPA DE RIESGOS'!$AF325),"")</f>
        <v/>
      </c>
      <c r="AN151" s="379" t="str">
        <f>IF(AND('MAPA DE RIESGOS'!$AP326="Muy Baja",'MAPA DE RIESGOS'!$AR326="Menor"),CONCATENATE("R",'MAPA DE RIESGOS'!$H326,"C",'MAPA DE RIESGOS'!$AF326),"")</f>
        <v/>
      </c>
      <c r="AO151" s="379" t="str">
        <f>IF(AND('MAPA DE RIESGOS'!$AP327="Muy Baja",'MAPA DE RIESGOS'!$AR327="Menor"),CONCATENATE("R",'MAPA DE RIESGOS'!$H327,"C",'MAPA DE RIESGOS'!$AF327),"")</f>
        <v/>
      </c>
      <c r="AP151" s="379" t="str">
        <f>IF(AND('MAPA DE RIESGOS'!$AP328="Muy Baja",'MAPA DE RIESGOS'!$AR328="Menor"),CONCATENATE("R",'MAPA DE RIESGOS'!$H328,"C",'MAPA DE RIESGOS'!$AF328),"")</f>
        <v/>
      </c>
      <c r="AQ151" s="379" t="str">
        <f>IF(AND('MAPA DE RIESGOS'!$AP329="Muy Baja",'MAPA DE RIESGOS'!$AR329="Menor"),CONCATENATE("R",'MAPA DE RIESGOS'!$H329,"C",'MAPA DE RIESGOS'!$AF329),"")</f>
        <v/>
      </c>
      <c r="AR151" s="379" t="str">
        <f>IF(AND('MAPA DE RIESGOS'!$AP330="Muy Baja",'MAPA DE RIESGOS'!$AR330="Menor"),CONCATENATE("R",'MAPA DE RIESGOS'!$H330,"C",'MAPA DE RIESGOS'!$AF330),"")</f>
        <v/>
      </c>
      <c r="AS151" s="380" t="str">
        <f>IF(AND('MAPA DE RIESGOS'!$AP331="Muy Baja",'MAPA DE RIESGOS'!$AR331="Menor"),CONCATENATE("R",'MAPA DE RIESGOS'!$H331,"C",'MAPA DE RIESGOS'!$AF331),"")</f>
        <v/>
      </c>
      <c r="AT151" s="369" t="str">
        <f>IF(AND('MAPA DE RIESGOS'!$AP314="Muy Baja",'MAPA DE RIESGOS'!$AR314="Moderado"),CONCATENATE("R",'MAPA DE RIESGOS'!$H314,"C",'MAPA DE RIESGOS'!$AF314),"")</f>
        <v/>
      </c>
      <c r="AU151" s="370" t="str">
        <f>IF(AND('MAPA DE RIESGOS'!$AP315="Muy Baja",'MAPA DE RIESGOS'!$AR315="Moderado"),CONCATENATE("R",'MAPA DE RIESGOS'!$H315,"C",'MAPA DE RIESGOS'!$AF315),"")</f>
        <v/>
      </c>
      <c r="AV151" s="370" t="str">
        <f>IF(AND('MAPA DE RIESGOS'!$AP316="Muy Baja",'MAPA DE RIESGOS'!$AR316="Moderado"),CONCATENATE("R",'MAPA DE RIESGOS'!$H316,"C",'MAPA DE RIESGOS'!$AF316),"")</f>
        <v/>
      </c>
      <c r="AW151" s="370" t="str">
        <f>IF(AND('MAPA DE RIESGOS'!$AP317="Muy Baja",'MAPA DE RIESGOS'!$AR317="Moderado"),CONCATENATE("R",'MAPA DE RIESGOS'!$H317,"C",'MAPA DE RIESGOS'!$AF317),"")</f>
        <v/>
      </c>
      <c r="AX151" s="370" t="str">
        <f>IF(AND('MAPA DE RIESGOS'!$AP318="Muy Baja",'MAPA DE RIESGOS'!$AR318="Moderado"),CONCATENATE("R",'MAPA DE RIESGOS'!$H318,"C",'MAPA DE RIESGOS'!$AF318),"")</f>
        <v/>
      </c>
      <c r="AY151" s="370" t="str">
        <f>IF(AND('MAPA DE RIESGOS'!$AP319="Muy Baja",'MAPA DE RIESGOS'!$AR319="Moderado"),CONCATENATE("R",'MAPA DE RIESGOS'!$H319,"C",'MAPA DE RIESGOS'!$AF319),"")</f>
        <v/>
      </c>
      <c r="AZ151" s="370" t="str">
        <f>IF(AND('MAPA DE RIESGOS'!$AP320="Muy Baja",'MAPA DE RIESGOS'!$AR320="Moderado"),CONCATENATE("R",'MAPA DE RIESGOS'!$H320,"C",'MAPA DE RIESGOS'!$AF320),"")</f>
        <v/>
      </c>
      <c r="BA151" s="370" t="str">
        <f>IF(AND('MAPA DE RIESGOS'!$AP321="Muy Baja",'MAPA DE RIESGOS'!$AR321="Moderado"),CONCATENATE("R",'MAPA DE RIESGOS'!$H321,"C",'MAPA DE RIESGOS'!$AF321),"")</f>
        <v/>
      </c>
      <c r="BB151" s="370" t="str">
        <f>IF(AND('MAPA DE RIESGOS'!$AP322="Muy Baja",'MAPA DE RIESGOS'!$AR322="Moderado"),CONCATENATE("R",'MAPA DE RIESGOS'!$H322,"C",'MAPA DE RIESGOS'!$AF322),"")</f>
        <v/>
      </c>
      <c r="BC151" s="370" t="str">
        <f>IF(AND('MAPA DE RIESGOS'!$AP323="Muy Baja",'MAPA DE RIESGOS'!$AR323="Moderado"),CONCATENATE("R",'MAPA DE RIESGOS'!$H323,"C",'MAPA DE RIESGOS'!$AF323),"")</f>
        <v/>
      </c>
      <c r="BD151" s="370" t="str">
        <f>IF(AND('MAPA DE RIESGOS'!$AP324="Muy Baja",'MAPA DE RIESGOS'!$AR324="Moderado"),CONCATENATE("R",'MAPA DE RIESGOS'!$H324,"C",'MAPA DE RIESGOS'!$AF324),"")</f>
        <v/>
      </c>
      <c r="BE151" s="370" t="str">
        <f>IF(AND('MAPA DE RIESGOS'!$AP325="Muy Baja",'MAPA DE RIESGOS'!$AR325="Moderado"),CONCATENATE("R",'MAPA DE RIESGOS'!$H325,"C",'MAPA DE RIESGOS'!$AF325),"")</f>
        <v/>
      </c>
      <c r="BF151" s="370" t="str">
        <f>IF(AND('MAPA DE RIESGOS'!$AP326="Muy Baja",'MAPA DE RIESGOS'!$AR326="Moderado"),CONCATENATE("R",'MAPA DE RIESGOS'!$H326,"C",'MAPA DE RIESGOS'!$AF326),"")</f>
        <v/>
      </c>
      <c r="BG151" s="370" t="str">
        <f>IF(AND('MAPA DE RIESGOS'!$AP327="Muy Baja",'MAPA DE RIESGOS'!$AR327="Moderado"),CONCATENATE("R",'MAPA DE RIESGOS'!$H327,"C",'MAPA DE RIESGOS'!$AF327),"")</f>
        <v/>
      </c>
      <c r="BH151" s="370" t="str">
        <f>IF(AND('MAPA DE RIESGOS'!$AP328="Muy Baja",'MAPA DE RIESGOS'!$AR328="Moderado"),CONCATENATE("R",'MAPA DE RIESGOS'!$H328,"C",'MAPA DE RIESGOS'!$AF328),"")</f>
        <v/>
      </c>
      <c r="BI151" s="370" t="str">
        <f>IF(AND('MAPA DE RIESGOS'!$AP329="Muy Baja",'MAPA DE RIESGOS'!$AR329="Moderado"),CONCATENATE("R",'MAPA DE RIESGOS'!$H329,"C",'MAPA DE RIESGOS'!$AF329),"")</f>
        <v/>
      </c>
      <c r="BJ151" s="370" t="str">
        <f>IF(AND('MAPA DE RIESGOS'!$AP330="Muy Baja",'MAPA DE RIESGOS'!$AR330="Moderado"),CONCATENATE("R",'MAPA DE RIESGOS'!$H330,"C",'MAPA DE RIESGOS'!$AF330),"")</f>
        <v/>
      </c>
      <c r="BK151" s="371" t="str">
        <f>IF(AND('MAPA DE RIESGOS'!$AP331="Muy Baja",'MAPA DE RIESGOS'!$AR331="Moderado"),CONCATENATE("R",'MAPA DE RIESGOS'!$H331,"C",'MAPA DE RIESGOS'!$AF331),"")</f>
        <v/>
      </c>
      <c r="BL151" s="357" t="str">
        <f>IF(AND('MAPA DE RIESGOS'!$AP314="Muy Baja",'MAPA DE RIESGOS'!$AR314="Mayor"),CONCATENATE("R",'MAPA DE RIESGOS'!$H314,"C",'MAPA DE RIESGOS'!$AF314),"")</f>
        <v/>
      </c>
      <c r="BM151" s="357" t="str">
        <f>IF(AND('MAPA DE RIESGOS'!$AP315="Muy Baja",'MAPA DE RIESGOS'!$AR315="Mayor"),CONCATENATE("R",'MAPA DE RIESGOS'!$H315,"C",'MAPA DE RIESGOS'!$AF315),"")</f>
        <v/>
      </c>
      <c r="BN151" s="357" t="str">
        <f>IF(AND('MAPA DE RIESGOS'!$AP316="Muy Baja",'MAPA DE RIESGOS'!$AR316="Mayor"),CONCATENATE("R",'MAPA DE RIESGOS'!$H316,"C",'MAPA DE RIESGOS'!$AF316),"")</f>
        <v/>
      </c>
      <c r="BO151" s="357" t="str">
        <f>IF(AND('MAPA DE RIESGOS'!$AP317="Muy Baja",'MAPA DE RIESGOS'!$AR317="Mayor"),CONCATENATE("R",'MAPA DE RIESGOS'!$H317,"C",'MAPA DE RIESGOS'!$AF317),"")</f>
        <v/>
      </c>
      <c r="BP151" s="357" t="str">
        <f>IF(AND('MAPA DE RIESGOS'!$AP318="Muy Baja",'MAPA DE RIESGOS'!$AR318="Mayor"),CONCATENATE("R",'MAPA DE RIESGOS'!$H318,"C",'MAPA DE RIESGOS'!$AF318),"")</f>
        <v/>
      </c>
      <c r="BQ151" s="357" t="str">
        <f>IF(AND('MAPA DE RIESGOS'!$AP319="Muy Baja",'MAPA DE RIESGOS'!$AR319="Mayor"),CONCATENATE("R",'MAPA DE RIESGOS'!$H319,"C",'MAPA DE RIESGOS'!$AF319),"")</f>
        <v/>
      </c>
      <c r="BR151" s="357" t="str">
        <f>IF(AND('MAPA DE RIESGOS'!$AP320="Muy Baja",'MAPA DE RIESGOS'!$AR320="Mayor"),CONCATENATE("R",'MAPA DE RIESGOS'!$H320,"C",'MAPA DE RIESGOS'!$AF320),"")</f>
        <v/>
      </c>
      <c r="BS151" s="357" t="str">
        <f>IF(AND('MAPA DE RIESGOS'!$AP321="Muy Baja",'MAPA DE RIESGOS'!$AR321="Mayor"),CONCATENATE("R",'MAPA DE RIESGOS'!$H321,"C",'MAPA DE RIESGOS'!$AF321),"")</f>
        <v/>
      </c>
      <c r="BT151" s="357" t="str">
        <f>IF(AND('MAPA DE RIESGOS'!$AP322="Muy Baja",'MAPA DE RIESGOS'!$AR322="Mayor"),CONCATENATE("R",'MAPA DE RIESGOS'!$H322,"C",'MAPA DE RIESGOS'!$AF322),"")</f>
        <v/>
      </c>
      <c r="BU151" s="357" t="str">
        <f>IF(AND('MAPA DE RIESGOS'!$AP323="Muy Baja",'MAPA DE RIESGOS'!$AR323="Mayor"),CONCATENATE("R",'MAPA DE RIESGOS'!$H323,"C",'MAPA DE RIESGOS'!$AF323),"")</f>
        <v/>
      </c>
      <c r="BV151" s="357" t="str">
        <f>IF(AND('MAPA DE RIESGOS'!$AP324="Muy Baja",'MAPA DE RIESGOS'!$AR324="Mayor"),CONCATENATE("R",'MAPA DE RIESGOS'!$H324,"C",'MAPA DE RIESGOS'!$AF324),"")</f>
        <v/>
      </c>
      <c r="BW151" s="357" t="str">
        <f>IF(AND('MAPA DE RIESGOS'!$AP325="Muy Baja",'MAPA DE RIESGOS'!$AR325="Mayor"),CONCATENATE("R",'MAPA DE RIESGOS'!$H325,"C",'MAPA DE RIESGOS'!$AF325),"")</f>
        <v/>
      </c>
      <c r="BX151" s="357" t="str">
        <f>IF(AND('MAPA DE RIESGOS'!$AP326="Muy Baja",'MAPA DE RIESGOS'!$AR326="Mayor"),CONCATENATE("R",'MAPA DE RIESGOS'!$H326,"C",'MAPA DE RIESGOS'!$AF326),"")</f>
        <v/>
      </c>
      <c r="BY151" s="357" t="str">
        <f>IF(AND('MAPA DE RIESGOS'!$AP327="Muy Baja",'MAPA DE RIESGOS'!$AR327="Mayor"),CONCATENATE("R",'MAPA DE RIESGOS'!$H327,"C",'MAPA DE RIESGOS'!$AF327),"")</f>
        <v/>
      </c>
      <c r="BZ151" s="357" t="str">
        <f>IF(AND('MAPA DE RIESGOS'!$AP328="Muy Baja",'MAPA DE RIESGOS'!$AR328="Mayor"),CONCATENATE("R",'MAPA DE RIESGOS'!$H328,"C",'MAPA DE RIESGOS'!$AF328),"")</f>
        <v/>
      </c>
      <c r="CA151" s="357" t="str">
        <f>IF(AND('MAPA DE RIESGOS'!$AP329="Muy Baja",'MAPA DE RIESGOS'!$AR329="Mayor"),CONCATENATE("R",'MAPA DE RIESGOS'!$H329,"C",'MAPA DE RIESGOS'!$AF329),"")</f>
        <v/>
      </c>
      <c r="CB151" s="357" t="str">
        <f>IF(AND('MAPA DE RIESGOS'!$AP330="Muy Baja",'MAPA DE RIESGOS'!$AR330="Mayor"),CONCATENATE("R",'MAPA DE RIESGOS'!$H330,"C",'MAPA DE RIESGOS'!$AF330),"")</f>
        <v/>
      </c>
      <c r="CC151" s="358" t="str">
        <f>IF(AND('MAPA DE RIESGOS'!$AP331="Muy Baja",'MAPA DE RIESGOS'!$AR331="Mayor"),CONCATENATE("R",'MAPA DE RIESGOS'!$H331,"C",'MAPA DE RIESGOS'!$AF331),"")</f>
        <v/>
      </c>
      <c r="CD151" s="359" t="str">
        <f>IF(AND('MAPA DE RIESGOS'!$AP314="Muy Baja",'MAPA DE RIESGOS'!$AR314="Catastrófico"),CONCATENATE("R",'MAPA DE RIESGOS'!$H314,"C",'MAPA DE RIESGOS'!$AF314),"")</f>
        <v/>
      </c>
      <c r="CE151" s="359" t="str">
        <f>IF(AND('MAPA DE RIESGOS'!$AP315="Muy Baja",'MAPA DE RIESGOS'!$AR315="Catastrófico"),CONCATENATE("R",'MAPA DE RIESGOS'!$H315,"C",'MAPA DE RIESGOS'!$AF315),"")</f>
        <v/>
      </c>
      <c r="CF151" s="359" t="str">
        <f>IF(AND('MAPA DE RIESGOS'!$AP316="Muy Baja",'MAPA DE RIESGOS'!$AR316="Catastrófico"),CONCATENATE("R",'MAPA DE RIESGOS'!$H316,"C",'MAPA DE RIESGOS'!$AF316),"")</f>
        <v/>
      </c>
      <c r="CG151" s="359" t="str">
        <f>IF(AND('MAPA DE RIESGOS'!$AP317="Muy Baja",'MAPA DE RIESGOS'!$AR317="Catastrófico"),CONCATENATE("R",'MAPA DE RIESGOS'!$H317,"C",'MAPA DE RIESGOS'!$AF317),"")</f>
        <v/>
      </c>
      <c r="CH151" s="359" t="str">
        <f>IF(AND('MAPA DE RIESGOS'!$AP318="Muy Baja",'MAPA DE RIESGOS'!$AR318="Catastrófico"),CONCATENATE("R",'MAPA DE RIESGOS'!$H318,"C",'MAPA DE RIESGOS'!$AF318),"")</f>
        <v/>
      </c>
      <c r="CI151" s="359" t="str">
        <f>IF(AND('MAPA DE RIESGOS'!$AP319="Muy Baja",'MAPA DE RIESGOS'!$AR319="Catastrófico"),CONCATENATE("R",'MAPA DE RIESGOS'!$H319,"C",'MAPA DE RIESGOS'!$AF319),"")</f>
        <v/>
      </c>
      <c r="CJ151" s="359" t="str">
        <f>IF(AND('MAPA DE RIESGOS'!$AP320="Muy Baja",'MAPA DE RIESGOS'!$AR320="Catastrófico"),CONCATENATE("R",'MAPA DE RIESGOS'!$H320,"C",'MAPA DE RIESGOS'!$AF320),"")</f>
        <v/>
      </c>
      <c r="CK151" s="359" t="str">
        <f>IF(AND('MAPA DE RIESGOS'!$AP321="Muy Baja",'MAPA DE RIESGOS'!$AR321="Catastrófico"),CONCATENATE("R",'MAPA DE RIESGOS'!$H321,"C",'MAPA DE RIESGOS'!$AF321),"")</f>
        <v/>
      </c>
      <c r="CL151" s="359" t="str">
        <f>IF(AND('MAPA DE RIESGOS'!$AP322="Muy Baja",'MAPA DE RIESGOS'!$AR322="Catastrófico"),CONCATENATE("R",'MAPA DE RIESGOS'!$H322,"C",'MAPA DE RIESGOS'!$AF322),"")</f>
        <v/>
      </c>
      <c r="CM151" s="359" t="str">
        <f>IF(AND('MAPA DE RIESGOS'!$AP323="Muy Baja",'MAPA DE RIESGOS'!$AR323="Catastrófico"),CONCATENATE("R",'MAPA DE RIESGOS'!$H323,"C",'MAPA DE RIESGOS'!$AF323),"")</f>
        <v/>
      </c>
      <c r="CN151" s="359" t="str">
        <f>IF(AND('MAPA DE RIESGOS'!$AP324="Muy Baja",'MAPA DE RIESGOS'!$AR324="Catastrófico"),CONCATENATE("R",'MAPA DE RIESGOS'!$H324,"C",'MAPA DE RIESGOS'!$AF324),"")</f>
        <v/>
      </c>
      <c r="CO151" s="359" t="str">
        <f>IF(AND('MAPA DE RIESGOS'!$AP325="Muy Baja",'MAPA DE RIESGOS'!$AR325="Catastrófico"),CONCATENATE("R",'MAPA DE RIESGOS'!$H325,"C",'MAPA DE RIESGOS'!$AF325),"")</f>
        <v/>
      </c>
      <c r="CP151" s="359" t="str">
        <f>IF(AND('MAPA DE RIESGOS'!$AP326="Muy Baja",'MAPA DE RIESGOS'!$AR326="Catastrófico"),CONCATENATE("R",'MAPA DE RIESGOS'!$H326,"C",'MAPA DE RIESGOS'!$AF326),"")</f>
        <v/>
      </c>
      <c r="CQ151" s="359" t="str">
        <f>IF(AND('MAPA DE RIESGOS'!$AP327="Muy Baja",'MAPA DE RIESGOS'!$AR327="Catastrófico"),CONCATENATE("R",'MAPA DE RIESGOS'!$H327,"C",'MAPA DE RIESGOS'!$AF327),"")</f>
        <v/>
      </c>
      <c r="CR151" s="359" t="str">
        <f>IF(AND('MAPA DE RIESGOS'!$AP328="Muy Baja",'MAPA DE RIESGOS'!$AR328="Catastrófico"),CONCATENATE("R",'MAPA DE RIESGOS'!$H328,"C",'MAPA DE RIESGOS'!$AF328),"")</f>
        <v/>
      </c>
      <c r="CS151" s="359" t="str">
        <f>IF(AND('MAPA DE RIESGOS'!$AP329="Muy Baja",'MAPA DE RIESGOS'!$AR329="Catastrófico"),CONCATENATE("R",'MAPA DE RIESGOS'!$H329,"C",'MAPA DE RIESGOS'!$AF329),"")</f>
        <v/>
      </c>
      <c r="CT151" s="359" t="str">
        <f>IF(AND('MAPA DE RIESGOS'!$AP330="Muy Baja",'MAPA DE RIESGOS'!$AR330="Catastrófico"),CONCATENATE("R",'MAPA DE RIESGOS'!$H330,"C",'MAPA DE RIESGOS'!$AF330),"")</f>
        <v/>
      </c>
      <c r="CU151" s="360" t="str">
        <f>IF(AND('MAPA DE RIESGOS'!$AP331="Muy Baja",'MAPA DE RIESGOS'!$AR331="Catastrófico"),CONCATENATE("R",'MAPA DE RIESGOS'!$H331,"C",'MAPA DE RIESGOS'!$AF331),"")</f>
        <v/>
      </c>
      <c r="CV151" s="67"/>
    </row>
    <row r="152" spans="2:100" ht="32.5" customHeight="1">
      <c r="B152" s="755"/>
      <c r="C152" s="755"/>
      <c r="D152" s="756"/>
      <c r="E152" s="726"/>
      <c r="F152" s="727"/>
      <c r="G152" s="727"/>
      <c r="H152" s="727"/>
      <c r="I152" s="727"/>
      <c r="J152" s="378" t="str">
        <f>IF(AND('MAPA DE RIESGOS'!$AP332="Muy Baja",'MAPA DE RIESGOS'!$AR332="Leve"),CONCATENATE("R",'MAPA DE RIESGOS'!$H332,"C",'MAPA DE RIESGOS'!$AF332),"")</f>
        <v/>
      </c>
      <c r="K152" s="379" t="str">
        <f>IF(AND('MAPA DE RIESGOS'!$AP333="Muy Baja",'MAPA DE RIESGOS'!$AR333="Leve"),CONCATENATE("R",'MAPA DE RIESGOS'!$H333,"C",'MAPA DE RIESGOS'!$AF333),"")</f>
        <v/>
      </c>
      <c r="L152" s="379" t="str">
        <f>IF(AND('MAPA DE RIESGOS'!$AP334="Muy Baja",'MAPA DE RIESGOS'!$AR334="Leve"),CONCATENATE("R",'MAPA DE RIESGOS'!$H334,"C",'MAPA DE RIESGOS'!$AF334),"")</f>
        <v/>
      </c>
      <c r="M152" s="379" t="str">
        <f>IF(AND('MAPA DE RIESGOS'!$AP335="Muy Baja",'MAPA DE RIESGOS'!$AR335="Leve"),CONCATENATE("R",'MAPA DE RIESGOS'!$H335,"C",'MAPA DE RIESGOS'!$AF335),"")</f>
        <v/>
      </c>
      <c r="N152" s="379" t="str">
        <f>IF(AND('MAPA DE RIESGOS'!$AP336="Muy Baja",'MAPA DE RIESGOS'!$AR336="Leve"),CONCATENATE("R",'MAPA DE RIESGOS'!$H336,"C",'MAPA DE RIESGOS'!$AF336),"")</f>
        <v/>
      </c>
      <c r="O152" s="379" t="str">
        <f>IF(AND('MAPA DE RIESGOS'!$AP337="Muy Baja",'MAPA DE RIESGOS'!$AR337="Leve"),CONCATENATE("R",'MAPA DE RIESGOS'!$H337,"C",'MAPA DE RIESGOS'!$AF337),"")</f>
        <v/>
      </c>
      <c r="P152" s="379" t="str">
        <f>IF(AND('MAPA DE RIESGOS'!$AP338="Muy Baja",'MAPA DE RIESGOS'!$AR338="Leve"),CONCATENATE("R",'MAPA DE RIESGOS'!$H338,"C",'MAPA DE RIESGOS'!$AF338),"")</f>
        <v/>
      </c>
      <c r="Q152" s="379" t="str">
        <f>IF(AND('MAPA DE RIESGOS'!$AP339="Muy Baja",'MAPA DE RIESGOS'!$AR339="Leve"),CONCATENATE("R",'MAPA DE RIESGOS'!$H339,"C",'MAPA DE RIESGOS'!$AF339),"")</f>
        <v/>
      </c>
      <c r="R152" s="379" t="str">
        <f>IF(AND('MAPA DE RIESGOS'!$AP340="Muy Baja",'MAPA DE RIESGOS'!$AR340="Leve"),CONCATENATE("R",'MAPA DE RIESGOS'!$H340,"C",'MAPA DE RIESGOS'!$AF340),"")</f>
        <v/>
      </c>
      <c r="S152" s="379" t="str">
        <f>IF(AND('MAPA DE RIESGOS'!$AP341="Muy Baja",'MAPA DE RIESGOS'!$AR341="Leve"),CONCATENATE("R",'MAPA DE RIESGOS'!$H341,"C",'MAPA DE RIESGOS'!$AF341),"")</f>
        <v/>
      </c>
      <c r="T152" s="379" t="str">
        <f>IF(AND('MAPA DE RIESGOS'!$AP342="Muy Baja",'MAPA DE RIESGOS'!$AR342="Leve"),CONCATENATE("R",'MAPA DE RIESGOS'!$H342,"C",'MAPA DE RIESGOS'!$AF342),"")</f>
        <v/>
      </c>
      <c r="U152" s="379" t="str">
        <f>IF(AND('MAPA DE RIESGOS'!$AP343="Muy Baja",'MAPA DE RIESGOS'!$AR343="Leve"),CONCATENATE("R",'MAPA DE RIESGOS'!$H343,"C",'MAPA DE RIESGOS'!$AF343),"")</f>
        <v/>
      </c>
      <c r="V152" s="379" t="str">
        <f>IF(AND('MAPA DE RIESGOS'!$AP344="Muy Baja",'MAPA DE RIESGOS'!$AR344="Leve"),CONCATENATE("R",'MAPA DE RIESGOS'!$H344,"C",'MAPA DE RIESGOS'!$AF344),"")</f>
        <v/>
      </c>
      <c r="W152" s="379" t="str">
        <f>IF(AND('MAPA DE RIESGOS'!$AP345="Muy Baja",'MAPA DE RIESGOS'!$AR345="Leve"),CONCATENATE("R",'MAPA DE RIESGOS'!$H345,"C",'MAPA DE RIESGOS'!$AF345),"")</f>
        <v/>
      </c>
      <c r="X152" s="379" t="str">
        <f>IF(AND('MAPA DE RIESGOS'!$AP346="Muy Baja",'MAPA DE RIESGOS'!$AR346="Leve"),CONCATENATE("R",'MAPA DE RIESGOS'!$H346,"C",'MAPA DE RIESGOS'!$AF346),"")</f>
        <v/>
      </c>
      <c r="Y152" s="379" t="str">
        <f>IF(AND('MAPA DE RIESGOS'!$AP347="Muy Baja",'MAPA DE RIESGOS'!$AR347="Leve"),CONCATENATE("R",'MAPA DE RIESGOS'!$H347,"C",'MAPA DE RIESGOS'!$AF347),"")</f>
        <v/>
      </c>
      <c r="Z152" s="379" t="str">
        <f>IF(AND('MAPA DE RIESGOS'!$AP348="Muy Baja",'MAPA DE RIESGOS'!$AR348="Leve"),CONCATENATE("R",'MAPA DE RIESGOS'!$H348,"C",'MAPA DE RIESGOS'!$AF348),"")</f>
        <v/>
      </c>
      <c r="AA152" s="380" t="str">
        <f>IF(AND('MAPA DE RIESGOS'!$AP349="Muy Baja",'MAPA DE RIESGOS'!$AR349="Leve"),CONCATENATE("R",'MAPA DE RIESGOS'!$H349,"C",'MAPA DE RIESGOS'!$AF349),"")</f>
        <v/>
      </c>
      <c r="AB152" s="378" t="str">
        <f>IF(AND('MAPA DE RIESGOS'!$AP332="Muy Baja",'MAPA DE RIESGOS'!$AR332="Menor"),CONCATENATE("R",'MAPA DE RIESGOS'!$H332,"C",'MAPA DE RIESGOS'!$AF332),"")</f>
        <v/>
      </c>
      <c r="AC152" s="379" t="str">
        <f>IF(AND('MAPA DE RIESGOS'!$AP333="Muy Baja",'MAPA DE RIESGOS'!$AR333="Menor"),CONCATENATE("R",'MAPA DE RIESGOS'!$H333,"C",'MAPA DE RIESGOS'!$AF333),"")</f>
        <v/>
      </c>
      <c r="AD152" s="379" t="str">
        <f>IF(AND('MAPA DE RIESGOS'!$AP334="Muy Baja",'MAPA DE RIESGOS'!$AR334="Menor"),CONCATENATE("R",'MAPA DE RIESGOS'!$H334,"C",'MAPA DE RIESGOS'!$AF334),"")</f>
        <v/>
      </c>
      <c r="AE152" s="379" t="str">
        <f>IF(AND('MAPA DE RIESGOS'!$AP335="Muy Baja",'MAPA DE RIESGOS'!$AR335="Menor"),CONCATENATE("R",'MAPA DE RIESGOS'!$H335,"C",'MAPA DE RIESGOS'!$AF335),"")</f>
        <v/>
      </c>
      <c r="AF152" s="379" t="str">
        <f>IF(AND('MAPA DE RIESGOS'!$AP336="Muy Baja",'MAPA DE RIESGOS'!$AR336="Menor"),CONCATENATE("R",'MAPA DE RIESGOS'!$H336,"C",'MAPA DE RIESGOS'!$AF336),"")</f>
        <v/>
      </c>
      <c r="AG152" s="379" t="str">
        <f>IF(AND('MAPA DE RIESGOS'!$AP337="Muy Baja",'MAPA DE RIESGOS'!$AR337="Menor"),CONCATENATE("R",'MAPA DE RIESGOS'!$H337,"C",'MAPA DE RIESGOS'!$AF337),"")</f>
        <v/>
      </c>
      <c r="AH152" s="379" t="str">
        <f>IF(AND('MAPA DE RIESGOS'!$AP338="Muy Baja",'MAPA DE RIESGOS'!$AR338="Menor"),CONCATENATE("R",'MAPA DE RIESGOS'!$H338,"C",'MAPA DE RIESGOS'!$AF338),"")</f>
        <v/>
      </c>
      <c r="AI152" s="379" t="str">
        <f>IF(AND('MAPA DE RIESGOS'!$AP339="Muy Baja",'MAPA DE RIESGOS'!$AR339="Menor"),CONCATENATE("R",'MAPA DE RIESGOS'!$H339,"C",'MAPA DE RIESGOS'!$AF339),"")</f>
        <v/>
      </c>
      <c r="AJ152" s="379" t="str">
        <f>IF(AND('MAPA DE RIESGOS'!$AP340="Muy Baja",'MAPA DE RIESGOS'!$AR340="Menor"),CONCATENATE("R",'MAPA DE RIESGOS'!$H340,"C",'MAPA DE RIESGOS'!$AF340),"")</f>
        <v/>
      </c>
      <c r="AK152" s="379" t="str">
        <f>IF(AND('MAPA DE RIESGOS'!$AP341="Muy Baja",'MAPA DE RIESGOS'!$AR341="Menor"),CONCATENATE("R",'MAPA DE RIESGOS'!$H341,"C",'MAPA DE RIESGOS'!$AF341),"")</f>
        <v/>
      </c>
      <c r="AL152" s="379" t="str">
        <f>IF(AND('MAPA DE RIESGOS'!$AP342="Muy Baja",'MAPA DE RIESGOS'!$AR342="Menor"),CONCATENATE("R",'MAPA DE RIESGOS'!$H342,"C",'MAPA DE RIESGOS'!$AF342),"")</f>
        <v/>
      </c>
      <c r="AM152" s="379" t="str">
        <f>IF(AND('MAPA DE RIESGOS'!$AP343="Muy Baja",'MAPA DE RIESGOS'!$AR343="Menor"),CONCATENATE("R",'MAPA DE RIESGOS'!$H343,"C",'MAPA DE RIESGOS'!$AF343),"")</f>
        <v/>
      </c>
      <c r="AN152" s="379" t="str">
        <f>IF(AND('MAPA DE RIESGOS'!$AP344="Muy Baja",'MAPA DE RIESGOS'!$AR344="Menor"),CONCATENATE("R",'MAPA DE RIESGOS'!$H344,"C",'MAPA DE RIESGOS'!$AF344),"")</f>
        <v/>
      </c>
      <c r="AO152" s="379" t="str">
        <f>IF(AND('MAPA DE RIESGOS'!$AP345="Muy Baja",'MAPA DE RIESGOS'!$AR345="Menor"),CONCATENATE("R",'MAPA DE RIESGOS'!$H345,"C",'MAPA DE RIESGOS'!$AF345),"")</f>
        <v/>
      </c>
      <c r="AP152" s="379" t="str">
        <f>IF(AND('MAPA DE RIESGOS'!$AP346="Muy Baja",'MAPA DE RIESGOS'!$AR346="Menor"),CONCATENATE("R",'MAPA DE RIESGOS'!$H346,"C",'MAPA DE RIESGOS'!$AF346),"")</f>
        <v/>
      </c>
      <c r="AQ152" s="379" t="str">
        <f>IF(AND('MAPA DE RIESGOS'!$AP347="Muy Baja",'MAPA DE RIESGOS'!$AR347="Menor"),CONCATENATE("R",'MAPA DE RIESGOS'!$H347,"C",'MAPA DE RIESGOS'!$AF347),"")</f>
        <v/>
      </c>
      <c r="AR152" s="379" t="str">
        <f>IF(AND('MAPA DE RIESGOS'!$AP348="Muy Baja",'MAPA DE RIESGOS'!$AR348="Menor"),CONCATENATE("R",'MAPA DE RIESGOS'!$H348,"C",'MAPA DE RIESGOS'!$AF348),"")</f>
        <v/>
      </c>
      <c r="AS152" s="380" t="str">
        <f>IF(AND('MAPA DE RIESGOS'!$AP349="Muy Baja",'MAPA DE RIESGOS'!$AR349="Menor"),CONCATENATE("R",'MAPA DE RIESGOS'!$H349,"C",'MAPA DE RIESGOS'!$AF349),"")</f>
        <v/>
      </c>
      <c r="AT152" s="369" t="str">
        <f>IF(AND('MAPA DE RIESGOS'!$AP332="Muy Baja",'MAPA DE RIESGOS'!$AR332="Moderado"),CONCATENATE("R",'MAPA DE RIESGOS'!$H332,"C",'MAPA DE RIESGOS'!$AF332),"")</f>
        <v/>
      </c>
      <c r="AU152" s="370" t="str">
        <f>IF(AND('MAPA DE RIESGOS'!$AP333="Muy Baja",'MAPA DE RIESGOS'!$AR333="Moderado"),CONCATENATE("R",'MAPA DE RIESGOS'!$H333,"C",'MAPA DE RIESGOS'!$AF333),"")</f>
        <v/>
      </c>
      <c r="AV152" s="370" t="str">
        <f>IF(AND('MAPA DE RIESGOS'!$AP334="Muy Baja",'MAPA DE RIESGOS'!$AR334="Moderado"),CONCATENATE("R",'MAPA DE RIESGOS'!$H334,"C",'MAPA DE RIESGOS'!$AF334),"")</f>
        <v/>
      </c>
      <c r="AW152" s="370" t="str">
        <f>IF(AND('MAPA DE RIESGOS'!$AP335="Muy Baja",'MAPA DE RIESGOS'!$AR335="Moderado"),CONCATENATE("R",'MAPA DE RIESGOS'!$H335,"C",'MAPA DE RIESGOS'!$AF335),"")</f>
        <v/>
      </c>
      <c r="AX152" s="370" t="str">
        <f>IF(AND('MAPA DE RIESGOS'!$AP336="Muy Baja",'MAPA DE RIESGOS'!$AR336="Moderado"),CONCATENATE("R",'MAPA DE RIESGOS'!$H336,"C",'MAPA DE RIESGOS'!$AF336),"")</f>
        <v/>
      </c>
      <c r="AY152" s="370" t="str">
        <f>IF(AND('MAPA DE RIESGOS'!$AP337="Muy Baja",'MAPA DE RIESGOS'!$AR337="Moderado"),CONCATENATE("R",'MAPA DE RIESGOS'!$H337,"C",'MAPA DE RIESGOS'!$AF337),"")</f>
        <v/>
      </c>
      <c r="AZ152" s="370" t="str">
        <f>IF(AND('MAPA DE RIESGOS'!$AP338="Muy Baja",'MAPA DE RIESGOS'!$AR338="Moderado"),CONCATENATE("R",'MAPA DE RIESGOS'!$H338,"C",'MAPA DE RIESGOS'!$AF338),"")</f>
        <v/>
      </c>
      <c r="BA152" s="370" t="str">
        <f>IF(AND('MAPA DE RIESGOS'!$AP339="Muy Baja",'MAPA DE RIESGOS'!$AR339="Moderado"),CONCATENATE("R",'MAPA DE RIESGOS'!$H339,"C",'MAPA DE RIESGOS'!$AF339),"")</f>
        <v/>
      </c>
      <c r="BB152" s="370" t="str">
        <f>IF(AND('MAPA DE RIESGOS'!$AP340="Muy Baja",'MAPA DE RIESGOS'!$AR340="Moderado"),CONCATENATE("R",'MAPA DE RIESGOS'!$H340,"C",'MAPA DE RIESGOS'!$AF340),"")</f>
        <v/>
      </c>
      <c r="BC152" s="370" t="str">
        <f>IF(AND('MAPA DE RIESGOS'!$AP341="Muy Baja",'MAPA DE RIESGOS'!$AR341="Moderado"),CONCATENATE("R",'MAPA DE RIESGOS'!$H341,"C",'MAPA DE RIESGOS'!$AF341),"")</f>
        <v/>
      </c>
      <c r="BD152" s="370" t="str">
        <f>IF(AND('MAPA DE RIESGOS'!$AP342="Muy Baja",'MAPA DE RIESGOS'!$AR342="Moderado"),CONCATENATE("R",'MAPA DE RIESGOS'!$H342,"C",'MAPA DE RIESGOS'!$AF342),"")</f>
        <v/>
      </c>
      <c r="BE152" s="370" t="str">
        <f>IF(AND('MAPA DE RIESGOS'!$AP343="Muy Baja",'MAPA DE RIESGOS'!$AR343="Moderado"),CONCATENATE("R",'MAPA DE RIESGOS'!$H343,"C",'MAPA DE RIESGOS'!$AF343),"")</f>
        <v/>
      </c>
      <c r="BF152" s="370" t="str">
        <f>IF(AND('MAPA DE RIESGOS'!$AP344="Muy Baja",'MAPA DE RIESGOS'!$AR344="Moderado"),CONCATENATE("R",'MAPA DE RIESGOS'!$H344,"C",'MAPA DE RIESGOS'!$AF344),"")</f>
        <v/>
      </c>
      <c r="BG152" s="370" t="str">
        <f>IF(AND('MAPA DE RIESGOS'!$AP345="Muy Baja",'MAPA DE RIESGOS'!$AR345="Moderado"),CONCATENATE("R",'MAPA DE RIESGOS'!$H345,"C",'MAPA DE RIESGOS'!$AF345),"")</f>
        <v/>
      </c>
      <c r="BH152" s="370" t="str">
        <f>IF(AND('MAPA DE RIESGOS'!$AP346="Muy Baja",'MAPA DE RIESGOS'!$AR346="Moderado"),CONCATENATE("R",'MAPA DE RIESGOS'!$H346,"C",'MAPA DE RIESGOS'!$AF346),"")</f>
        <v/>
      </c>
      <c r="BI152" s="370" t="str">
        <f>IF(AND('MAPA DE RIESGOS'!$AP347="Muy Baja",'MAPA DE RIESGOS'!$AR347="Moderado"),CONCATENATE("R",'MAPA DE RIESGOS'!$H347,"C",'MAPA DE RIESGOS'!$AF347),"")</f>
        <v/>
      </c>
      <c r="BJ152" s="370" t="str">
        <f>IF(AND('MAPA DE RIESGOS'!$AP348="Muy Baja",'MAPA DE RIESGOS'!$AR348="Moderado"),CONCATENATE("R",'MAPA DE RIESGOS'!$H348,"C",'MAPA DE RIESGOS'!$AF348),"")</f>
        <v/>
      </c>
      <c r="BK152" s="371" t="str">
        <f>IF(AND('MAPA DE RIESGOS'!$AP349="Muy Baja",'MAPA DE RIESGOS'!$AR349="Moderado"),CONCATENATE("R",'MAPA DE RIESGOS'!$H349,"C",'MAPA DE RIESGOS'!$AF349),"")</f>
        <v/>
      </c>
      <c r="BL152" s="357" t="str">
        <f>IF(AND('MAPA DE RIESGOS'!$AP332="Muy Baja",'MAPA DE RIESGOS'!$AR332="Mayor"),CONCATENATE("R",'MAPA DE RIESGOS'!$H332,"C",'MAPA DE RIESGOS'!$AF332),"")</f>
        <v/>
      </c>
      <c r="BM152" s="357" t="str">
        <f>IF(AND('MAPA DE RIESGOS'!$AP333="Muy Baja",'MAPA DE RIESGOS'!$AR333="Mayor"),CONCATENATE("R",'MAPA DE RIESGOS'!$H333,"C",'MAPA DE RIESGOS'!$AF333),"")</f>
        <v/>
      </c>
      <c r="BN152" s="357" t="str">
        <f>IF(AND('MAPA DE RIESGOS'!$AP334="Muy Baja",'MAPA DE RIESGOS'!$AR334="Mayor"),CONCATENATE("R",'MAPA DE RIESGOS'!$H334,"C",'MAPA DE RIESGOS'!$AF334),"")</f>
        <v/>
      </c>
      <c r="BO152" s="357" t="str">
        <f>IF(AND('MAPA DE RIESGOS'!$AP335="Muy Baja",'MAPA DE RIESGOS'!$AR335="Mayor"),CONCATENATE("R",'MAPA DE RIESGOS'!$H335,"C",'MAPA DE RIESGOS'!$AF335),"")</f>
        <v/>
      </c>
      <c r="BP152" s="357" t="str">
        <f>IF(AND('MAPA DE RIESGOS'!$AP336="Muy Baja",'MAPA DE RIESGOS'!$AR336="Mayor"),CONCATENATE("R",'MAPA DE RIESGOS'!$H336,"C",'MAPA DE RIESGOS'!$AF336),"")</f>
        <v/>
      </c>
      <c r="BQ152" s="357" t="str">
        <f>IF(AND('MAPA DE RIESGOS'!$AP337="Muy Baja",'MAPA DE RIESGOS'!$AR337="Mayor"),CONCATENATE("R",'MAPA DE RIESGOS'!$H337,"C",'MAPA DE RIESGOS'!$AF337),"")</f>
        <v/>
      </c>
      <c r="BR152" s="357" t="str">
        <f>IF(AND('MAPA DE RIESGOS'!$AP338="Muy Baja",'MAPA DE RIESGOS'!$AR338="Mayor"),CONCATENATE("R",'MAPA DE RIESGOS'!$H338,"C",'MAPA DE RIESGOS'!$AF338),"")</f>
        <v/>
      </c>
      <c r="BS152" s="357" t="str">
        <f>IF(AND('MAPA DE RIESGOS'!$AP339="Muy Baja",'MAPA DE RIESGOS'!$AR339="Mayor"),CONCATENATE("R",'MAPA DE RIESGOS'!$H339,"C",'MAPA DE RIESGOS'!$AF339),"")</f>
        <v/>
      </c>
      <c r="BT152" s="357" t="str">
        <f>IF(AND('MAPA DE RIESGOS'!$AP340="Muy Baja",'MAPA DE RIESGOS'!$AR340="Mayor"),CONCATENATE("R",'MAPA DE RIESGOS'!$H340,"C",'MAPA DE RIESGOS'!$AF340),"")</f>
        <v/>
      </c>
      <c r="BU152" s="357" t="str">
        <f>IF(AND('MAPA DE RIESGOS'!$AP341="Muy Baja",'MAPA DE RIESGOS'!$AR341="Mayor"),CONCATENATE("R",'MAPA DE RIESGOS'!$H341,"C",'MAPA DE RIESGOS'!$AF341),"")</f>
        <v/>
      </c>
      <c r="BV152" s="357" t="str">
        <f>IF(AND('MAPA DE RIESGOS'!$AP342="Muy Baja",'MAPA DE RIESGOS'!$AR342="Mayor"),CONCATENATE("R",'MAPA DE RIESGOS'!$H342,"C",'MAPA DE RIESGOS'!$AF342),"")</f>
        <v/>
      </c>
      <c r="BW152" s="357" t="str">
        <f>IF(AND('MAPA DE RIESGOS'!$AP343="Muy Baja",'MAPA DE RIESGOS'!$AR343="Mayor"),CONCATENATE("R",'MAPA DE RIESGOS'!$H343,"C",'MAPA DE RIESGOS'!$AF343),"")</f>
        <v/>
      </c>
      <c r="BX152" s="357" t="str">
        <f>IF(AND('MAPA DE RIESGOS'!$AP344="Muy Baja",'MAPA DE RIESGOS'!$AR344="Mayor"),CONCATENATE("R",'MAPA DE RIESGOS'!$H344,"C",'MAPA DE RIESGOS'!$AF344),"")</f>
        <v/>
      </c>
      <c r="BY152" s="357" t="str">
        <f>IF(AND('MAPA DE RIESGOS'!$AP345="Muy Baja",'MAPA DE RIESGOS'!$AR345="Mayor"),CONCATENATE("R",'MAPA DE RIESGOS'!$H345,"C",'MAPA DE RIESGOS'!$AF345),"")</f>
        <v/>
      </c>
      <c r="BZ152" s="357" t="str">
        <f>IF(AND('MAPA DE RIESGOS'!$AP346="Muy Baja",'MAPA DE RIESGOS'!$AR346="Mayor"),CONCATENATE("R",'MAPA DE RIESGOS'!$H346,"C",'MAPA DE RIESGOS'!$AF346),"")</f>
        <v/>
      </c>
      <c r="CA152" s="357" t="str">
        <f>IF(AND('MAPA DE RIESGOS'!$AP347="Muy Baja",'MAPA DE RIESGOS'!$AR347="Mayor"),CONCATENATE("R",'MAPA DE RIESGOS'!$H347,"C",'MAPA DE RIESGOS'!$AF347),"")</f>
        <v/>
      </c>
      <c r="CB152" s="357" t="str">
        <f>IF(AND('MAPA DE RIESGOS'!$AP348="Muy Baja",'MAPA DE RIESGOS'!$AR348="Mayor"),CONCATENATE("R",'MAPA DE RIESGOS'!$H348,"C",'MAPA DE RIESGOS'!$AF348),"")</f>
        <v/>
      </c>
      <c r="CC152" s="358" t="str">
        <f>IF(AND('MAPA DE RIESGOS'!$AP349="Muy Baja",'MAPA DE RIESGOS'!$AR349="Mayor"),CONCATENATE("R",'MAPA DE RIESGOS'!$H349,"C",'MAPA DE RIESGOS'!$AF349),"")</f>
        <v/>
      </c>
      <c r="CD152" s="359" t="str">
        <f>IF(AND('MAPA DE RIESGOS'!$AP332="Muy Baja",'MAPA DE RIESGOS'!$AR332="Catastrófico"),CONCATENATE("R",'MAPA DE RIESGOS'!$H332,"C",'MAPA DE RIESGOS'!$AF332),"")</f>
        <v/>
      </c>
      <c r="CE152" s="359" t="str">
        <f>IF(AND('MAPA DE RIESGOS'!$AP333="Muy Baja",'MAPA DE RIESGOS'!$AR333="Catastrófico"),CONCATENATE("R",'MAPA DE RIESGOS'!$H333,"C",'MAPA DE RIESGOS'!$AF333),"")</f>
        <v/>
      </c>
      <c r="CF152" s="359" t="str">
        <f>IF(AND('MAPA DE RIESGOS'!$AP334="Muy Baja",'MAPA DE RIESGOS'!$AR334="Catastrófico"),CONCATENATE("R",'MAPA DE RIESGOS'!$H334,"C",'MAPA DE RIESGOS'!$AF334),"")</f>
        <v/>
      </c>
      <c r="CG152" s="359" t="str">
        <f>IF(AND('MAPA DE RIESGOS'!$AP335="Muy Baja",'MAPA DE RIESGOS'!$AR335="Catastrófico"),CONCATENATE("R",'MAPA DE RIESGOS'!$H335,"C",'MAPA DE RIESGOS'!$AF335),"")</f>
        <v/>
      </c>
      <c r="CH152" s="359" t="str">
        <f>IF(AND('MAPA DE RIESGOS'!$AP336="Muy Baja",'MAPA DE RIESGOS'!$AR336="Catastrófico"),CONCATENATE("R",'MAPA DE RIESGOS'!$H336,"C",'MAPA DE RIESGOS'!$AF336),"")</f>
        <v/>
      </c>
      <c r="CI152" s="359" t="str">
        <f>IF(AND('MAPA DE RIESGOS'!$AP337="Muy Baja",'MAPA DE RIESGOS'!$AR337="Catastrófico"),CONCATENATE("R",'MAPA DE RIESGOS'!$H337,"C",'MAPA DE RIESGOS'!$AF337),"")</f>
        <v/>
      </c>
      <c r="CJ152" s="359" t="str">
        <f>IF(AND('MAPA DE RIESGOS'!$AP338="Muy Baja",'MAPA DE RIESGOS'!$AR338="Catastrófico"),CONCATENATE("R",'MAPA DE RIESGOS'!$H338,"C",'MAPA DE RIESGOS'!$AF338),"")</f>
        <v/>
      </c>
      <c r="CK152" s="359" t="str">
        <f>IF(AND('MAPA DE RIESGOS'!$AP339="Muy Baja",'MAPA DE RIESGOS'!$AR339="Catastrófico"),CONCATENATE("R",'MAPA DE RIESGOS'!$H339,"C",'MAPA DE RIESGOS'!$AF339),"")</f>
        <v/>
      </c>
      <c r="CL152" s="359" t="str">
        <f>IF(AND('MAPA DE RIESGOS'!$AP340="Muy Baja",'MAPA DE RIESGOS'!$AR340="Catastrófico"),CONCATENATE("R",'MAPA DE RIESGOS'!$H340,"C",'MAPA DE RIESGOS'!$AF340),"")</f>
        <v/>
      </c>
      <c r="CM152" s="359" t="str">
        <f>IF(AND('MAPA DE RIESGOS'!$AP341="Muy Baja",'MAPA DE RIESGOS'!$AR341="Catastrófico"),CONCATENATE("R",'MAPA DE RIESGOS'!$H341,"C",'MAPA DE RIESGOS'!$AF341),"")</f>
        <v/>
      </c>
      <c r="CN152" s="359" t="str">
        <f>IF(AND('MAPA DE RIESGOS'!$AP342="Muy Baja",'MAPA DE RIESGOS'!$AR342="Catastrófico"),CONCATENATE("R",'MAPA DE RIESGOS'!$H342,"C",'MAPA DE RIESGOS'!$AF342),"")</f>
        <v/>
      </c>
      <c r="CO152" s="359" t="str">
        <f>IF(AND('MAPA DE RIESGOS'!$AP343="Muy Baja",'MAPA DE RIESGOS'!$AR343="Catastrófico"),CONCATENATE("R",'MAPA DE RIESGOS'!$H343,"C",'MAPA DE RIESGOS'!$AF343),"")</f>
        <v/>
      </c>
      <c r="CP152" s="359" t="str">
        <f>IF(AND('MAPA DE RIESGOS'!$AP344="Muy Baja",'MAPA DE RIESGOS'!$AR344="Catastrófico"),CONCATENATE("R",'MAPA DE RIESGOS'!$H344,"C",'MAPA DE RIESGOS'!$AF344),"")</f>
        <v/>
      </c>
      <c r="CQ152" s="359" t="str">
        <f>IF(AND('MAPA DE RIESGOS'!$AP345="Muy Baja",'MAPA DE RIESGOS'!$AR345="Catastrófico"),CONCATENATE("R",'MAPA DE RIESGOS'!$H345,"C",'MAPA DE RIESGOS'!$AF345),"")</f>
        <v/>
      </c>
      <c r="CR152" s="359" t="str">
        <f>IF(AND('MAPA DE RIESGOS'!$AP346="Muy Baja",'MAPA DE RIESGOS'!$AR346="Catastrófico"),CONCATENATE("R",'MAPA DE RIESGOS'!$H346,"C",'MAPA DE RIESGOS'!$AF346),"")</f>
        <v/>
      </c>
      <c r="CS152" s="359" t="str">
        <f>IF(AND('MAPA DE RIESGOS'!$AP347="Muy Baja",'MAPA DE RIESGOS'!$AR347="Catastrófico"),CONCATENATE("R",'MAPA DE RIESGOS'!$H347,"C",'MAPA DE RIESGOS'!$AF347),"")</f>
        <v/>
      </c>
      <c r="CT152" s="359" t="str">
        <f>IF(AND('MAPA DE RIESGOS'!$AP348="Muy Baja",'MAPA DE RIESGOS'!$AR348="Catastrófico"),CONCATENATE("R",'MAPA DE RIESGOS'!$H348,"C",'MAPA DE RIESGOS'!$AF348),"")</f>
        <v/>
      </c>
      <c r="CU152" s="360" t="str">
        <f>IF(AND('MAPA DE RIESGOS'!$AP349="Muy Baja",'MAPA DE RIESGOS'!$AR349="Catastrófico"),CONCATENATE("R",'MAPA DE RIESGOS'!$H349,"C",'MAPA DE RIESGOS'!$AF349),"")</f>
        <v/>
      </c>
      <c r="CV152" s="67"/>
    </row>
    <row r="153" spans="2:100" ht="32.5" customHeight="1">
      <c r="B153" s="755"/>
      <c r="C153" s="755"/>
      <c r="D153" s="756"/>
      <c r="E153" s="726"/>
      <c r="F153" s="727"/>
      <c r="G153" s="727"/>
      <c r="H153" s="727"/>
      <c r="I153" s="727"/>
      <c r="J153" s="378" t="str">
        <f>IF(AND('MAPA DE RIESGOS'!$AP350="Muy Baja",'MAPA DE RIESGOS'!$AR350="Leve"),CONCATENATE("R",'MAPA DE RIESGOS'!$H350,"C",'MAPA DE RIESGOS'!$AF350),"")</f>
        <v/>
      </c>
      <c r="K153" s="379" t="str">
        <f>IF(AND('MAPA DE RIESGOS'!$AP351="Muy Baja",'MAPA DE RIESGOS'!$AR351="Leve"),CONCATENATE("R",'MAPA DE RIESGOS'!$H351,"C",'MAPA DE RIESGOS'!$AF351),"")</f>
        <v/>
      </c>
      <c r="L153" s="379" t="str">
        <f>IF(AND('MAPA DE RIESGOS'!$AP352="Muy Baja",'MAPA DE RIESGOS'!$AR352="Leve"),CONCATENATE("R",'MAPA DE RIESGOS'!$H352,"C",'MAPA DE RIESGOS'!$AF352),"")</f>
        <v/>
      </c>
      <c r="M153" s="379" t="str">
        <f>IF(AND('MAPA DE RIESGOS'!$AP353="Muy Baja",'MAPA DE RIESGOS'!$AR353="Leve"),CONCATENATE("R",'MAPA DE RIESGOS'!$H353,"C",'MAPA DE RIESGOS'!$AF353),"")</f>
        <v/>
      </c>
      <c r="N153" s="379" t="str">
        <f>IF(AND('MAPA DE RIESGOS'!$AP354="Muy Baja",'MAPA DE RIESGOS'!$AR354="Leve"),CONCATENATE("R",'MAPA DE RIESGOS'!$H354,"C",'MAPA DE RIESGOS'!$AF354),"")</f>
        <v/>
      </c>
      <c r="O153" s="379" t="str">
        <f>IF(AND('MAPA DE RIESGOS'!$AP355="Muy Baja",'MAPA DE RIESGOS'!$AR355="Leve"),CONCATENATE("R",'MAPA DE RIESGOS'!$H355,"C",'MAPA DE RIESGOS'!$AF355),"")</f>
        <v/>
      </c>
      <c r="P153" s="379" t="str">
        <f>IF(AND('MAPA DE RIESGOS'!$AP356="Muy Baja",'MAPA DE RIESGOS'!$AR356="Leve"),CONCATENATE("R",'MAPA DE RIESGOS'!$H356,"C",'MAPA DE RIESGOS'!$AF356),"")</f>
        <v/>
      </c>
      <c r="Q153" s="379" t="str">
        <f>IF(AND('MAPA DE RIESGOS'!$AP357="Muy Baja",'MAPA DE RIESGOS'!$AR357="Leve"),CONCATENATE("R",'MAPA DE RIESGOS'!$H357,"C",'MAPA DE RIESGOS'!$AF357),"")</f>
        <v/>
      </c>
      <c r="R153" s="379" t="str">
        <f>IF(AND('MAPA DE RIESGOS'!$AP358="Muy Baja",'MAPA DE RIESGOS'!$AR358="Leve"),CONCATENATE("R",'MAPA DE RIESGOS'!$H358,"C",'MAPA DE RIESGOS'!$AF358),"")</f>
        <v/>
      </c>
      <c r="S153" s="379" t="str">
        <f>IF(AND('MAPA DE RIESGOS'!$AP359="Muy Baja",'MAPA DE RIESGOS'!$AR359="Leve"),CONCATENATE("R",'MAPA DE RIESGOS'!$H359,"C",'MAPA DE RIESGOS'!$AF359),"")</f>
        <v/>
      </c>
      <c r="T153" s="379" t="str">
        <f>IF(AND('MAPA DE RIESGOS'!$AP360="Muy Baja",'MAPA DE RIESGOS'!$AR360="Leve"),CONCATENATE("R",'MAPA DE RIESGOS'!$H360,"C",'MAPA DE RIESGOS'!$AF360),"")</f>
        <v/>
      </c>
      <c r="U153" s="379" t="str">
        <f>IF(AND('MAPA DE RIESGOS'!$AP361="Muy Baja",'MAPA DE RIESGOS'!$AR361="Leve"),CONCATENATE("R",'MAPA DE RIESGOS'!$H361,"C",'MAPA DE RIESGOS'!$AF361),"")</f>
        <v/>
      </c>
      <c r="V153" s="379" t="str">
        <f>IF(AND('MAPA DE RIESGOS'!$AP362="Muy Baja",'MAPA DE RIESGOS'!$AR362="Leve"),CONCATENATE("R",'MAPA DE RIESGOS'!$H362,"C",'MAPA DE RIESGOS'!$AF362),"")</f>
        <v/>
      </c>
      <c r="W153" s="379" t="str">
        <f>IF(AND('MAPA DE RIESGOS'!$AP363="Muy Baja",'MAPA DE RIESGOS'!$AR363="Leve"),CONCATENATE("R",'MAPA DE RIESGOS'!$H363,"C",'MAPA DE RIESGOS'!$AF363),"")</f>
        <v/>
      </c>
      <c r="X153" s="379" t="str">
        <f>IF(AND('MAPA DE RIESGOS'!$AP364="Muy Baja",'MAPA DE RIESGOS'!$AR364="Leve"),CONCATENATE("R",'MAPA DE RIESGOS'!$H364,"C",'MAPA DE RIESGOS'!$AF364),"")</f>
        <v/>
      </c>
      <c r="Y153" s="379" t="str">
        <f>IF(AND('MAPA DE RIESGOS'!$AP365="Muy Baja",'MAPA DE RIESGOS'!$AR365="Leve"),CONCATENATE("R",'MAPA DE RIESGOS'!$H365,"C",'MAPA DE RIESGOS'!$AF365),"")</f>
        <v/>
      </c>
      <c r="Z153" s="379" t="str">
        <f>IF(AND('MAPA DE RIESGOS'!$AP366="Muy Baja",'MAPA DE RIESGOS'!$AR366="Leve"),CONCATENATE("R",'MAPA DE RIESGOS'!$H366,"C",'MAPA DE RIESGOS'!$AF366),"")</f>
        <v/>
      </c>
      <c r="AA153" s="380" t="str">
        <f>IF(AND('MAPA DE RIESGOS'!$AP367="Muy Baja",'MAPA DE RIESGOS'!$AR367="Leve"),CONCATENATE("R",'MAPA DE RIESGOS'!$H367,"C",'MAPA DE RIESGOS'!$AF367),"")</f>
        <v/>
      </c>
      <c r="AB153" s="378" t="str">
        <f>IF(AND('MAPA DE RIESGOS'!$AP350="Muy Baja",'MAPA DE RIESGOS'!$AR350="Menor"),CONCATENATE("R",'MAPA DE RIESGOS'!$H350,"C",'MAPA DE RIESGOS'!$AF350),"")</f>
        <v/>
      </c>
      <c r="AC153" s="379" t="str">
        <f>IF(AND('MAPA DE RIESGOS'!$AP351="Muy Baja",'MAPA DE RIESGOS'!$AR351="Menor"),CONCATENATE("R",'MAPA DE RIESGOS'!$H351,"C",'MAPA DE RIESGOS'!$AF351),"")</f>
        <v/>
      </c>
      <c r="AD153" s="379" t="str">
        <f>IF(AND('MAPA DE RIESGOS'!$AP352="Muy Baja",'MAPA DE RIESGOS'!$AR352="Menor"),CONCATENATE("R",'MAPA DE RIESGOS'!$H352,"C",'MAPA DE RIESGOS'!$AF352),"")</f>
        <v/>
      </c>
      <c r="AE153" s="379" t="str">
        <f>IF(AND('MAPA DE RIESGOS'!$AP353="Muy Baja",'MAPA DE RIESGOS'!$AR353="Menor"),CONCATENATE("R",'MAPA DE RIESGOS'!$H353,"C",'MAPA DE RIESGOS'!$AF353),"")</f>
        <v/>
      </c>
      <c r="AF153" s="379" t="str">
        <f>IF(AND('MAPA DE RIESGOS'!$AP354="Muy Baja",'MAPA DE RIESGOS'!$AR354="Menor"),CONCATENATE("R",'MAPA DE RIESGOS'!$H354,"C",'MAPA DE RIESGOS'!$AF354),"")</f>
        <v/>
      </c>
      <c r="AG153" s="379" t="str">
        <f>IF(AND('MAPA DE RIESGOS'!$AP355="Muy Baja",'MAPA DE RIESGOS'!$AR355="Menor"),CONCATENATE("R",'MAPA DE RIESGOS'!$H355,"C",'MAPA DE RIESGOS'!$AF355),"")</f>
        <v/>
      </c>
      <c r="AH153" s="379" t="str">
        <f>IF(AND('MAPA DE RIESGOS'!$AP356="Muy Baja",'MAPA DE RIESGOS'!$AR356="Menor"),CONCATENATE("R",'MAPA DE RIESGOS'!$H356,"C",'MAPA DE RIESGOS'!$AF356),"")</f>
        <v/>
      </c>
      <c r="AI153" s="379" t="str">
        <f>IF(AND('MAPA DE RIESGOS'!$AP357="Muy Baja",'MAPA DE RIESGOS'!$AR357="Menor"),CONCATENATE("R",'MAPA DE RIESGOS'!$H357,"C",'MAPA DE RIESGOS'!$AF357),"")</f>
        <v/>
      </c>
      <c r="AJ153" s="379" t="str">
        <f>IF(AND('MAPA DE RIESGOS'!$AP358="Muy Baja",'MAPA DE RIESGOS'!$AR358="Menor"),CONCATENATE("R",'MAPA DE RIESGOS'!$H358,"C",'MAPA DE RIESGOS'!$AF358),"")</f>
        <v/>
      </c>
      <c r="AK153" s="379" t="str">
        <f>IF(AND('MAPA DE RIESGOS'!$AP359="Muy Baja",'MAPA DE RIESGOS'!$AR359="Menor"),CONCATENATE("R",'MAPA DE RIESGOS'!$H359,"C",'MAPA DE RIESGOS'!$AF359),"")</f>
        <v/>
      </c>
      <c r="AL153" s="379" t="str">
        <f>IF(AND('MAPA DE RIESGOS'!$AP360="Muy Baja",'MAPA DE RIESGOS'!$AR360="Menor"),CONCATENATE("R",'MAPA DE RIESGOS'!$H360,"C",'MAPA DE RIESGOS'!$AF360),"")</f>
        <v/>
      </c>
      <c r="AM153" s="379" t="str">
        <f>IF(AND('MAPA DE RIESGOS'!$AP361="Muy Baja",'MAPA DE RIESGOS'!$AR361="Menor"),CONCATENATE("R",'MAPA DE RIESGOS'!$H361,"C",'MAPA DE RIESGOS'!$AF361),"")</f>
        <v/>
      </c>
      <c r="AN153" s="379" t="str">
        <f>IF(AND('MAPA DE RIESGOS'!$AP362="Muy Baja",'MAPA DE RIESGOS'!$AR362="Menor"),CONCATENATE("R",'MAPA DE RIESGOS'!$H362,"C",'MAPA DE RIESGOS'!$AF362),"")</f>
        <v/>
      </c>
      <c r="AO153" s="379" t="str">
        <f>IF(AND('MAPA DE RIESGOS'!$AP363="Muy Baja",'MAPA DE RIESGOS'!$AR363="Menor"),CONCATENATE("R",'MAPA DE RIESGOS'!$H363,"C",'MAPA DE RIESGOS'!$AF363),"")</f>
        <v/>
      </c>
      <c r="AP153" s="379" t="str">
        <f>IF(AND('MAPA DE RIESGOS'!$AP364="Muy Baja",'MAPA DE RIESGOS'!$AR364="Menor"),CONCATENATE("R",'MAPA DE RIESGOS'!$H364,"C",'MAPA DE RIESGOS'!$AF364),"")</f>
        <v/>
      </c>
      <c r="AQ153" s="379" t="str">
        <f>IF(AND('MAPA DE RIESGOS'!$AP365="Muy Baja",'MAPA DE RIESGOS'!$AR365="Menor"),CONCATENATE("R",'MAPA DE RIESGOS'!$H365,"C",'MAPA DE RIESGOS'!$AF365),"")</f>
        <v/>
      </c>
      <c r="AR153" s="379" t="str">
        <f>IF(AND('MAPA DE RIESGOS'!$AP366="Muy Baja",'MAPA DE RIESGOS'!$AR366="Menor"),CONCATENATE("R",'MAPA DE RIESGOS'!$H366,"C",'MAPA DE RIESGOS'!$AF366),"")</f>
        <v/>
      </c>
      <c r="AS153" s="380" t="str">
        <f>IF(AND('MAPA DE RIESGOS'!$AP367="Muy Baja",'MAPA DE RIESGOS'!$AR367="Menor"),CONCATENATE("R",'MAPA DE RIESGOS'!$H367,"C",'MAPA DE RIESGOS'!$AF367),"")</f>
        <v/>
      </c>
      <c r="AT153" s="369" t="str">
        <f>IF(AND('MAPA DE RIESGOS'!$AP350="Muy Baja",'MAPA DE RIESGOS'!$AR350="Moderado"),CONCATENATE("R",'MAPA DE RIESGOS'!$H350,"C",'MAPA DE RIESGOS'!$AF350),"")</f>
        <v/>
      </c>
      <c r="AU153" s="370" t="str">
        <f>IF(AND('MAPA DE RIESGOS'!$AP351="Muy Baja",'MAPA DE RIESGOS'!$AR351="Moderado"),CONCATENATE("R",'MAPA DE RIESGOS'!$H351,"C",'MAPA DE RIESGOS'!$AF351),"")</f>
        <v/>
      </c>
      <c r="AV153" s="370" t="str">
        <f>IF(AND('MAPA DE RIESGOS'!$AP352="Muy Baja",'MAPA DE RIESGOS'!$AR352="Moderado"),CONCATENATE("R",'MAPA DE RIESGOS'!$H352,"C",'MAPA DE RIESGOS'!$AF352),"")</f>
        <v/>
      </c>
      <c r="AW153" s="370" t="str">
        <f>IF(AND('MAPA DE RIESGOS'!$AP353="Muy Baja",'MAPA DE RIESGOS'!$AR353="Moderado"),CONCATENATE("R",'MAPA DE RIESGOS'!$H353,"C",'MAPA DE RIESGOS'!$AF353),"")</f>
        <v/>
      </c>
      <c r="AX153" s="370" t="str">
        <f>IF(AND('MAPA DE RIESGOS'!$AP354="Muy Baja",'MAPA DE RIESGOS'!$AR354="Moderado"),CONCATENATE("R",'MAPA DE RIESGOS'!$H354,"C",'MAPA DE RIESGOS'!$AF354),"")</f>
        <v/>
      </c>
      <c r="AY153" s="370" t="str">
        <f>IF(AND('MAPA DE RIESGOS'!$AP355="Muy Baja",'MAPA DE RIESGOS'!$AR355="Moderado"),CONCATENATE("R",'MAPA DE RIESGOS'!$H355,"C",'MAPA DE RIESGOS'!$AF355),"")</f>
        <v/>
      </c>
      <c r="AZ153" s="370" t="str">
        <f>IF(AND('MAPA DE RIESGOS'!$AP356="Muy Baja",'MAPA DE RIESGOS'!$AR356="Moderado"),CONCATENATE("R",'MAPA DE RIESGOS'!$H356,"C",'MAPA DE RIESGOS'!$AF356),"")</f>
        <v/>
      </c>
      <c r="BA153" s="370" t="str">
        <f>IF(AND('MAPA DE RIESGOS'!$AP357="Muy Baja",'MAPA DE RIESGOS'!$AR357="Moderado"),CONCATENATE("R",'MAPA DE RIESGOS'!$H357,"C",'MAPA DE RIESGOS'!$AF357),"")</f>
        <v/>
      </c>
      <c r="BB153" s="370" t="str">
        <f>IF(AND('MAPA DE RIESGOS'!$AP358="Muy Baja",'MAPA DE RIESGOS'!$AR358="Moderado"),CONCATENATE("R",'MAPA DE RIESGOS'!$H358,"C",'MAPA DE RIESGOS'!$AF358),"")</f>
        <v/>
      </c>
      <c r="BC153" s="370" t="str">
        <f>IF(AND('MAPA DE RIESGOS'!$AP359="Muy Baja",'MAPA DE RIESGOS'!$AR359="Moderado"),CONCATENATE("R",'MAPA DE RIESGOS'!$H359,"C",'MAPA DE RIESGOS'!$AF359),"")</f>
        <v/>
      </c>
      <c r="BD153" s="370" t="str">
        <f>IF(AND('MAPA DE RIESGOS'!$AP360="Muy Baja",'MAPA DE RIESGOS'!$AR360="Moderado"),CONCATENATE("R",'MAPA DE RIESGOS'!$H360,"C",'MAPA DE RIESGOS'!$AF360),"")</f>
        <v/>
      </c>
      <c r="BE153" s="370" t="str">
        <f>IF(AND('MAPA DE RIESGOS'!$AP361="Muy Baja",'MAPA DE RIESGOS'!$AR361="Moderado"),CONCATENATE("R",'MAPA DE RIESGOS'!$H361,"C",'MAPA DE RIESGOS'!$AF361),"")</f>
        <v/>
      </c>
      <c r="BF153" s="370" t="str">
        <f>IF(AND('MAPA DE RIESGOS'!$AP362="Muy Baja",'MAPA DE RIESGOS'!$AR362="Moderado"),CONCATENATE("R",'MAPA DE RIESGOS'!$H362,"C",'MAPA DE RIESGOS'!$AF362),"")</f>
        <v/>
      </c>
      <c r="BG153" s="370" t="str">
        <f>IF(AND('MAPA DE RIESGOS'!$AP363="Muy Baja",'MAPA DE RIESGOS'!$AR363="Moderado"),CONCATENATE("R",'MAPA DE RIESGOS'!$H363,"C",'MAPA DE RIESGOS'!$AF363),"")</f>
        <v/>
      </c>
      <c r="BH153" s="370" t="str">
        <f>IF(AND('MAPA DE RIESGOS'!$AP364="Muy Baja",'MAPA DE RIESGOS'!$AR364="Moderado"),CONCATENATE("R",'MAPA DE RIESGOS'!$H364,"C",'MAPA DE RIESGOS'!$AF364),"")</f>
        <v/>
      </c>
      <c r="BI153" s="370" t="str">
        <f>IF(AND('MAPA DE RIESGOS'!$AP365="Muy Baja",'MAPA DE RIESGOS'!$AR365="Moderado"),CONCATENATE("R",'MAPA DE RIESGOS'!$H365,"C",'MAPA DE RIESGOS'!$AF365),"")</f>
        <v/>
      </c>
      <c r="BJ153" s="370" t="str">
        <f>IF(AND('MAPA DE RIESGOS'!$AP366="Muy Baja",'MAPA DE RIESGOS'!$AR366="Moderado"),CONCATENATE("R",'MAPA DE RIESGOS'!$H366,"C",'MAPA DE RIESGOS'!$AF366),"")</f>
        <v/>
      </c>
      <c r="BK153" s="371" t="str">
        <f>IF(AND('MAPA DE RIESGOS'!$AP367="Muy Baja",'MAPA DE RIESGOS'!$AR367="Moderado"),CONCATENATE("R",'MAPA DE RIESGOS'!$H367,"C",'MAPA DE RIESGOS'!$AF367),"")</f>
        <v/>
      </c>
      <c r="BL153" s="357" t="str">
        <f>IF(AND('MAPA DE RIESGOS'!$AP350="Muy Baja",'MAPA DE RIESGOS'!$AR350="Mayor"),CONCATENATE("R",'MAPA DE RIESGOS'!$H350,"C",'MAPA DE RIESGOS'!$AF350),"")</f>
        <v/>
      </c>
      <c r="BM153" s="357" t="str">
        <f>IF(AND('MAPA DE RIESGOS'!$AP351="Muy Baja",'MAPA DE RIESGOS'!$AR351="Mayor"),CONCATENATE("R",'MAPA DE RIESGOS'!$H351,"C",'MAPA DE RIESGOS'!$AF351),"")</f>
        <v/>
      </c>
      <c r="BN153" s="357" t="str">
        <f>IF(AND('MAPA DE RIESGOS'!$AP352="Muy Baja",'MAPA DE RIESGOS'!$AR352="Mayor"),CONCATENATE("R",'MAPA DE RIESGOS'!$H352,"C",'MAPA DE RIESGOS'!$AF352),"")</f>
        <v/>
      </c>
      <c r="BO153" s="357" t="str">
        <f>IF(AND('MAPA DE RIESGOS'!$AP353="Muy Baja",'MAPA DE RIESGOS'!$AR353="Mayor"),CONCATENATE("R",'MAPA DE RIESGOS'!$H353,"C",'MAPA DE RIESGOS'!$AF353),"")</f>
        <v/>
      </c>
      <c r="BP153" s="357" t="str">
        <f>IF(AND('MAPA DE RIESGOS'!$AP354="Muy Baja",'MAPA DE RIESGOS'!$AR354="Mayor"),CONCATENATE("R",'MAPA DE RIESGOS'!$H354,"C",'MAPA DE RIESGOS'!$AF354),"")</f>
        <v/>
      </c>
      <c r="BQ153" s="357" t="str">
        <f>IF(AND('MAPA DE RIESGOS'!$AP355="Muy Baja",'MAPA DE RIESGOS'!$AR355="Mayor"),CONCATENATE("R",'MAPA DE RIESGOS'!$H355,"C",'MAPA DE RIESGOS'!$AF355),"")</f>
        <v/>
      </c>
      <c r="BR153" s="357" t="str">
        <f>IF(AND('MAPA DE RIESGOS'!$AP356="Muy Baja",'MAPA DE RIESGOS'!$AR356="Mayor"),CONCATENATE("R",'MAPA DE RIESGOS'!$H356,"C",'MAPA DE RIESGOS'!$AF356),"")</f>
        <v/>
      </c>
      <c r="BS153" s="357" t="str">
        <f>IF(AND('MAPA DE RIESGOS'!$AP357="Muy Baja",'MAPA DE RIESGOS'!$AR357="Mayor"),CONCATENATE("R",'MAPA DE RIESGOS'!$H357,"C",'MAPA DE RIESGOS'!$AF357),"")</f>
        <v/>
      </c>
      <c r="BT153" s="357" t="str">
        <f>IF(AND('MAPA DE RIESGOS'!$AP358="Muy Baja",'MAPA DE RIESGOS'!$AR358="Mayor"),CONCATENATE("R",'MAPA DE RIESGOS'!$H358,"C",'MAPA DE RIESGOS'!$AF358),"")</f>
        <v/>
      </c>
      <c r="BU153" s="357" t="str">
        <f>IF(AND('MAPA DE RIESGOS'!$AP359="Muy Baja",'MAPA DE RIESGOS'!$AR359="Mayor"),CONCATENATE("R",'MAPA DE RIESGOS'!$H359,"C",'MAPA DE RIESGOS'!$AF359),"")</f>
        <v/>
      </c>
      <c r="BV153" s="357" t="str">
        <f>IF(AND('MAPA DE RIESGOS'!$AP360="Muy Baja",'MAPA DE RIESGOS'!$AR360="Mayor"),CONCATENATE("R",'MAPA DE RIESGOS'!$H360,"C",'MAPA DE RIESGOS'!$AF360),"")</f>
        <v/>
      </c>
      <c r="BW153" s="357" t="str">
        <f>IF(AND('MAPA DE RIESGOS'!$AP361="Muy Baja",'MAPA DE RIESGOS'!$AR361="Mayor"),CONCATENATE("R",'MAPA DE RIESGOS'!$H361,"C",'MAPA DE RIESGOS'!$AF361),"")</f>
        <v/>
      </c>
      <c r="BX153" s="357" t="str">
        <f>IF(AND('MAPA DE RIESGOS'!$AP362="Muy Baja",'MAPA DE RIESGOS'!$AR362="Mayor"),CONCATENATE("R",'MAPA DE RIESGOS'!$H362,"C",'MAPA DE RIESGOS'!$AF362),"")</f>
        <v/>
      </c>
      <c r="BY153" s="357" t="str">
        <f>IF(AND('MAPA DE RIESGOS'!$AP363="Muy Baja",'MAPA DE RIESGOS'!$AR363="Mayor"),CONCATENATE("R",'MAPA DE RIESGOS'!$H363,"C",'MAPA DE RIESGOS'!$AF363),"")</f>
        <v/>
      </c>
      <c r="BZ153" s="357" t="str">
        <f>IF(AND('MAPA DE RIESGOS'!$AP364="Muy Baja",'MAPA DE RIESGOS'!$AR364="Mayor"),CONCATENATE("R",'MAPA DE RIESGOS'!$H364,"C",'MAPA DE RIESGOS'!$AF364),"")</f>
        <v/>
      </c>
      <c r="CA153" s="357" t="str">
        <f>IF(AND('MAPA DE RIESGOS'!$AP365="Muy Baja",'MAPA DE RIESGOS'!$AR365="Mayor"),CONCATENATE("R",'MAPA DE RIESGOS'!$H365,"C",'MAPA DE RIESGOS'!$AF365),"")</f>
        <v/>
      </c>
      <c r="CB153" s="357" t="str">
        <f>IF(AND('MAPA DE RIESGOS'!$AP366="Muy Baja",'MAPA DE RIESGOS'!$AR366="Mayor"),CONCATENATE("R",'MAPA DE RIESGOS'!$H366,"C",'MAPA DE RIESGOS'!$AF366),"")</f>
        <v/>
      </c>
      <c r="CC153" s="358" t="str">
        <f>IF(AND('MAPA DE RIESGOS'!$AP367="Muy Baja",'MAPA DE RIESGOS'!$AR367="Mayor"),CONCATENATE("R",'MAPA DE RIESGOS'!$H367,"C",'MAPA DE RIESGOS'!$AF367),"")</f>
        <v/>
      </c>
      <c r="CD153" s="359" t="str">
        <f>IF(AND('MAPA DE RIESGOS'!$AP350="Muy Baja",'MAPA DE RIESGOS'!$AR350="Catastrófico"),CONCATENATE("R",'MAPA DE RIESGOS'!$H350,"C",'MAPA DE RIESGOS'!$AF350),"")</f>
        <v/>
      </c>
      <c r="CE153" s="359" t="str">
        <f>IF(AND('MAPA DE RIESGOS'!$AP351="Muy Baja",'MAPA DE RIESGOS'!$AR351="Catastrófico"),CONCATENATE("R",'MAPA DE RIESGOS'!$H351,"C",'MAPA DE RIESGOS'!$AF351),"")</f>
        <v/>
      </c>
      <c r="CF153" s="359" t="str">
        <f>IF(AND('MAPA DE RIESGOS'!$AP352="Muy Baja",'MAPA DE RIESGOS'!$AR352="Catastrófico"),CONCATENATE("R",'MAPA DE RIESGOS'!$H352,"C",'MAPA DE RIESGOS'!$AF352),"")</f>
        <v/>
      </c>
      <c r="CG153" s="359" t="str">
        <f>IF(AND('MAPA DE RIESGOS'!$AP353="Muy Baja",'MAPA DE RIESGOS'!$AR353="Catastrófico"),CONCATENATE("R",'MAPA DE RIESGOS'!$H353,"C",'MAPA DE RIESGOS'!$AF353),"")</f>
        <v/>
      </c>
      <c r="CH153" s="359" t="str">
        <f>IF(AND('MAPA DE RIESGOS'!$AP354="Muy Baja",'MAPA DE RIESGOS'!$AR354="Catastrófico"),CONCATENATE("R",'MAPA DE RIESGOS'!$H354,"C",'MAPA DE RIESGOS'!$AF354),"")</f>
        <v/>
      </c>
      <c r="CI153" s="359" t="str">
        <f>IF(AND('MAPA DE RIESGOS'!$AP355="Muy Baja",'MAPA DE RIESGOS'!$AR355="Catastrófico"),CONCATENATE("R",'MAPA DE RIESGOS'!$H355,"C",'MAPA DE RIESGOS'!$AF355),"")</f>
        <v/>
      </c>
      <c r="CJ153" s="359" t="str">
        <f>IF(AND('MAPA DE RIESGOS'!$AP356="Muy Baja",'MAPA DE RIESGOS'!$AR356="Catastrófico"),CONCATENATE("R",'MAPA DE RIESGOS'!$H356,"C",'MAPA DE RIESGOS'!$AF356),"")</f>
        <v/>
      </c>
      <c r="CK153" s="359" t="str">
        <f>IF(AND('MAPA DE RIESGOS'!$AP357="Muy Baja",'MAPA DE RIESGOS'!$AR357="Catastrófico"),CONCATENATE("R",'MAPA DE RIESGOS'!$H357,"C",'MAPA DE RIESGOS'!$AF357),"")</f>
        <v/>
      </c>
      <c r="CL153" s="359" t="str">
        <f>IF(AND('MAPA DE RIESGOS'!$AP358="Muy Baja",'MAPA DE RIESGOS'!$AR358="Catastrófico"),CONCATENATE("R",'MAPA DE RIESGOS'!$H358,"C",'MAPA DE RIESGOS'!$AF358),"")</f>
        <v/>
      </c>
      <c r="CM153" s="359" t="str">
        <f>IF(AND('MAPA DE RIESGOS'!$AP359="Muy Baja",'MAPA DE RIESGOS'!$AR359="Catastrófico"),CONCATENATE("R",'MAPA DE RIESGOS'!$H359,"C",'MAPA DE RIESGOS'!$AF359),"")</f>
        <v/>
      </c>
      <c r="CN153" s="359" t="str">
        <f>IF(AND('MAPA DE RIESGOS'!$AP360="Muy Baja",'MAPA DE RIESGOS'!$AR360="Catastrófico"),CONCATENATE("R",'MAPA DE RIESGOS'!$H360,"C",'MAPA DE RIESGOS'!$AF360),"")</f>
        <v/>
      </c>
      <c r="CO153" s="359" t="str">
        <f>IF(AND('MAPA DE RIESGOS'!$AP361="Muy Baja",'MAPA DE RIESGOS'!$AR361="Catastrófico"),CONCATENATE("R",'MAPA DE RIESGOS'!$H361,"C",'MAPA DE RIESGOS'!$AF361),"")</f>
        <v/>
      </c>
      <c r="CP153" s="359" t="str">
        <f>IF(AND('MAPA DE RIESGOS'!$AP362="Muy Baja",'MAPA DE RIESGOS'!$AR362="Catastrófico"),CONCATENATE("R",'MAPA DE RIESGOS'!$H362,"C",'MAPA DE RIESGOS'!$AF362),"")</f>
        <v/>
      </c>
      <c r="CQ153" s="359" t="str">
        <f>IF(AND('MAPA DE RIESGOS'!$AP363="Muy Baja",'MAPA DE RIESGOS'!$AR363="Catastrófico"),CONCATENATE("R",'MAPA DE RIESGOS'!$H363,"C",'MAPA DE RIESGOS'!$AF363),"")</f>
        <v/>
      </c>
      <c r="CR153" s="359" t="str">
        <f>IF(AND('MAPA DE RIESGOS'!$AP364="Muy Baja",'MAPA DE RIESGOS'!$AR364="Catastrófico"),CONCATENATE("R",'MAPA DE RIESGOS'!$H364,"C",'MAPA DE RIESGOS'!$AF364),"")</f>
        <v/>
      </c>
      <c r="CS153" s="359" t="str">
        <f>IF(AND('MAPA DE RIESGOS'!$AP365="Muy Baja",'MAPA DE RIESGOS'!$AR365="Catastrófico"),CONCATENATE("R",'MAPA DE RIESGOS'!$H365,"C",'MAPA DE RIESGOS'!$AF365),"")</f>
        <v/>
      </c>
      <c r="CT153" s="359" t="str">
        <f>IF(AND('MAPA DE RIESGOS'!$AP366="Muy Baja",'MAPA DE RIESGOS'!$AR366="Catastrófico"),CONCATENATE("R",'MAPA DE RIESGOS'!$H366,"C",'MAPA DE RIESGOS'!$AF366),"")</f>
        <v/>
      </c>
      <c r="CU153" s="360" t="str">
        <f>IF(AND('MAPA DE RIESGOS'!$AP367="Muy Baja",'MAPA DE RIESGOS'!$AR367="Catastrófico"),CONCATENATE("R",'MAPA DE RIESGOS'!$H367,"C",'MAPA DE RIESGOS'!$AF367),"")</f>
        <v/>
      </c>
      <c r="CV153" s="67"/>
    </row>
    <row r="154" spans="2:100" ht="32.5" customHeight="1">
      <c r="B154" s="755"/>
      <c r="C154" s="755"/>
      <c r="D154" s="756"/>
      <c r="E154" s="726"/>
      <c r="F154" s="727"/>
      <c r="G154" s="727"/>
      <c r="H154" s="727"/>
      <c r="I154" s="727"/>
      <c r="J154" s="378" t="str">
        <f>IF(AND('MAPA DE RIESGOS'!$AP368="Muy Baja",'MAPA DE RIESGOS'!$AR368="Leve"),CONCATENATE("R",'MAPA DE RIESGOS'!$H368,"C",'MAPA DE RIESGOS'!$AF368),"")</f>
        <v/>
      </c>
      <c r="K154" s="379" t="str">
        <f>IF(AND('MAPA DE RIESGOS'!$AP369="Muy Baja",'MAPA DE RIESGOS'!$AR369="Leve"),CONCATENATE("R",'MAPA DE RIESGOS'!$H369,"C",'MAPA DE RIESGOS'!$AF369),"")</f>
        <v/>
      </c>
      <c r="L154" s="379" t="str">
        <f>IF(AND('MAPA DE RIESGOS'!$AP370="Muy Baja",'MAPA DE RIESGOS'!$AR370="Leve"),CONCATENATE("R",'MAPA DE RIESGOS'!$H370,"C",'MAPA DE RIESGOS'!$AF370),"")</f>
        <v/>
      </c>
      <c r="M154" s="379" t="str">
        <f>IF(AND('MAPA DE RIESGOS'!$AP371="Muy Baja",'MAPA DE RIESGOS'!$AR371="Leve"),CONCATENATE("R",'MAPA DE RIESGOS'!$H371,"C",'MAPA DE RIESGOS'!$AF371),"")</f>
        <v/>
      </c>
      <c r="N154" s="379" t="str">
        <f>IF(AND('MAPA DE RIESGOS'!$AP372="Muy Baja",'MAPA DE RIESGOS'!$AR372="Leve"),CONCATENATE("R",'MAPA DE RIESGOS'!$H372,"C",'MAPA DE RIESGOS'!$AF372),"")</f>
        <v/>
      </c>
      <c r="O154" s="379" t="str">
        <f>IF(AND('MAPA DE RIESGOS'!$AP373="Muy Baja",'MAPA DE RIESGOS'!$AR373="Leve"),CONCATENATE("R",'MAPA DE RIESGOS'!$H373,"C",'MAPA DE RIESGOS'!$AF373),"")</f>
        <v/>
      </c>
      <c r="P154" s="379" t="str">
        <f>IF(AND('MAPA DE RIESGOS'!$AP374="Muy Baja",'MAPA DE RIESGOS'!$AR374="Leve"),CONCATENATE("R",'MAPA DE RIESGOS'!$H374,"C",'MAPA DE RIESGOS'!$AF374),"")</f>
        <v/>
      </c>
      <c r="Q154" s="379" t="str">
        <f>IF(AND('MAPA DE RIESGOS'!$AP375="Muy Baja",'MAPA DE RIESGOS'!$AR375="Leve"),CONCATENATE("R",'MAPA DE RIESGOS'!$H375,"C",'MAPA DE RIESGOS'!$AF375),"")</f>
        <v/>
      </c>
      <c r="R154" s="379" t="str">
        <f>IF(AND('MAPA DE RIESGOS'!$AP376="Muy Baja",'MAPA DE RIESGOS'!$AR376="Leve"),CONCATENATE("R",'MAPA DE RIESGOS'!$H376,"C",'MAPA DE RIESGOS'!$AF376),"")</f>
        <v/>
      </c>
      <c r="S154" s="379" t="str">
        <f>IF(AND('MAPA DE RIESGOS'!$AP377="Muy Baja",'MAPA DE RIESGOS'!$AR377="Leve"),CONCATENATE("R",'MAPA DE RIESGOS'!$H377,"C",'MAPA DE RIESGOS'!$AF377),"")</f>
        <v/>
      </c>
      <c r="T154" s="379" t="str">
        <f>IF(AND('MAPA DE RIESGOS'!$AP378="Muy Baja",'MAPA DE RIESGOS'!$AR378="Leve"),CONCATENATE("R",'MAPA DE RIESGOS'!$H378,"C",'MAPA DE RIESGOS'!$AF378),"")</f>
        <v/>
      </c>
      <c r="U154" s="379" t="str">
        <f>IF(AND('MAPA DE RIESGOS'!$AP379="Muy Baja",'MAPA DE RIESGOS'!$AR379="Leve"),CONCATENATE("R",'MAPA DE RIESGOS'!$H379,"C",'MAPA DE RIESGOS'!$AF379),"")</f>
        <v/>
      </c>
      <c r="V154" s="379" t="str">
        <f>IF(AND('MAPA DE RIESGOS'!$AP380="Muy Baja",'MAPA DE RIESGOS'!$AR380="Leve"),CONCATENATE("R",'MAPA DE RIESGOS'!$H380,"C",'MAPA DE RIESGOS'!$AF380),"")</f>
        <v/>
      </c>
      <c r="W154" s="379" t="str">
        <f>IF(AND('MAPA DE RIESGOS'!$AP381="Muy Baja",'MAPA DE RIESGOS'!$AR381="Leve"),CONCATENATE("R",'MAPA DE RIESGOS'!$H381,"C",'MAPA DE RIESGOS'!$AF381),"")</f>
        <v/>
      </c>
      <c r="X154" s="379" t="str">
        <f>IF(AND('MAPA DE RIESGOS'!$AP382="Muy Baja",'MAPA DE RIESGOS'!$AR382="Leve"),CONCATENATE("R",'MAPA DE RIESGOS'!$H382,"C",'MAPA DE RIESGOS'!$AF382),"")</f>
        <v/>
      </c>
      <c r="Y154" s="379" t="str">
        <f>IF(AND('MAPA DE RIESGOS'!$AP383="Muy Baja",'MAPA DE RIESGOS'!$AR383="Leve"),CONCATENATE("R",'MAPA DE RIESGOS'!$H383,"C",'MAPA DE RIESGOS'!$AF383),"")</f>
        <v/>
      </c>
      <c r="Z154" s="379" t="str">
        <f>IF(AND('MAPA DE RIESGOS'!$AP384="Muy Baja",'MAPA DE RIESGOS'!$AR384="Leve"),CONCATENATE("R",'MAPA DE RIESGOS'!$H384,"C",'MAPA DE RIESGOS'!$AF384),"")</f>
        <v/>
      </c>
      <c r="AA154" s="380" t="str">
        <f>IF(AND('MAPA DE RIESGOS'!$AP385="Muy Baja",'MAPA DE RIESGOS'!$AR385="Leve"),CONCATENATE("R",'MAPA DE RIESGOS'!$H385,"C",'MAPA DE RIESGOS'!$AF385),"")</f>
        <v/>
      </c>
      <c r="AB154" s="378" t="str">
        <f>IF(AND('MAPA DE RIESGOS'!$AP368="Muy Baja",'MAPA DE RIESGOS'!$AR368="Menor"),CONCATENATE("R",'MAPA DE RIESGOS'!$H368,"C",'MAPA DE RIESGOS'!$AF368),"")</f>
        <v/>
      </c>
      <c r="AC154" s="379" t="str">
        <f>IF(AND('MAPA DE RIESGOS'!$AP369="Muy Baja",'MAPA DE RIESGOS'!$AR369="Menor"),CONCATENATE("R",'MAPA DE RIESGOS'!$H369,"C",'MAPA DE RIESGOS'!$AF369),"")</f>
        <v/>
      </c>
      <c r="AD154" s="379" t="str">
        <f>IF(AND('MAPA DE RIESGOS'!$AP370="Muy Baja",'MAPA DE RIESGOS'!$AR370="Menor"),CONCATENATE("R",'MAPA DE RIESGOS'!$H370,"C",'MAPA DE RIESGOS'!$AF370),"")</f>
        <v/>
      </c>
      <c r="AE154" s="379" t="str">
        <f>IF(AND('MAPA DE RIESGOS'!$AP371="Muy Baja",'MAPA DE RIESGOS'!$AR371="Menor"),CONCATENATE("R",'MAPA DE RIESGOS'!$H371,"C",'MAPA DE RIESGOS'!$AF371),"")</f>
        <v/>
      </c>
      <c r="AF154" s="379" t="str">
        <f>IF(AND('MAPA DE RIESGOS'!$AP372="Muy Baja",'MAPA DE RIESGOS'!$AR372="Menor"),CONCATENATE("R",'MAPA DE RIESGOS'!$H372,"C",'MAPA DE RIESGOS'!$AF372),"")</f>
        <v/>
      </c>
      <c r="AG154" s="379" t="str">
        <f>IF(AND('MAPA DE RIESGOS'!$AP373="Muy Baja",'MAPA DE RIESGOS'!$AR373="Menor"),CONCATENATE("R",'MAPA DE RIESGOS'!$H373,"C",'MAPA DE RIESGOS'!$AF373),"")</f>
        <v/>
      </c>
      <c r="AH154" s="379" t="str">
        <f>IF(AND('MAPA DE RIESGOS'!$AP374="Muy Baja",'MAPA DE RIESGOS'!$AR374="Menor"),CONCATENATE("R",'MAPA DE RIESGOS'!$H374,"C",'MAPA DE RIESGOS'!$AF374),"")</f>
        <v/>
      </c>
      <c r="AI154" s="379" t="str">
        <f>IF(AND('MAPA DE RIESGOS'!$AP375="Muy Baja",'MAPA DE RIESGOS'!$AR375="Menor"),CONCATENATE("R",'MAPA DE RIESGOS'!$H375,"C",'MAPA DE RIESGOS'!$AF375),"")</f>
        <v/>
      </c>
      <c r="AJ154" s="379" t="str">
        <f>IF(AND('MAPA DE RIESGOS'!$AP376="Muy Baja",'MAPA DE RIESGOS'!$AR376="Menor"),CONCATENATE("R",'MAPA DE RIESGOS'!$H376,"C",'MAPA DE RIESGOS'!$AF376),"")</f>
        <v/>
      </c>
      <c r="AK154" s="379" t="str">
        <f>IF(AND('MAPA DE RIESGOS'!$AP377="Muy Baja",'MAPA DE RIESGOS'!$AR377="Menor"),CONCATENATE("R",'MAPA DE RIESGOS'!$H377,"C",'MAPA DE RIESGOS'!$AF377),"")</f>
        <v/>
      </c>
      <c r="AL154" s="379" t="str">
        <f>IF(AND('MAPA DE RIESGOS'!$AP378="Muy Baja",'MAPA DE RIESGOS'!$AR378="Menor"),CONCATENATE("R",'MAPA DE RIESGOS'!$H378,"C",'MAPA DE RIESGOS'!$AF378),"")</f>
        <v/>
      </c>
      <c r="AM154" s="379" t="str">
        <f>IF(AND('MAPA DE RIESGOS'!$AP379="Muy Baja",'MAPA DE RIESGOS'!$AR379="Menor"),CONCATENATE("R",'MAPA DE RIESGOS'!$H379,"C",'MAPA DE RIESGOS'!$AF379),"")</f>
        <v/>
      </c>
      <c r="AN154" s="379" t="str">
        <f>IF(AND('MAPA DE RIESGOS'!$AP380="Muy Baja",'MAPA DE RIESGOS'!$AR380="Menor"),CONCATENATE("R",'MAPA DE RIESGOS'!$H380,"C",'MAPA DE RIESGOS'!$AF380),"")</f>
        <v/>
      </c>
      <c r="AO154" s="379" t="str">
        <f>IF(AND('MAPA DE RIESGOS'!$AP381="Muy Baja",'MAPA DE RIESGOS'!$AR381="Menor"),CONCATENATE("R",'MAPA DE RIESGOS'!$H381,"C",'MAPA DE RIESGOS'!$AF381),"")</f>
        <v/>
      </c>
      <c r="AP154" s="379" t="str">
        <f>IF(AND('MAPA DE RIESGOS'!$AP382="Muy Baja",'MAPA DE RIESGOS'!$AR382="Menor"),CONCATENATE("R",'MAPA DE RIESGOS'!$H382,"C",'MAPA DE RIESGOS'!$AF382),"")</f>
        <v/>
      </c>
      <c r="AQ154" s="379" t="str">
        <f>IF(AND('MAPA DE RIESGOS'!$AP383="Muy Baja",'MAPA DE RIESGOS'!$AR383="Menor"),CONCATENATE("R",'MAPA DE RIESGOS'!$H383,"C",'MAPA DE RIESGOS'!$AF383),"")</f>
        <v/>
      </c>
      <c r="AR154" s="379" t="str">
        <f>IF(AND('MAPA DE RIESGOS'!$AP384="Muy Baja",'MAPA DE RIESGOS'!$AR384="Menor"),CONCATENATE("R",'MAPA DE RIESGOS'!$H384,"C",'MAPA DE RIESGOS'!$AF384),"")</f>
        <v/>
      </c>
      <c r="AS154" s="380" t="str">
        <f>IF(AND('MAPA DE RIESGOS'!$AP385="Muy Baja",'MAPA DE RIESGOS'!$AR385="Menor"),CONCATENATE("R",'MAPA DE RIESGOS'!$H385,"C",'MAPA DE RIESGOS'!$AF385),"")</f>
        <v/>
      </c>
      <c r="AT154" s="369" t="str">
        <f>IF(AND('MAPA DE RIESGOS'!$AP368="Muy Baja",'MAPA DE RIESGOS'!$AR368="Moderado"),CONCATENATE("R",'MAPA DE RIESGOS'!$H368,"C",'MAPA DE RIESGOS'!$AF368),"")</f>
        <v/>
      </c>
      <c r="AU154" s="370" t="str">
        <f>IF(AND('MAPA DE RIESGOS'!$AP369="Muy Baja",'MAPA DE RIESGOS'!$AR369="Moderado"),CONCATENATE("R",'MAPA DE RIESGOS'!$H369,"C",'MAPA DE RIESGOS'!$AF369),"")</f>
        <v/>
      </c>
      <c r="AV154" s="370" t="str">
        <f>IF(AND('MAPA DE RIESGOS'!$AP370="Muy Baja",'MAPA DE RIESGOS'!$AR370="Moderado"),CONCATENATE("R",'MAPA DE RIESGOS'!$H370,"C",'MAPA DE RIESGOS'!$AF370),"")</f>
        <v/>
      </c>
      <c r="AW154" s="370" t="str">
        <f>IF(AND('MAPA DE RIESGOS'!$AP371="Muy Baja",'MAPA DE RIESGOS'!$AR371="Moderado"),CONCATENATE("R",'MAPA DE RIESGOS'!$H371,"C",'MAPA DE RIESGOS'!$AF371),"")</f>
        <v/>
      </c>
      <c r="AX154" s="370" t="str">
        <f>IF(AND('MAPA DE RIESGOS'!$AP372="Muy Baja",'MAPA DE RIESGOS'!$AR372="Moderado"),CONCATENATE("R",'MAPA DE RIESGOS'!$H372,"C",'MAPA DE RIESGOS'!$AF372),"")</f>
        <v>R60C3</v>
      </c>
      <c r="AY154" s="370" t="str">
        <f>IF(AND('MAPA DE RIESGOS'!$AP373="Muy Baja",'MAPA DE RIESGOS'!$AR373="Moderado"),CONCATENATE("R",'MAPA DE RIESGOS'!$H373,"C",'MAPA DE RIESGOS'!$AF373),"")</f>
        <v>R60C4</v>
      </c>
      <c r="AZ154" s="370" t="str">
        <f>IF(AND('MAPA DE RIESGOS'!$AP374="Muy Baja",'MAPA DE RIESGOS'!$AR374="Moderado"),CONCATENATE("R",'MAPA DE RIESGOS'!$H374,"C",'MAPA DE RIESGOS'!$AF374),"")</f>
        <v/>
      </c>
      <c r="BA154" s="370" t="str">
        <f>IF(AND('MAPA DE RIESGOS'!$AP375="Muy Baja",'MAPA DE RIESGOS'!$AR375="Moderado"),CONCATENATE("R",'MAPA DE RIESGOS'!$H375,"C",'MAPA DE RIESGOS'!$AF375),"")</f>
        <v/>
      </c>
      <c r="BB154" s="370" t="str">
        <f>IF(AND('MAPA DE RIESGOS'!$AP376="Muy Baja",'MAPA DE RIESGOS'!$AR376="Moderado"),CONCATENATE("R",'MAPA DE RIESGOS'!$H376,"C",'MAPA DE RIESGOS'!$AF376),"")</f>
        <v/>
      </c>
      <c r="BC154" s="370" t="str">
        <f>IF(AND('MAPA DE RIESGOS'!$AP377="Muy Baja",'MAPA DE RIESGOS'!$AR377="Moderado"),CONCATENATE("R",'MAPA DE RIESGOS'!$H377,"C",'MAPA DE RIESGOS'!$AF377),"")</f>
        <v/>
      </c>
      <c r="BD154" s="370" t="str">
        <f>IF(AND('MAPA DE RIESGOS'!$AP378="Muy Baja",'MAPA DE RIESGOS'!$AR378="Moderado"),CONCATENATE("R",'MAPA DE RIESGOS'!$H378,"C",'MAPA DE RIESGOS'!$AF378),"")</f>
        <v>R61C3</v>
      </c>
      <c r="BE154" s="370" t="str">
        <f>IF(AND('MAPA DE RIESGOS'!$AP379="Muy Baja",'MAPA DE RIESGOS'!$AR379="Moderado"),CONCATENATE("R",'MAPA DE RIESGOS'!$H379,"C",'MAPA DE RIESGOS'!$AF379),"")</f>
        <v/>
      </c>
      <c r="BF154" s="370" t="str">
        <f>IF(AND('MAPA DE RIESGOS'!$AP380="Muy Baja",'MAPA DE RIESGOS'!$AR380="Moderado"),CONCATENATE("R",'MAPA DE RIESGOS'!$H380,"C",'MAPA DE RIESGOS'!$AF380),"")</f>
        <v/>
      </c>
      <c r="BG154" s="370" t="str">
        <f>IF(AND('MAPA DE RIESGOS'!$AP381="Muy Baja",'MAPA DE RIESGOS'!$AR381="Moderado"),CONCATENATE("R",'MAPA DE RIESGOS'!$H381,"C",'MAPA DE RIESGOS'!$AF381),"")</f>
        <v/>
      </c>
      <c r="BH154" s="370" t="str">
        <f>IF(AND('MAPA DE RIESGOS'!$AP382="Muy Baja",'MAPA DE RIESGOS'!$AR382="Moderado"),CONCATENATE("R",'MAPA DE RIESGOS'!$H382,"C",'MAPA DE RIESGOS'!$AF382),"")</f>
        <v/>
      </c>
      <c r="BI154" s="370" t="str">
        <f>IF(AND('MAPA DE RIESGOS'!$AP383="Muy Baja",'MAPA DE RIESGOS'!$AR383="Moderado"),CONCATENATE("R",'MAPA DE RIESGOS'!$H383,"C",'MAPA DE RIESGOS'!$AF383),"")</f>
        <v>R62C2</v>
      </c>
      <c r="BJ154" s="370" t="str">
        <f>IF(AND('MAPA DE RIESGOS'!$AP384="Muy Baja",'MAPA DE RIESGOS'!$AR384="Moderado"),CONCATENATE("R",'MAPA DE RIESGOS'!$H384,"C",'MAPA DE RIESGOS'!$AF384),"")</f>
        <v>R62C3</v>
      </c>
      <c r="BK154" s="371" t="str">
        <f>IF(AND('MAPA DE RIESGOS'!$AP385="Muy Baja",'MAPA DE RIESGOS'!$AR385="Moderado"),CONCATENATE("R",'MAPA DE RIESGOS'!$H385,"C",'MAPA DE RIESGOS'!$AF385),"")</f>
        <v/>
      </c>
      <c r="BL154" s="357" t="str">
        <f>IF(AND('MAPA DE RIESGOS'!$AP368="Muy Baja",'MAPA DE RIESGOS'!$AR368="Mayor"),CONCATENATE("R",'MAPA DE RIESGOS'!$H368,"C",'MAPA DE RIESGOS'!$AF368),"")</f>
        <v/>
      </c>
      <c r="BM154" s="357" t="str">
        <f>IF(AND('MAPA DE RIESGOS'!$AP369="Muy Baja",'MAPA DE RIESGOS'!$AR369="Mayor"),CONCATENATE("R",'MAPA DE RIESGOS'!$H369,"C",'MAPA DE RIESGOS'!$AF369),"")</f>
        <v/>
      </c>
      <c r="BN154" s="357" t="str">
        <f>IF(AND('MAPA DE RIESGOS'!$AP370="Muy Baja",'MAPA DE RIESGOS'!$AR370="Mayor"),CONCATENATE("R",'MAPA DE RIESGOS'!$H370,"C",'MAPA DE RIESGOS'!$AF370),"")</f>
        <v/>
      </c>
      <c r="BO154" s="357" t="str">
        <f>IF(AND('MAPA DE RIESGOS'!$AP371="Muy Baja",'MAPA DE RIESGOS'!$AR371="Mayor"),CONCATENATE("R",'MAPA DE RIESGOS'!$H371,"C",'MAPA DE RIESGOS'!$AF371),"")</f>
        <v/>
      </c>
      <c r="BP154" s="357" t="str">
        <f>IF(AND('MAPA DE RIESGOS'!$AP372="Muy Baja",'MAPA DE RIESGOS'!$AR372="Mayor"),CONCATENATE("R",'MAPA DE RIESGOS'!$H372,"C",'MAPA DE RIESGOS'!$AF372),"")</f>
        <v/>
      </c>
      <c r="BQ154" s="357" t="str">
        <f>IF(AND('MAPA DE RIESGOS'!$AP373="Muy Baja",'MAPA DE RIESGOS'!$AR373="Mayor"),CONCATENATE("R",'MAPA DE RIESGOS'!$H373,"C",'MAPA DE RIESGOS'!$AF373),"")</f>
        <v/>
      </c>
      <c r="BR154" s="357" t="str">
        <f>IF(AND('MAPA DE RIESGOS'!$AP374="Muy Baja",'MAPA DE RIESGOS'!$AR374="Mayor"),CONCATENATE("R",'MAPA DE RIESGOS'!$H374,"C",'MAPA DE RIESGOS'!$AF374),"")</f>
        <v/>
      </c>
      <c r="BS154" s="357" t="str">
        <f>IF(AND('MAPA DE RIESGOS'!$AP375="Muy Baja",'MAPA DE RIESGOS'!$AR375="Mayor"),CONCATENATE("R",'MAPA DE RIESGOS'!$H375,"C",'MAPA DE RIESGOS'!$AF375),"")</f>
        <v/>
      </c>
      <c r="BT154" s="357" t="str">
        <f>IF(AND('MAPA DE RIESGOS'!$AP376="Muy Baja",'MAPA DE RIESGOS'!$AR376="Mayor"),CONCATENATE("R",'MAPA DE RIESGOS'!$H376,"C",'MAPA DE RIESGOS'!$AF376),"")</f>
        <v/>
      </c>
      <c r="BU154" s="357" t="str">
        <f>IF(AND('MAPA DE RIESGOS'!$AP377="Muy Baja",'MAPA DE RIESGOS'!$AR377="Mayor"),CONCATENATE("R",'MAPA DE RIESGOS'!$H377,"C",'MAPA DE RIESGOS'!$AF377),"")</f>
        <v/>
      </c>
      <c r="BV154" s="357" t="str">
        <f>IF(AND('MAPA DE RIESGOS'!$AP378="Muy Baja",'MAPA DE RIESGOS'!$AR378="Mayor"),CONCATENATE("R",'MAPA DE RIESGOS'!$H378,"C",'MAPA DE RIESGOS'!$AF378),"")</f>
        <v/>
      </c>
      <c r="BW154" s="357" t="str">
        <f>IF(AND('MAPA DE RIESGOS'!$AP379="Muy Baja",'MAPA DE RIESGOS'!$AR379="Mayor"),CONCATENATE("R",'MAPA DE RIESGOS'!$H379,"C",'MAPA DE RIESGOS'!$AF379),"")</f>
        <v/>
      </c>
      <c r="BX154" s="357" t="str">
        <f>IF(AND('MAPA DE RIESGOS'!$AP380="Muy Baja",'MAPA DE RIESGOS'!$AR380="Mayor"),CONCATENATE("R",'MAPA DE RIESGOS'!$H380,"C",'MAPA DE RIESGOS'!$AF380),"")</f>
        <v/>
      </c>
      <c r="BY154" s="357" t="str">
        <f>IF(AND('MAPA DE RIESGOS'!$AP381="Muy Baja",'MAPA DE RIESGOS'!$AR381="Mayor"),CONCATENATE("R",'MAPA DE RIESGOS'!$H381,"C",'MAPA DE RIESGOS'!$AF381),"")</f>
        <v/>
      </c>
      <c r="BZ154" s="357" t="str">
        <f>IF(AND('MAPA DE RIESGOS'!$AP382="Muy Baja",'MAPA DE RIESGOS'!$AR382="Mayor"),CONCATENATE("R",'MAPA DE RIESGOS'!$H382,"C",'MAPA DE RIESGOS'!$AF382),"")</f>
        <v/>
      </c>
      <c r="CA154" s="357" t="str">
        <f>IF(AND('MAPA DE RIESGOS'!$AP383="Muy Baja",'MAPA DE RIESGOS'!$AR383="Mayor"),CONCATENATE("R",'MAPA DE RIESGOS'!$H383,"C",'MAPA DE RIESGOS'!$AF383),"")</f>
        <v/>
      </c>
      <c r="CB154" s="357" t="str">
        <f>IF(AND('MAPA DE RIESGOS'!$AP384="Muy Baja",'MAPA DE RIESGOS'!$AR384="Mayor"),CONCATENATE("R",'MAPA DE RIESGOS'!$H384,"C",'MAPA DE RIESGOS'!$AF384),"")</f>
        <v/>
      </c>
      <c r="CC154" s="358" t="str">
        <f>IF(AND('MAPA DE RIESGOS'!$AP385="Muy Baja",'MAPA DE RIESGOS'!$AR385="Mayor"),CONCATENATE("R",'MAPA DE RIESGOS'!$H385,"C",'MAPA DE RIESGOS'!$AF385),"")</f>
        <v/>
      </c>
      <c r="CD154" s="359" t="str">
        <f>IF(AND('MAPA DE RIESGOS'!$AP368="Muy Baja",'MAPA DE RIESGOS'!$AR368="Catastrófico"),CONCATENATE("R",'MAPA DE RIESGOS'!$H368,"C",'MAPA DE RIESGOS'!$AF368),"")</f>
        <v/>
      </c>
      <c r="CE154" s="359" t="str">
        <f>IF(AND('MAPA DE RIESGOS'!$AP369="Muy Baja",'MAPA DE RIESGOS'!$AR369="Catastrófico"),CONCATENATE("R",'MAPA DE RIESGOS'!$H369,"C",'MAPA DE RIESGOS'!$AF369),"")</f>
        <v/>
      </c>
      <c r="CF154" s="359" t="str">
        <f>IF(AND('MAPA DE RIESGOS'!$AP370="Muy Baja",'MAPA DE RIESGOS'!$AR370="Catastrófico"),CONCATENATE("R",'MAPA DE RIESGOS'!$H370,"C",'MAPA DE RIESGOS'!$AF370),"")</f>
        <v/>
      </c>
      <c r="CG154" s="359" t="str">
        <f>IF(AND('MAPA DE RIESGOS'!$AP371="Muy Baja",'MAPA DE RIESGOS'!$AR371="Catastrófico"),CONCATENATE("R",'MAPA DE RIESGOS'!$H371,"C",'MAPA DE RIESGOS'!$AF371),"")</f>
        <v/>
      </c>
      <c r="CH154" s="359" t="str">
        <f>IF(AND('MAPA DE RIESGOS'!$AP372="Muy Baja",'MAPA DE RIESGOS'!$AR372="Catastrófico"),CONCATENATE("R",'MAPA DE RIESGOS'!$H372,"C",'MAPA DE RIESGOS'!$AF372),"")</f>
        <v/>
      </c>
      <c r="CI154" s="359" t="str">
        <f>IF(AND('MAPA DE RIESGOS'!$AP373="Muy Baja",'MAPA DE RIESGOS'!$AR373="Catastrófico"),CONCATENATE("R",'MAPA DE RIESGOS'!$H373,"C",'MAPA DE RIESGOS'!$AF373),"")</f>
        <v/>
      </c>
      <c r="CJ154" s="359" t="str">
        <f>IF(AND('MAPA DE RIESGOS'!$AP374="Muy Baja",'MAPA DE RIESGOS'!$AR374="Catastrófico"),CONCATENATE("R",'MAPA DE RIESGOS'!$H374,"C",'MAPA DE RIESGOS'!$AF374),"")</f>
        <v/>
      </c>
      <c r="CK154" s="359" t="str">
        <f>IF(AND('MAPA DE RIESGOS'!$AP375="Muy Baja",'MAPA DE RIESGOS'!$AR375="Catastrófico"),CONCATENATE("R",'MAPA DE RIESGOS'!$H375,"C",'MAPA DE RIESGOS'!$AF375),"")</f>
        <v/>
      </c>
      <c r="CL154" s="359" t="str">
        <f>IF(AND('MAPA DE RIESGOS'!$AP376="Muy Baja",'MAPA DE RIESGOS'!$AR376="Catastrófico"),CONCATENATE("R",'MAPA DE RIESGOS'!$H376,"C",'MAPA DE RIESGOS'!$AF376),"")</f>
        <v/>
      </c>
      <c r="CM154" s="359" t="str">
        <f>IF(AND('MAPA DE RIESGOS'!$AP377="Muy Baja",'MAPA DE RIESGOS'!$AR377="Catastrófico"),CONCATENATE("R",'MAPA DE RIESGOS'!$H377,"C",'MAPA DE RIESGOS'!$AF377),"")</f>
        <v/>
      </c>
      <c r="CN154" s="359" t="str">
        <f>IF(AND('MAPA DE RIESGOS'!$AP378="Muy Baja",'MAPA DE RIESGOS'!$AR378="Catastrófico"),CONCATENATE("R",'MAPA DE RIESGOS'!$H378,"C",'MAPA DE RIESGOS'!$AF378),"")</f>
        <v/>
      </c>
      <c r="CO154" s="359" t="str">
        <f>IF(AND('MAPA DE RIESGOS'!$AP379="Muy Baja",'MAPA DE RIESGOS'!$AR379="Catastrófico"),CONCATENATE("R",'MAPA DE RIESGOS'!$H379,"C",'MAPA DE RIESGOS'!$AF379),"")</f>
        <v/>
      </c>
      <c r="CP154" s="359" t="str">
        <f>IF(AND('MAPA DE RIESGOS'!$AP380="Muy Baja",'MAPA DE RIESGOS'!$AR380="Catastrófico"),CONCATENATE("R",'MAPA DE RIESGOS'!$H380,"C",'MAPA DE RIESGOS'!$AF380),"")</f>
        <v/>
      </c>
      <c r="CQ154" s="359" t="str">
        <f>IF(AND('MAPA DE RIESGOS'!$AP381="Muy Baja",'MAPA DE RIESGOS'!$AR381="Catastrófico"),CONCATENATE("R",'MAPA DE RIESGOS'!$H381,"C",'MAPA DE RIESGOS'!$AF381),"")</f>
        <v/>
      </c>
      <c r="CR154" s="359" t="str">
        <f>IF(AND('MAPA DE RIESGOS'!$AP382="Muy Baja",'MAPA DE RIESGOS'!$AR382="Catastrófico"),CONCATENATE("R",'MAPA DE RIESGOS'!$H382,"C",'MAPA DE RIESGOS'!$AF382),"")</f>
        <v/>
      </c>
      <c r="CS154" s="359" t="str">
        <f>IF(AND('MAPA DE RIESGOS'!$AP383="Muy Baja",'MAPA DE RIESGOS'!$AR383="Catastrófico"),CONCATENATE("R",'MAPA DE RIESGOS'!$H383,"C",'MAPA DE RIESGOS'!$AF383),"")</f>
        <v/>
      </c>
      <c r="CT154" s="359" t="str">
        <f>IF(AND('MAPA DE RIESGOS'!$AP384="Muy Baja",'MAPA DE RIESGOS'!$AR384="Catastrófico"),CONCATENATE("R",'MAPA DE RIESGOS'!$H384,"C",'MAPA DE RIESGOS'!$AF384),"")</f>
        <v/>
      </c>
      <c r="CU154" s="360" t="str">
        <f>IF(AND('MAPA DE RIESGOS'!$AP385="Muy Baja",'MAPA DE RIESGOS'!$AR385="Catastrófico"),CONCATENATE("R",'MAPA DE RIESGOS'!$H385,"C",'MAPA DE RIESGOS'!$AF385),"")</f>
        <v/>
      </c>
      <c r="CV154" s="67"/>
    </row>
    <row r="155" spans="2:100" ht="32.5" customHeight="1">
      <c r="B155" s="755"/>
      <c r="C155" s="755"/>
      <c r="D155" s="756"/>
      <c r="E155" s="726"/>
      <c r="F155" s="727"/>
      <c r="G155" s="727"/>
      <c r="H155" s="727"/>
      <c r="I155" s="727"/>
      <c r="J155" s="378" t="str">
        <f>IF(AND('MAPA DE RIESGOS'!$AP386="Muy Baja",'MAPA DE RIESGOS'!$AR386="Leve"),CONCATENATE("R",'MAPA DE RIESGOS'!$H386,"C",'MAPA DE RIESGOS'!$AF386),"")</f>
        <v/>
      </c>
      <c r="K155" s="379" t="str">
        <f>IF(AND('MAPA DE RIESGOS'!$AP387="Muy Baja",'MAPA DE RIESGOS'!$AR387="Leve"),CONCATENATE("R",'MAPA DE RIESGOS'!$H387,"C",'MAPA DE RIESGOS'!$AF387),"")</f>
        <v/>
      </c>
      <c r="L155" s="379" t="str">
        <f>IF(AND('MAPA DE RIESGOS'!$AP388="Muy Baja",'MAPA DE RIESGOS'!$AR388="Leve"),CONCATENATE("R",'MAPA DE RIESGOS'!$H388,"C",'MAPA DE RIESGOS'!$AF388),"")</f>
        <v/>
      </c>
      <c r="M155" s="379" t="str">
        <f>IF(AND('MAPA DE RIESGOS'!$AP389="Muy Baja",'MAPA DE RIESGOS'!$AR389="Leve"),CONCATENATE("R",'MAPA DE RIESGOS'!$H389,"C",'MAPA DE RIESGOS'!$AF389),"")</f>
        <v/>
      </c>
      <c r="N155" s="379" t="str">
        <f>IF(AND('MAPA DE RIESGOS'!$AP390="Muy Baja",'MAPA DE RIESGOS'!$AR390="Leve"),CONCATENATE("R",'MAPA DE RIESGOS'!$H390,"C",'MAPA DE RIESGOS'!$AF390),"")</f>
        <v/>
      </c>
      <c r="O155" s="379" t="str">
        <f>IF(AND('MAPA DE RIESGOS'!$AP391="Muy Baja",'MAPA DE RIESGOS'!$AR391="Leve"),CONCATENATE("R",'MAPA DE RIESGOS'!$H391,"C",'MAPA DE RIESGOS'!$AF391),"")</f>
        <v/>
      </c>
      <c r="P155" s="379" t="str">
        <f>IF(AND('MAPA DE RIESGOS'!$AP392="Muy Baja",'MAPA DE RIESGOS'!$AR392="Leve"),CONCATENATE("R",'MAPA DE RIESGOS'!$H392,"C",'MAPA DE RIESGOS'!$AF392),"")</f>
        <v/>
      </c>
      <c r="Q155" s="379" t="str">
        <f>IF(AND('MAPA DE RIESGOS'!$AP393="Muy Baja",'MAPA DE RIESGOS'!$AR393="Leve"),CONCATENATE("R",'MAPA DE RIESGOS'!$H393,"C",'MAPA DE RIESGOS'!$AF393),"")</f>
        <v/>
      </c>
      <c r="R155" s="379" t="str">
        <f>IF(AND('MAPA DE RIESGOS'!$AP394="Muy Baja",'MAPA DE RIESGOS'!$AR394="Leve"),CONCATENATE("R",'MAPA DE RIESGOS'!$H394,"C",'MAPA DE RIESGOS'!$AF394),"")</f>
        <v/>
      </c>
      <c r="S155" s="379" t="str">
        <f>IF(AND('MAPA DE RIESGOS'!$AP395="Muy Baja",'MAPA DE RIESGOS'!$AR395="Leve"),CONCATENATE("R",'MAPA DE RIESGOS'!$H395,"C",'MAPA DE RIESGOS'!$AF395),"")</f>
        <v/>
      </c>
      <c r="T155" s="379" t="str">
        <f>IF(AND('MAPA DE RIESGOS'!$AP396="Muy Baja",'MAPA DE RIESGOS'!$AR396="Leve"),CONCATENATE("R",'MAPA DE RIESGOS'!$H396,"C",'MAPA DE RIESGOS'!$AF396),"")</f>
        <v/>
      </c>
      <c r="U155" s="379" t="str">
        <f>IF(AND('MAPA DE RIESGOS'!$AP397="Muy Baja",'MAPA DE RIESGOS'!$AR397="Leve"),CONCATENATE("R",'MAPA DE RIESGOS'!$H397,"C",'MAPA DE RIESGOS'!$AF397),"")</f>
        <v/>
      </c>
      <c r="V155" s="379" t="str">
        <f>IF(AND('MAPA DE RIESGOS'!$AP398="Muy Baja",'MAPA DE RIESGOS'!$AR398="Leve"),CONCATENATE("R",'MAPA DE RIESGOS'!$H398,"C",'MAPA DE RIESGOS'!$AF398),"")</f>
        <v/>
      </c>
      <c r="W155" s="379" t="str">
        <f>IF(AND('MAPA DE RIESGOS'!$AP399="Muy Baja",'MAPA DE RIESGOS'!$AR399="Leve"),CONCATENATE("R",'MAPA DE RIESGOS'!$H399,"C",'MAPA DE RIESGOS'!$AF399),"")</f>
        <v/>
      </c>
      <c r="X155" s="379" t="str">
        <f>IF(AND('MAPA DE RIESGOS'!$AP400="Muy Baja",'MAPA DE RIESGOS'!$AR400="Leve"),CONCATENATE("R",'MAPA DE RIESGOS'!$H400,"C",'MAPA DE RIESGOS'!$AF400),"")</f>
        <v/>
      </c>
      <c r="Y155" s="379" t="str">
        <f>IF(AND('MAPA DE RIESGOS'!$AP401="Muy Baja",'MAPA DE RIESGOS'!$AR401="Leve"),CONCATENATE("R",'MAPA DE RIESGOS'!$H401,"C",'MAPA DE RIESGOS'!$AF401),"")</f>
        <v/>
      </c>
      <c r="Z155" s="379" t="str">
        <f>IF(AND('MAPA DE RIESGOS'!$AP402="Muy Baja",'MAPA DE RIESGOS'!$AR402="Leve"),CONCATENATE("R",'MAPA DE RIESGOS'!$H402,"C",'MAPA DE RIESGOS'!$AF402),"")</f>
        <v/>
      </c>
      <c r="AA155" s="380" t="str">
        <f>IF(AND('MAPA DE RIESGOS'!$AP403="Muy Baja",'MAPA DE RIESGOS'!$AR403="Leve"),CONCATENATE("R",'MAPA DE RIESGOS'!$H403,"C",'MAPA DE RIESGOS'!$AF403),"")</f>
        <v/>
      </c>
      <c r="AB155" s="378" t="str">
        <f>IF(AND('MAPA DE RIESGOS'!$AP386="Muy Baja",'MAPA DE RIESGOS'!$AR386="Menor"),CONCATENATE("R",'MAPA DE RIESGOS'!$H386,"C",'MAPA DE RIESGOS'!$AF386),"")</f>
        <v/>
      </c>
      <c r="AC155" s="379" t="str">
        <f>IF(AND('MAPA DE RIESGOS'!$AP387="Muy Baja",'MAPA DE RIESGOS'!$AR387="Menor"),CONCATENATE("R",'MAPA DE RIESGOS'!$H387,"C",'MAPA DE RIESGOS'!$AF387),"")</f>
        <v/>
      </c>
      <c r="AD155" s="379" t="str">
        <f>IF(AND('MAPA DE RIESGOS'!$AP388="Muy Baja",'MAPA DE RIESGOS'!$AR388="Menor"),CONCATENATE("R",'MAPA DE RIESGOS'!$H388,"C",'MAPA DE RIESGOS'!$AF388),"")</f>
        <v/>
      </c>
      <c r="AE155" s="379" t="str">
        <f>IF(AND('MAPA DE RIESGOS'!$AP389="Muy Baja",'MAPA DE RIESGOS'!$AR389="Menor"),CONCATENATE("R",'MAPA DE RIESGOS'!$H389,"C",'MAPA DE RIESGOS'!$AF389),"")</f>
        <v/>
      </c>
      <c r="AF155" s="379" t="str">
        <f>IF(AND('MAPA DE RIESGOS'!$AP390="Muy Baja",'MAPA DE RIESGOS'!$AR390="Menor"),CONCATENATE("R",'MAPA DE RIESGOS'!$H390,"C",'MAPA DE RIESGOS'!$AF390),"")</f>
        <v/>
      </c>
      <c r="AG155" s="379" t="str">
        <f>IF(AND('MAPA DE RIESGOS'!$AP391="Muy Baja",'MAPA DE RIESGOS'!$AR391="Menor"),CONCATENATE("R",'MAPA DE RIESGOS'!$H391,"C",'MAPA DE RIESGOS'!$AF391),"")</f>
        <v/>
      </c>
      <c r="AH155" s="379" t="str">
        <f>IF(AND('MAPA DE RIESGOS'!$AP392="Muy Baja",'MAPA DE RIESGOS'!$AR392="Menor"),CONCATENATE("R",'MAPA DE RIESGOS'!$H392,"C",'MAPA DE RIESGOS'!$AF392),"")</f>
        <v/>
      </c>
      <c r="AI155" s="379" t="str">
        <f>IF(AND('MAPA DE RIESGOS'!$AP393="Muy Baja",'MAPA DE RIESGOS'!$AR393="Menor"),CONCATENATE("R",'MAPA DE RIESGOS'!$H393,"C",'MAPA DE RIESGOS'!$AF393),"")</f>
        <v/>
      </c>
      <c r="AJ155" s="379" t="str">
        <f>IF(AND('MAPA DE RIESGOS'!$AP394="Muy Baja",'MAPA DE RIESGOS'!$AR394="Menor"),CONCATENATE("R",'MAPA DE RIESGOS'!$H394,"C",'MAPA DE RIESGOS'!$AF394),"")</f>
        <v/>
      </c>
      <c r="AK155" s="379" t="str">
        <f>IF(AND('MAPA DE RIESGOS'!$AP395="Muy Baja",'MAPA DE RIESGOS'!$AR395="Menor"),CONCATENATE("R",'MAPA DE RIESGOS'!$H395,"C",'MAPA DE RIESGOS'!$AF395),"")</f>
        <v/>
      </c>
      <c r="AL155" s="379" t="str">
        <f>IF(AND('MAPA DE RIESGOS'!$AP396="Muy Baja",'MAPA DE RIESGOS'!$AR396="Menor"),CONCATENATE("R",'MAPA DE RIESGOS'!$H396,"C",'MAPA DE RIESGOS'!$AF396),"")</f>
        <v/>
      </c>
      <c r="AM155" s="379" t="str">
        <f>IF(AND('MAPA DE RIESGOS'!$AP397="Muy Baja",'MAPA DE RIESGOS'!$AR397="Menor"),CONCATENATE("R",'MAPA DE RIESGOS'!$H397,"C",'MAPA DE RIESGOS'!$AF397),"")</f>
        <v/>
      </c>
      <c r="AN155" s="379" t="str">
        <f>IF(AND('MAPA DE RIESGOS'!$AP398="Muy Baja",'MAPA DE RIESGOS'!$AR398="Menor"),CONCATENATE("R",'MAPA DE RIESGOS'!$H398,"C",'MAPA DE RIESGOS'!$AF398),"")</f>
        <v/>
      </c>
      <c r="AO155" s="379" t="str">
        <f>IF(AND('MAPA DE RIESGOS'!$AP399="Muy Baja",'MAPA DE RIESGOS'!$AR399="Menor"),CONCATENATE("R",'MAPA DE RIESGOS'!$H399,"C",'MAPA DE RIESGOS'!$AF399),"")</f>
        <v/>
      </c>
      <c r="AP155" s="379" t="str">
        <f>IF(AND('MAPA DE RIESGOS'!$AP400="Muy Baja",'MAPA DE RIESGOS'!$AR400="Menor"),CONCATENATE("R",'MAPA DE RIESGOS'!$H400,"C",'MAPA DE RIESGOS'!$AF400),"")</f>
        <v/>
      </c>
      <c r="AQ155" s="379" t="str">
        <f>IF(AND('MAPA DE RIESGOS'!$AP401="Muy Baja",'MAPA DE RIESGOS'!$AR401="Menor"),CONCATENATE("R",'MAPA DE RIESGOS'!$H401,"C",'MAPA DE RIESGOS'!$AF401),"")</f>
        <v/>
      </c>
      <c r="AR155" s="379" t="str">
        <f>IF(AND('MAPA DE RIESGOS'!$AP402="Muy Baja",'MAPA DE RIESGOS'!$AR402="Menor"),CONCATENATE("R",'MAPA DE RIESGOS'!$H402,"C",'MAPA DE RIESGOS'!$AF402),"")</f>
        <v/>
      </c>
      <c r="AS155" s="380" t="str">
        <f>IF(AND('MAPA DE RIESGOS'!$AP403="Muy Baja",'MAPA DE RIESGOS'!$AR403="Menor"),CONCATENATE("R",'MAPA DE RIESGOS'!$H403,"C",'MAPA DE RIESGOS'!$AF403),"")</f>
        <v/>
      </c>
      <c r="AT155" s="369" t="str">
        <f>IF(AND('MAPA DE RIESGOS'!$AP386="Muy Baja",'MAPA DE RIESGOS'!$AR386="Moderado"),CONCATENATE("R",'MAPA DE RIESGOS'!$H386,"C",'MAPA DE RIESGOS'!$AF386),"")</f>
        <v/>
      </c>
      <c r="AU155" s="370" t="str">
        <f>IF(AND('MAPA DE RIESGOS'!$AP387="Muy Baja",'MAPA DE RIESGOS'!$AR387="Moderado"),CONCATENATE("R",'MAPA DE RIESGOS'!$H387,"C",'MAPA DE RIESGOS'!$AF387),"")</f>
        <v/>
      </c>
      <c r="AV155" s="370" t="str">
        <f>IF(AND('MAPA DE RIESGOS'!$AP388="Muy Baja",'MAPA DE RIESGOS'!$AR388="Moderado"),CONCATENATE("R",'MAPA DE RIESGOS'!$H388,"C",'MAPA DE RIESGOS'!$AF388),"")</f>
        <v/>
      </c>
      <c r="AW155" s="370" t="str">
        <f>IF(AND('MAPA DE RIESGOS'!$AP389="Muy Baja",'MAPA DE RIESGOS'!$AR389="Moderado"),CONCATENATE("R",'MAPA DE RIESGOS'!$H389,"C",'MAPA DE RIESGOS'!$AF389),"")</f>
        <v/>
      </c>
      <c r="AX155" s="370" t="str">
        <f>IF(AND('MAPA DE RIESGOS'!$AP390="Muy Baja",'MAPA DE RIESGOS'!$AR390="Moderado"),CONCATENATE("R",'MAPA DE RIESGOS'!$H390,"C",'MAPA DE RIESGOS'!$AF390),"")</f>
        <v/>
      </c>
      <c r="AY155" s="370" t="str">
        <f>IF(AND('MAPA DE RIESGOS'!$AP391="Muy Baja",'MAPA DE RIESGOS'!$AR391="Moderado"),CONCATENATE("R",'MAPA DE RIESGOS'!$H391,"C",'MAPA DE RIESGOS'!$AF391),"")</f>
        <v/>
      </c>
      <c r="AZ155" s="370" t="str">
        <f>IF(AND('MAPA DE RIESGOS'!$AP392="Muy Baja",'MAPA DE RIESGOS'!$AR392="Moderado"),CONCATENATE("R",'MAPA DE RIESGOS'!$H392,"C",'MAPA DE RIESGOS'!$AF392),"")</f>
        <v/>
      </c>
      <c r="BA155" s="370" t="str">
        <f>IF(AND('MAPA DE RIESGOS'!$AP393="Muy Baja",'MAPA DE RIESGOS'!$AR393="Moderado"),CONCATENATE("R",'MAPA DE RIESGOS'!$H393,"C",'MAPA DE RIESGOS'!$AF393),"")</f>
        <v/>
      </c>
      <c r="BB155" s="370" t="str">
        <f>IF(AND('MAPA DE RIESGOS'!$AP394="Muy Baja",'MAPA DE RIESGOS'!$AR394="Moderado"),CONCATENATE("R",'MAPA DE RIESGOS'!$H394,"C",'MAPA DE RIESGOS'!$AF394),"")</f>
        <v/>
      </c>
      <c r="BC155" s="370" t="str">
        <f>IF(AND('MAPA DE RIESGOS'!$AP395="Muy Baja",'MAPA DE RIESGOS'!$AR395="Moderado"),CONCATENATE("R",'MAPA DE RIESGOS'!$H395,"C",'MAPA DE RIESGOS'!$AF395),"")</f>
        <v/>
      </c>
      <c r="BD155" s="370" t="str">
        <f>IF(AND('MAPA DE RIESGOS'!$AP396="Muy Baja",'MAPA DE RIESGOS'!$AR396="Moderado"),CONCATENATE("R",'MAPA DE RIESGOS'!$H396,"C",'MAPA DE RIESGOS'!$AF396),"")</f>
        <v>R64C3</v>
      </c>
      <c r="BE155" s="370" t="str">
        <f>IF(AND('MAPA DE RIESGOS'!$AP397="Muy Baja",'MAPA DE RIESGOS'!$AR397="Moderado"),CONCATENATE("R",'MAPA DE RIESGOS'!$H397,"C",'MAPA DE RIESGOS'!$AF397),"")</f>
        <v/>
      </c>
      <c r="BF155" s="370" t="str">
        <f>IF(AND('MAPA DE RIESGOS'!$AP398="Muy Baja",'MAPA DE RIESGOS'!$AR398="Moderado"),CONCATENATE("R",'MAPA DE RIESGOS'!$H398,"C",'MAPA DE RIESGOS'!$AF398),"")</f>
        <v/>
      </c>
      <c r="BG155" s="370" t="str">
        <f>IF(AND('MAPA DE RIESGOS'!$AP399="Muy Baja",'MAPA DE RIESGOS'!$AR399="Moderado"),CONCATENATE("R",'MAPA DE RIESGOS'!$H399,"C",'MAPA DE RIESGOS'!$AF399),"")</f>
        <v/>
      </c>
      <c r="BH155" s="370" t="str">
        <f>IF(AND('MAPA DE RIESGOS'!$AP400="Muy Baja",'MAPA DE RIESGOS'!$AR400="Moderado"),CONCATENATE("R",'MAPA DE RIESGOS'!$H400,"C",'MAPA DE RIESGOS'!$AF400),"")</f>
        <v/>
      </c>
      <c r="BI155" s="370" t="str">
        <f>IF(AND('MAPA DE RIESGOS'!$AP401="Muy Baja",'MAPA DE RIESGOS'!$AR401="Moderado"),CONCATENATE("R",'MAPA DE RIESGOS'!$H401,"C",'MAPA DE RIESGOS'!$AF401),"")</f>
        <v/>
      </c>
      <c r="BJ155" s="370" t="str">
        <f>IF(AND('MAPA DE RIESGOS'!$AP402="Muy Baja",'MAPA DE RIESGOS'!$AR402="Moderado"),CONCATENATE("R",'MAPA DE RIESGOS'!$H402,"C",'MAPA DE RIESGOS'!$AF402),"")</f>
        <v>R65C3</v>
      </c>
      <c r="BK155" s="371" t="str">
        <f>IF(AND('MAPA DE RIESGOS'!$AP403="Muy Baja",'MAPA DE RIESGOS'!$AR403="Moderado"),CONCATENATE("R",'MAPA DE RIESGOS'!$H403,"C",'MAPA DE RIESGOS'!$AF403),"")</f>
        <v/>
      </c>
      <c r="BL155" s="357" t="str">
        <f>IF(AND('MAPA DE RIESGOS'!$AP386="Muy Baja",'MAPA DE RIESGOS'!$AR386="Mayor"),CONCATENATE("R",'MAPA DE RIESGOS'!$H386,"C",'MAPA DE RIESGOS'!$AF386),"")</f>
        <v/>
      </c>
      <c r="BM155" s="357" t="str">
        <f>IF(AND('MAPA DE RIESGOS'!$AP387="Muy Baja",'MAPA DE RIESGOS'!$AR387="Mayor"),CONCATENATE("R",'MAPA DE RIESGOS'!$H387,"C",'MAPA DE RIESGOS'!$AF387),"")</f>
        <v/>
      </c>
      <c r="BN155" s="357" t="str">
        <f>IF(AND('MAPA DE RIESGOS'!$AP388="Muy Baja",'MAPA DE RIESGOS'!$AR388="Mayor"),CONCATENATE("R",'MAPA DE RIESGOS'!$H388,"C",'MAPA DE RIESGOS'!$AF388),"")</f>
        <v/>
      </c>
      <c r="BO155" s="357" t="str">
        <f>IF(AND('MAPA DE RIESGOS'!$AP389="Muy Baja",'MAPA DE RIESGOS'!$AR389="Mayor"),CONCATENATE("R",'MAPA DE RIESGOS'!$H389,"C",'MAPA DE RIESGOS'!$AF389),"")</f>
        <v/>
      </c>
      <c r="BP155" s="357" t="str">
        <f>IF(AND('MAPA DE RIESGOS'!$AP390="Muy Baja",'MAPA DE RIESGOS'!$AR390="Mayor"),CONCATENATE("R",'MAPA DE RIESGOS'!$H390,"C",'MAPA DE RIESGOS'!$AF390),"")</f>
        <v/>
      </c>
      <c r="BQ155" s="357" t="str">
        <f>IF(AND('MAPA DE RIESGOS'!$AP391="Muy Baja",'MAPA DE RIESGOS'!$AR391="Mayor"),CONCATENATE("R",'MAPA DE RIESGOS'!$H391,"C",'MAPA DE RIESGOS'!$AF391),"")</f>
        <v/>
      </c>
      <c r="BR155" s="357" t="str">
        <f>IF(AND('MAPA DE RIESGOS'!$AP392="Muy Baja",'MAPA DE RIESGOS'!$AR392="Mayor"),CONCATENATE("R",'MAPA DE RIESGOS'!$H392,"C",'MAPA DE RIESGOS'!$AF392),"")</f>
        <v/>
      </c>
      <c r="BS155" s="357" t="str">
        <f>IF(AND('MAPA DE RIESGOS'!$AP393="Muy Baja",'MAPA DE RIESGOS'!$AR393="Mayor"),CONCATENATE("R",'MAPA DE RIESGOS'!$H393,"C",'MAPA DE RIESGOS'!$AF393),"")</f>
        <v/>
      </c>
      <c r="BT155" s="357" t="str">
        <f>IF(AND('MAPA DE RIESGOS'!$AP394="Muy Baja",'MAPA DE RIESGOS'!$AR394="Mayor"),CONCATENATE("R",'MAPA DE RIESGOS'!$H394,"C",'MAPA DE RIESGOS'!$AF394),"")</f>
        <v/>
      </c>
      <c r="BU155" s="357" t="str">
        <f>IF(AND('MAPA DE RIESGOS'!$AP395="Muy Baja",'MAPA DE RIESGOS'!$AR395="Mayor"),CONCATENATE("R",'MAPA DE RIESGOS'!$H395,"C",'MAPA DE RIESGOS'!$AF395),"")</f>
        <v/>
      </c>
      <c r="BV155" s="357" t="str">
        <f>IF(AND('MAPA DE RIESGOS'!$AP396="Muy Baja",'MAPA DE RIESGOS'!$AR396="Mayor"),CONCATENATE("R",'MAPA DE RIESGOS'!$H396,"C",'MAPA DE RIESGOS'!$AF396),"")</f>
        <v/>
      </c>
      <c r="BW155" s="357" t="str">
        <f>IF(AND('MAPA DE RIESGOS'!$AP397="Muy Baja",'MAPA DE RIESGOS'!$AR397="Mayor"),CONCATENATE("R",'MAPA DE RIESGOS'!$H397,"C",'MAPA DE RIESGOS'!$AF397),"")</f>
        <v/>
      </c>
      <c r="BX155" s="357" t="str">
        <f>IF(AND('MAPA DE RIESGOS'!$AP398="Muy Baja",'MAPA DE RIESGOS'!$AR398="Mayor"),CONCATENATE("R",'MAPA DE RIESGOS'!$H398,"C",'MAPA DE RIESGOS'!$AF398),"")</f>
        <v/>
      </c>
      <c r="BY155" s="357" t="str">
        <f>IF(AND('MAPA DE RIESGOS'!$AP399="Muy Baja",'MAPA DE RIESGOS'!$AR399="Mayor"),CONCATENATE("R",'MAPA DE RIESGOS'!$H399,"C",'MAPA DE RIESGOS'!$AF399),"")</f>
        <v/>
      </c>
      <c r="BZ155" s="357" t="str">
        <f>IF(AND('MAPA DE RIESGOS'!$AP400="Muy Baja",'MAPA DE RIESGOS'!$AR400="Mayor"),CONCATENATE("R",'MAPA DE RIESGOS'!$H400,"C",'MAPA DE RIESGOS'!$AF400),"")</f>
        <v/>
      </c>
      <c r="CA155" s="357" t="str">
        <f>IF(AND('MAPA DE RIESGOS'!$AP401="Muy Baja",'MAPA DE RIESGOS'!$AR401="Mayor"),CONCATENATE("R",'MAPA DE RIESGOS'!$H401,"C",'MAPA DE RIESGOS'!$AF401),"")</f>
        <v/>
      </c>
      <c r="CB155" s="357" t="str">
        <f>IF(AND('MAPA DE RIESGOS'!$AP402="Muy Baja",'MAPA DE RIESGOS'!$AR402="Mayor"),CONCATENATE("R",'MAPA DE RIESGOS'!$H402,"C",'MAPA DE RIESGOS'!$AF402),"")</f>
        <v/>
      </c>
      <c r="CC155" s="358" t="str">
        <f>IF(AND('MAPA DE RIESGOS'!$AP403="Muy Baja",'MAPA DE RIESGOS'!$AR403="Mayor"),CONCATENATE("R",'MAPA DE RIESGOS'!$H403,"C",'MAPA DE RIESGOS'!$AF403),"")</f>
        <v/>
      </c>
      <c r="CD155" s="359" t="str">
        <f>IF(AND('MAPA DE RIESGOS'!$AP386="Muy Baja",'MAPA DE RIESGOS'!$AR386="Catastrófico"),CONCATENATE("R",'MAPA DE RIESGOS'!$H386,"C",'MAPA DE RIESGOS'!$AF386),"")</f>
        <v/>
      </c>
      <c r="CE155" s="359" t="str">
        <f>IF(AND('MAPA DE RIESGOS'!$AP387="Muy Baja",'MAPA DE RIESGOS'!$AR387="Catastrófico"),CONCATENATE("R",'MAPA DE RIESGOS'!$H387,"C",'MAPA DE RIESGOS'!$AF387),"")</f>
        <v/>
      </c>
      <c r="CF155" s="359" t="str">
        <f>IF(AND('MAPA DE RIESGOS'!$AP388="Muy Baja",'MAPA DE RIESGOS'!$AR388="Catastrófico"),CONCATENATE("R",'MAPA DE RIESGOS'!$H388,"C",'MAPA DE RIESGOS'!$AF388),"")</f>
        <v/>
      </c>
      <c r="CG155" s="359" t="str">
        <f>IF(AND('MAPA DE RIESGOS'!$AP389="Muy Baja",'MAPA DE RIESGOS'!$AR389="Catastrófico"),CONCATENATE("R",'MAPA DE RIESGOS'!$H389,"C",'MAPA DE RIESGOS'!$AF389),"")</f>
        <v/>
      </c>
      <c r="CH155" s="359" t="str">
        <f>IF(AND('MAPA DE RIESGOS'!$AP390="Muy Baja",'MAPA DE RIESGOS'!$AR390="Catastrófico"),CONCATENATE("R",'MAPA DE RIESGOS'!$H390,"C",'MAPA DE RIESGOS'!$AF390),"")</f>
        <v/>
      </c>
      <c r="CI155" s="359" t="str">
        <f>IF(AND('MAPA DE RIESGOS'!$AP391="Muy Baja",'MAPA DE RIESGOS'!$AR391="Catastrófico"),CONCATENATE("R",'MAPA DE RIESGOS'!$H391,"C",'MAPA DE RIESGOS'!$AF391),"")</f>
        <v/>
      </c>
      <c r="CJ155" s="359" t="str">
        <f>IF(AND('MAPA DE RIESGOS'!$AP392="Muy Baja",'MAPA DE RIESGOS'!$AR392="Catastrófico"),CONCATENATE("R",'MAPA DE RIESGOS'!$H392,"C",'MAPA DE RIESGOS'!$AF392),"")</f>
        <v/>
      </c>
      <c r="CK155" s="359" t="str">
        <f>IF(AND('MAPA DE RIESGOS'!$AP393="Muy Baja",'MAPA DE RIESGOS'!$AR393="Catastrófico"),CONCATENATE("R",'MAPA DE RIESGOS'!$H393,"C",'MAPA DE RIESGOS'!$AF393),"")</f>
        <v/>
      </c>
      <c r="CL155" s="359" t="str">
        <f>IF(AND('MAPA DE RIESGOS'!$AP394="Muy Baja",'MAPA DE RIESGOS'!$AR394="Catastrófico"),CONCATENATE("R",'MAPA DE RIESGOS'!$H394,"C",'MAPA DE RIESGOS'!$AF394),"")</f>
        <v/>
      </c>
      <c r="CM155" s="359" t="str">
        <f>IF(AND('MAPA DE RIESGOS'!$AP395="Muy Baja",'MAPA DE RIESGOS'!$AR395="Catastrófico"),CONCATENATE("R",'MAPA DE RIESGOS'!$H395,"C",'MAPA DE RIESGOS'!$AF395),"")</f>
        <v/>
      </c>
      <c r="CN155" s="359" t="str">
        <f>IF(AND('MAPA DE RIESGOS'!$AP396="Muy Baja",'MAPA DE RIESGOS'!$AR396="Catastrófico"),CONCATENATE("R",'MAPA DE RIESGOS'!$H396,"C",'MAPA DE RIESGOS'!$AF396),"")</f>
        <v/>
      </c>
      <c r="CO155" s="359" t="str">
        <f>IF(AND('MAPA DE RIESGOS'!$AP397="Muy Baja",'MAPA DE RIESGOS'!$AR397="Catastrófico"),CONCATENATE("R",'MAPA DE RIESGOS'!$H397,"C",'MAPA DE RIESGOS'!$AF397),"")</f>
        <v/>
      </c>
      <c r="CP155" s="359" t="str">
        <f>IF(AND('MAPA DE RIESGOS'!$AP398="Muy Baja",'MAPA DE RIESGOS'!$AR398="Catastrófico"),CONCATENATE("R",'MAPA DE RIESGOS'!$H398,"C",'MAPA DE RIESGOS'!$AF398),"")</f>
        <v/>
      </c>
      <c r="CQ155" s="359" t="str">
        <f>IF(AND('MAPA DE RIESGOS'!$AP399="Muy Baja",'MAPA DE RIESGOS'!$AR399="Catastrófico"),CONCATENATE("R",'MAPA DE RIESGOS'!$H399,"C",'MAPA DE RIESGOS'!$AF399),"")</f>
        <v/>
      </c>
      <c r="CR155" s="359" t="str">
        <f>IF(AND('MAPA DE RIESGOS'!$AP400="Muy Baja",'MAPA DE RIESGOS'!$AR400="Catastrófico"),CONCATENATE("R",'MAPA DE RIESGOS'!$H400,"C",'MAPA DE RIESGOS'!$AF400),"")</f>
        <v/>
      </c>
      <c r="CS155" s="359" t="str">
        <f>IF(AND('MAPA DE RIESGOS'!$AP401="Muy Baja",'MAPA DE RIESGOS'!$AR401="Catastrófico"),CONCATENATE("R",'MAPA DE RIESGOS'!$H401,"C",'MAPA DE RIESGOS'!$AF401),"")</f>
        <v/>
      </c>
      <c r="CT155" s="359" t="str">
        <f>IF(AND('MAPA DE RIESGOS'!$AP402="Muy Baja",'MAPA DE RIESGOS'!$AR402="Catastrófico"),CONCATENATE("R",'MAPA DE RIESGOS'!$H402,"C",'MAPA DE RIESGOS'!$AF402),"")</f>
        <v/>
      </c>
      <c r="CU155" s="360" t="str">
        <f>IF(AND('MAPA DE RIESGOS'!$AP403="Muy Baja",'MAPA DE RIESGOS'!$AR403="Catastrófico"),CONCATENATE("R",'MAPA DE RIESGOS'!$H403,"C",'MAPA DE RIESGOS'!$AF403),"")</f>
        <v/>
      </c>
      <c r="CV155" s="67"/>
    </row>
    <row r="156" spans="2:100" ht="32.5" customHeight="1">
      <c r="B156" s="755"/>
      <c r="C156" s="755"/>
      <c r="D156" s="756"/>
      <c r="E156" s="726"/>
      <c r="F156" s="727"/>
      <c r="G156" s="727"/>
      <c r="H156" s="727"/>
      <c r="I156" s="727"/>
      <c r="J156" s="378" t="str">
        <f>IF(AND('MAPA DE RIESGOS'!$AP404="Muy Baja",'MAPA DE RIESGOS'!$AR404="Leve"),CONCATENATE("R",'MAPA DE RIESGOS'!$H404,"C",'MAPA DE RIESGOS'!$AF404),"")</f>
        <v/>
      </c>
      <c r="K156" s="379" t="str">
        <f>IF(AND('MAPA DE RIESGOS'!$AP405="Muy Baja",'MAPA DE RIESGOS'!$AR405="Leve"),CONCATENATE("R",'MAPA DE RIESGOS'!$H405,"C",'MAPA DE RIESGOS'!$AF405),"")</f>
        <v/>
      </c>
      <c r="L156" s="379" t="str">
        <f>IF(AND('MAPA DE RIESGOS'!$AP406="Muy Baja",'MAPA DE RIESGOS'!$AR406="Leve"),CONCATENATE("R",'MAPA DE RIESGOS'!$H406,"C",'MAPA DE RIESGOS'!$AF406),"")</f>
        <v/>
      </c>
      <c r="M156" s="379" t="str">
        <f>IF(AND('MAPA DE RIESGOS'!$AP407="Muy Baja",'MAPA DE RIESGOS'!$AR407="Leve"),CONCATENATE("R",'MAPA DE RIESGOS'!$H407,"C",'MAPA DE RIESGOS'!$AF407),"")</f>
        <v/>
      </c>
      <c r="N156" s="379" t="str">
        <f>IF(AND('MAPA DE RIESGOS'!$AP408="Muy Baja",'MAPA DE RIESGOS'!$AR408="Leve"),CONCATENATE("R",'MAPA DE RIESGOS'!$H408,"C",'MAPA DE RIESGOS'!$AF408),"")</f>
        <v/>
      </c>
      <c r="O156" s="379" t="str">
        <f>IF(AND('MAPA DE RIESGOS'!$AP409="Muy Baja",'MAPA DE RIESGOS'!$AR409="Leve"),CONCATENATE("R",'MAPA DE RIESGOS'!$H409,"C",'MAPA DE RIESGOS'!$AF409),"")</f>
        <v/>
      </c>
      <c r="P156" s="379" t="str">
        <f>IF(AND('MAPA DE RIESGOS'!$AP410="Muy Baja",'MAPA DE RIESGOS'!$AR410="Leve"),CONCATENATE("R",'MAPA DE RIESGOS'!$H410,"C",'MAPA DE RIESGOS'!$AF410),"")</f>
        <v/>
      </c>
      <c r="Q156" s="379" t="str">
        <f>IF(AND('MAPA DE RIESGOS'!$AP411="Muy Baja",'MAPA DE RIESGOS'!$AR411="Leve"),CONCATENATE("R",'MAPA DE RIESGOS'!$H411,"C",'MAPA DE RIESGOS'!$AF411),"")</f>
        <v/>
      </c>
      <c r="R156" s="379" t="str">
        <f>IF(AND('MAPA DE RIESGOS'!$AP412="Muy Baja",'MAPA DE RIESGOS'!$AR412="Leve"),CONCATENATE("R",'MAPA DE RIESGOS'!$H412,"C",'MAPA DE RIESGOS'!$AF412),"")</f>
        <v/>
      </c>
      <c r="S156" s="379" t="str">
        <f>IF(AND('MAPA DE RIESGOS'!$AP413="Muy Baja",'MAPA DE RIESGOS'!$AR413="Leve"),CONCATENATE("R",'MAPA DE RIESGOS'!$H413,"C",'MAPA DE RIESGOS'!$AF413),"")</f>
        <v/>
      </c>
      <c r="T156" s="379" t="str">
        <f>IF(AND('MAPA DE RIESGOS'!$AP414="Muy Baja",'MAPA DE RIESGOS'!$AR414="Leve"),CONCATENATE("R",'MAPA DE RIESGOS'!$H414,"C",'MAPA DE RIESGOS'!$AF414),"")</f>
        <v/>
      </c>
      <c r="U156" s="379" t="str">
        <f>IF(AND('MAPA DE RIESGOS'!$AP415="Muy Baja",'MAPA DE RIESGOS'!$AR415="Leve"),CONCATENATE("R",'MAPA DE RIESGOS'!$H415,"C",'MAPA DE RIESGOS'!$AF415),"")</f>
        <v/>
      </c>
      <c r="V156" s="379" t="str">
        <f>IF(AND('MAPA DE RIESGOS'!$AP416="Muy Baja",'MAPA DE RIESGOS'!$AR416="Leve"),CONCATENATE("R",'MAPA DE RIESGOS'!$H416,"C",'MAPA DE RIESGOS'!$AF416),"")</f>
        <v/>
      </c>
      <c r="W156" s="379" t="str">
        <f>IF(AND('MAPA DE RIESGOS'!$AP417="Muy Baja",'MAPA DE RIESGOS'!$AR417="Leve"),CONCATENATE("R",'MAPA DE RIESGOS'!$H417,"C",'MAPA DE RIESGOS'!$AF417),"")</f>
        <v/>
      </c>
      <c r="X156" s="379" t="str">
        <f>IF(AND('MAPA DE RIESGOS'!$AP418="Muy Baja",'MAPA DE RIESGOS'!$AR418="Leve"),CONCATENATE("R",'MAPA DE RIESGOS'!$H418,"C",'MAPA DE RIESGOS'!$AF418),"")</f>
        <v/>
      </c>
      <c r="Y156" s="379" t="str">
        <f>IF(AND('MAPA DE RIESGOS'!$AP419="Muy Baja",'MAPA DE RIESGOS'!$AR419="Leve"),CONCATENATE("R",'MAPA DE RIESGOS'!$H419,"C",'MAPA DE RIESGOS'!$AF419),"")</f>
        <v/>
      </c>
      <c r="Z156" s="379" t="str">
        <f>IF(AND('MAPA DE RIESGOS'!$AP420="Muy Baja",'MAPA DE RIESGOS'!$AR420="Leve"),CONCATENATE("R",'MAPA DE RIESGOS'!$H420,"C",'MAPA DE RIESGOS'!$AF420),"")</f>
        <v/>
      </c>
      <c r="AA156" s="380" t="str">
        <f>IF(AND('MAPA DE RIESGOS'!$AP421="Muy Baja",'MAPA DE RIESGOS'!$AR421="Leve"),CONCATENATE("R",'MAPA DE RIESGOS'!$H421,"C",'MAPA DE RIESGOS'!$AF421),"")</f>
        <v/>
      </c>
      <c r="AB156" s="378" t="str">
        <f>IF(AND('MAPA DE RIESGOS'!$AP404="Muy Baja",'MAPA DE RIESGOS'!$AR404="Menor"),CONCATENATE("R",'MAPA DE RIESGOS'!$H404,"C",'MAPA DE RIESGOS'!$AF404),"")</f>
        <v/>
      </c>
      <c r="AC156" s="379" t="str">
        <f>IF(AND('MAPA DE RIESGOS'!$AP405="Muy Baja",'MAPA DE RIESGOS'!$AR405="Menor"),CONCATENATE("R",'MAPA DE RIESGOS'!$H405,"C",'MAPA DE RIESGOS'!$AF405),"")</f>
        <v/>
      </c>
      <c r="AD156" s="379" t="str">
        <f>IF(AND('MAPA DE RIESGOS'!$AP406="Muy Baja",'MAPA DE RIESGOS'!$AR406="Menor"),CONCATENATE("R",'MAPA DE RIESGOS'!$H406,"C",'MAPA DE RIESGOS'!$AF406),"")</f>
        <v/>
      </c>
      <c r="AE156" s="379" t="str">
        <f>IF(AND('MAPA DE RIESGOS'!$AP407="Muy Baja",'MAPA DE RIESGOS'!$AR407="Menor"),CONCATENATE("R",'MAPA DE RIESGOS'!$H407,"C",'MAPA DE RIESGOS'!$AF407),"")</f>
        <v/>
      </c>
      <c r="AF156" s="379" t="str">
        <f>IF(AND('MAPA DE RIESGOS'!$AP408="Muy Baja",'MAPA DE RIESGOS'!$AR408="Menor"),CONCATENATE("R",'MAPA DE RIESGOS'!$H408,"C",'MAPA DE RIESGOS'!$AF408),"")</f>
        <v/>
      </c>
      <c r="AG156" s="379" t="str">
        <f>IF(AND('MAPA DE RIESGOS'!$AP409="Muy Baja",'MAPA DE RIESGOS'!$AR409="Menor"),CONCATENATE("R",'MAPA DE RIESGOS'!$H409,"C",'MAPA DE RIESGOS'!$AF409),"")</f>
        <v/>
      </c>
      <c r="AH156" s="379" t="str">
        <f>IF(AND('MAPA DE RIESGOS'!$AP410="Muy Baja",'MAPA DE RIESGOS'!$AR410="Menor"),CONCATENATE("R",'MAPA DE RIESGOS'!$H410,"C",'MAPA DE RIESGOS'!$AF410),"")</f>
        <v/>
      </c>
      <c r="AI156" s="379" t="str">
        <f>IF(AND('MAPA DE RIESGOS'!$AP411="Muy Baja",'MAPA DE RIESGOS'!$AR411="Menor"),CONCATENATE("R",'MAPA DE RIESGOS'!$H411,"C",'MAPA DE RIESGOS'!$AF411),"")</f>
        <v/>
      </c>
      <c r="AJ156" s="379" t="str">
        <f>IF(AND('MAPA DE RIESGOS'!$AP412="Muy Baja",'MAPA DE RIESGOS'!$AR412="Menor"),CONCATENATE("R",'MAPA DE RIESGOS'!$H412,"C",'MAPA DE RIESGOS'!$AF412),"")</f>
        <v/>
      </c>
      <c r="AK156" s="379" t="str">
        <f>IF(AND('MAPA DE RIESGOS'!$AP413="Muy Baja",'MAPA DE RIESGOS'!$AR413="Menor"),CONCATENATE("R",'MAPA DE RIESGOS'!$H413,"C",'MAPA DE RIESGOS'!$AF413),"")</f>
        <v/>
      </c>
      <c r="AL156" s="379" t="str">
        <f>IF(AND('MAPA DE RIESGOS'!$AP414="Muy Baja",'MAPA DE RIESGOS'!$AR414="Menor"),CONCATENATE("R",'MAPA DE RIESGOS'!$H414,"C",'MAPA DE RIESGOS'!$AF414),"")</f>
        <v/>
      </c>
      <c r="AM156" s="379" t="str">
        <f>IF(AND('MAPA DE RIESGOS'!$AP415="Muy Baja",'MAPA DE RIESGOS'!$AR415="Menor"),CONCATENATE("R",'MAPA DE RIESGOS'!$H415,"C",'MAPA DE RIESGOS'!$AF415),"")</f>
        <v/>
      </c>
      <c r="AN156" s="379" t="str">
        <f>IF(AND('MAPA DE RIESGOS'!$AP416="Muy Baja",'MAPA DE RIESGOS'!$AR416="Menor"),CONCATENATE("R",'MAPA DE RIESGOS'!$H416,"C",'MAPA DE RIESGOS'!$AF416),"")</f>
        <v/>
      </c>
      <c r="AO156" s="379" t="str">
        <f>IF(AND('MAPA DE RIESGOS'!$AP417="Muy Baja",'MAPA DE RIESGOS'!$AR417="Menor"),CONCATENATE("R",'MAPA DE RIESGOS'!$H417,"C",'MAPA DE RIESGOS'!$AF417),"")</f>
        <v/>
      </c>
      <c r="AP156" s="379" t="str">
        <f>IF(AND('MAPA DE RIESGOS'!$AP418="Muy Baja",'MAPA DE RIESGOS'!$AR418="Menor"),CONCATENATE("R",'MAPA DE RIESGOS'!$H418,"C",'MAPA DE RIESGOS'!$AF418),"")</f>
        <v/>
      </c>
      <c r="AQ156" s="379" t="str">
        <f>IF(AND('MAPA DE RIESGOS'!$AP419="Muy Baja",'MAPA DE RIESGOS'!$AR419="Menor"),CONCATENATE("R",'MAPA DE RIESGOS'!$H419,"C",'MAPA DE RIESGOS'!$AF419),"")</f>
        <v/>
      </c>
      <c r="AR156" s="379" t="str">
        <f>IF(AND('MAPA DE RIESGOS'!$AP420="Muy Baja",'MAPA DE RIESGOS'!$AR420="Menor"),CONCATENATE("R",'MAPA DE RIESGOS'!$H420,"C",'MAPA DE RIESGOS'!$AF420),"")</f>
        <v/>
      </c>
      <c r="AS156" s="380" t="str">
        <f>IF(AND('MAPA DE RIESGOS'!$AP421="Muy Baja",'MAPA DE RIESGOS'!$AR421="Menor"),CONCATENATE("R",'MAPA DE RIESGOS'!$H421,"C",'MAPA DE RIESGOS'!$AF421),"")</f>
        <v/>
      </c>
      <c r="AT156" s="369" t="str">
        <f>IF(AND('MAPA DE RIESGOS'!$AP404="Muy Baja",'MAPA DE RIESGOS'!$AR404="Moderado"),CONCATENATE("R",'MAPA DE RIESGOS'!$H404,"C",'MAPA DE RIESGOS'!$AF404),"")</f>
        <v/>
      </c>
      <c r="AU156" s="370" t="str">
        <f>IF(AND('MAPA DE RIESGOS'!$AP405="Muy Baja",'MAPA DE RIESGOS'!$AR405="Moderado"),CONCATENATE("R",'MAPA DE RIESGOS'!$H405,"C",'MAPA DE RIESGOS'!$AF405),"")</f>
        <v/>
      </c>
      <c r="AV156" s="370" t="str">
        <f>IF(AND('MAPA DE RIESGOS'!$AP406="Muy Baja",'MAPA DE RIESGOS'!$AR406="Moderado"),CONCATENATE("R",'MAPA DE RIESGOS'!$H406,"C",'MAPA DE RIESGOS'!$AF406),"")</f>
        <v/>
      </c>
      <c r="AW156" s="370" t="str">
        <f>IF(AND('MAPA DE RIESGOS'!$AP407="Muy Baja",'MAPA DE RIESGOS'!$AR407="Moderado"),CONCATENATE("R",'MAPA DE RIESGOS'!$H407,"C",'MAPA DE RIESGOS'!$AF407),"")</f>
        <v/>
      </c>
      <c r="AX156" s="370" t="str">
        <f>IF(AND('MAPA DE RIESGOS'!$AP408="Muy Baja",'MAPA DE RIESGOS'!$AR408="Moderado"),CONCATENATE("R",'MAPA DE RIESGOS'!$H408,"C",'MAPA DE RIESGOS'!$AF408),"")</f>
        <v/>
      </c>
      <c r="AY156" s="370" t="str">
        <f>IF(AND('MAPA DE RIESGOS'!$AP409="Muy Baja",'MAPA DE RIESGOS'!$AR409="Moderado"),CONCATENATE("R",'MAPA DE RIESGOS'!$H409,"C",'MAPA DE RIESGOS'!$AF409),"")</f>
        <v/>
      </c>
      <c r="AZ156" s="370" t="str">
        <f>IF(AND('MAPA DE RIESGOS'!$AP410="Muy Baja",'MAPA DE RIESGOS'!$AR410="Moderado"),CONCATENATE("R",'MAPA DE RIESGOS'!$H410,"C",'MAPA DE RIESGOS'!$AF410),"")</f>
        <v/>
      </c>
      <c r="BA156" s="370" t="str">
        <f>IF(AND('MAPA DE RIESGOS'!$AP411="Muy Baja",'MAPA DE RIESGOS'!$AR411="Moderado"),CONCATENATE("R",'MAPA DE RIESGOS'!$H411,"C",'MAPA DE RIESGOS'!$AF411),"")</f>
        <v/>
      </c>
      <c r="BB156" s="370" t="str">
        <f>IF(AND('MAPA DE RIESGOS'!$AP412="Muy Baja",'MAPA DE RIESGOS'!$AR412="Moderado"),CONCATENATE("R",'MAPA DE RIESGOS'!$H412,"C",'MAPA DE RIESGOS'!$AF412),"")</f>
        <v/>
      </c>
      <c r="BC156" s="370" t="str">
        <f>IF(AND('MAPA DE RIESGOS'!$AP413="Muy Baja",'MAPA DE RIESGOS'!$AR413="Moderado"),CONCATENATE("R",'MAPA DE RIESGOS'!$H413,"C",'MAPA DE RIESGOS'!$AF413),"")</f>
        <v/>
      </c>
      <c r="BD156" s="370" t="str">
        <f>IF(AND('MAPA DE RIESGOS'!$AP414="Muy Baja",'MAPA DE RIESGOS'!$AR414="Moderado"),CONCATENATE("R",'MAPA DE RIESGOS'!$H414,"C",'MAPA DE RIESGOS'!$AF414),"")</f>
        <v/>
      </c>
      <c r="BE156" s="370" t="str">
        <f>IF(AND('MAPA DE RIESGOS'!$AP415="Muy Baja",'MAPA DE RIESGOS'!$AR415="Moderado"),CONCATENATE("R",'MAPA DE RIESGOS'!$H415,"C",'MAPA DE RIESGOS'!$AF415),"")</f>
        <v/>
      </c>
      <c r="BF156" s="370" t="str">
        <f>IF(AND('MAPA DE RIESGOS'!$AP416="Muy Baja",'MAPA DE RIESGOS'!$AR416="Moderado"),CONCATENATE("R",'MAPA DE RIESGOS'!$H416,"C",'MAPA DE RIESGOS'!$AF416),"")</f>
        <v/>
      </c>
      <c r="BG156" s="370" t="str">
        <f>IF(AND('MAPA DE RIESGOS'!$AP417="Muy Baja",'MAPA DE RIESGOS'!$AR417="Moderado"),CONCATENATE("R",'MAPA DE RIESGOS'!$H417,"C",'MAPA DE RIESGOS'!$AF417),"")</f>
        <v/>
      </c>
      <c r="BH156" s="370" t="str">
        <f>IF(AND('MAPA DE RIESGOS'!$AP418="Muy Baja",'MAPA DE RIESGOS'!$AR418="Moderado"),CONCATENATE("R",'MAPA DE RIESGOS'!$H418,"C",'MAPA DE RIESGOS'!$AF418),"")</f>
        <v/>
      </c>
      <c r="BI156" s="370" t="str">
        <f>IF(AND('MAPA DE RIESGOS'!$AP419="Muy Baja",'MAPA DE RIESGOS'!$AR419="Moderado"),CONCATENATE("R",'MAPA DE RIESGOS'!$H419,"C",'MAPA DE RIESGOS'!$AF419),"")</f>
        <v/>
      </c>
      <c r="BJ156" s="370" t="str">
        <f>IF(AND('MAPA DE RIESGOS'!$AP420="Muy Baja",'MAPA DE RIESGOS'!$AR420="Moderado"),CONCATENATE("R",'MAPA DE RIESGOS'!$H420,"C",'MAPA DE RIESGOS'!$AF420),"")</f>
        <v/>
      </c>
      <c r="BK156" s="371" t="str">
        <f>IF(AND('MAPA DE RIESGOS'!$AP421="Muy Baja",'MAPA DE RIESGOS'!$AR421="Moderado"),CONCATENATE("R",'MAPA DE RIESGOS'!$H421,"C",'MAPA DE RIESGOS'!$AF421),"")</f>
        <v/>
      </c>
      <c r="BL156" s="357" t="str">
        <f>IF(AND('MAPA DE RIESGOS'!$AP404="Muy Baja",'MAPA DE RIESGOS'!$AR404="Mayor"),CONCATENATE("R",'MAPA DE RIESGOS'!$H404,"C",'MAPA DE RIESGOS'!$AF404),"")</f>
        <v/>
      </c>
      <c r="BM156" s="357" t="str">
        <f>IF(AND('MAPA DE RIESGOS'!$AP405="Muy Baja",'MAPA DE RIESGOS'!$AR405="Mayor"),CONCATENATE("R",'MAPA DE RIESGOS'!$H405,"C",'MAPA DE RIESGOS'!$AF405),"")</f>
        <v/>
      </c>
      <c r="BN156" s="357" t="str">
        <f>IF(AND('MAPA DE RIESGOS'!$AP406="Muy Baja",'MAPA DE RIESGOS'!$AR406="Mayor"),CONCATENATE("R",'MAPA DE RIESGOS'!$H406,"C",'MAPA DE RIESGOS'!$AF406),"")</f>
        <v/>
      </c>
      <c r="BO156" s="357" t="str">
        <f>IF(AND('MAPA DE RIESGOS'!$AP407="Muy Baja",'MAPA DE RIESGOS'!$AR407="Mayor"),CONCATENATE("R",'MAPA DE RIESGOS'!$H407,"C",'MAPA DE RIESGOS'!$AF407),"")</f>
        <v/>
      </c>
      <c r="BP156" s="357" t="str">
        <f>IF(AND('MAPA DE RIESGOS'!$AP408="Muy Baja",'MAPA DE RIESGOS'!$AR408="Mayor"),CONCATENATE("R",'MAPA DE RIESGOS'!$H408,"C",'MAPA DE RIESGOS'!$AF408),"")</f>
        <v/>
      </c>
      <c r="BQ156" s="357" t="str">
        <f>IF(AND('MAPA DE RIESGOS'!$AP409="Muy Baja",'MAPA DE RIESGOS'!$AR409="Mayor"),CONCATENATE("R",'MAPA DE RIESGOS'!$H409,"C",'MAPA DE RIESGOS'!$AF409),"")</f>
        <v/>
      </c>
      <c r="BR156" s="357" t="str">
        <f>IF(AND('MAPA DE RIESGOS'!$AP410="Muy Baja",'MAPA DE RIESGOS'!$AR410="Mayor"),CONCATENATE("R",'MAPA DE RIESGOS'!$H410,"C",'MAPA DE RIESGOS'!$AF410),"")</f>
        <v/>
      </c>
      <c r="BS156" s="357" t="str">
        <f>IF(AND('MAPA DE RIESGOS'!$AP411="Muy Baja",'MAPA DE RIESGOS'!$AR411="Mayor"),CONCATENATE("R",'MAPA DE RIESGOS'!$H411,"C",'MAPA DE RIESGOS'!$AF411),"")</f>
        <v/>
      </c>
      <c r="BT156" s="357" t="str">
        <f>IF(AND('MAPA DE RIESGOS'!$AP412="Muy Baja",'MAPA DE RIESGOS'!$AR412="Mayor"),CONCATENATE("R",'MAPA DE RIESGOS'!$H412,"C",'MAPA DE RIESGOS'!$AF412),"")</f>
        <v/>
      </c>
      <c r="BU156" s="357" t="str">
        <f>IF(AND('MAPA DE RIESGOS'!$AP413="Muy Baja",'MAPA DE RIESGOS'!$AR413="Mayor"),CONCATENATE("R",'MAPA DE RIESGOS'!$H413,"C",'MAPA DE RIESGOS'!$AF413),"")</f>
        <v/>
      </c>
      <c r="BV156" s="357" t="str">
        <f>IF(AND('MAPA DE RIESGOS'!$AP414="Muy Baja",'MAPA DE RIESGOS'!$AR414="Mayor"),CONCATENATE("R",'MAPA DE RIESGOS'!$H414,"C",'MAPA DE RIESGOS'!$AF414),"")</f>
        <v/>
      </c>
      <c r="BW156" s="357" t="str">
        <f>IF(AND('MAPA DE RIESGOS'!$AP415="Muy Baja",'MAPA DE RIESGOS'!$AR415="Mayor"),CONCATENATE("R",'MAPA DE RIESGOS'!$H415,"C",'MAPA DE RIESGOS'!$AF415),"")</f>
        <v/>
      </c>
      <c r="BX156" s="357" t="str">
        <f>IF(AND('MAPA DE RIESGOS'!$AP416="Muy Baja",'MAPA DE RIESGOS'!$AR416="Mayor"),CONCATENATE("R",'MAPA DE RIESGOS'!$H416,"C",'MAPA DE RIESGOS'!$AF416),"")</f>
        <v/>
      </c>
      <c r="BY156" s="357" t="str">
        <f>IF(AND('MAPA DE RIESGOS'!$AP417="Muy Baja",'MAPA DE RIESGOS'!$AR417="Mayor"),CONCATENATE("R",'MAPA DE RIESGOS'!$H417,"C",'MAPA DE RIESGOS'!$AF417),"")</f>
        <v/>
      </c>
      <c r="BZ156" s="357" t="str">
        <f>IF(AND('MAPA DE RIESGOS'!$AP418="Muy Baja",'MAPA DE RIESGOS'!$AR418="Mayor"),CONCATENATE("R",'MAPA DE RIESGOS'!$H418,"C",'MAPA DE RIESGOS'!$AF418),"")</f>
        <v/>
      </c>
      <c r="CA156" s="357" t="str">
        <f>IF(AND('MAPA DE RIESGOS'!$AP419="Muy Baja",'MAPA DE RIESGOS'!$AR419="Mayor"),CONCATENATE("R",'MAPA DE RIESGOS'!$H419,"C",'MAPA DE RIESGOS'!$AF419),"")</f>
        <v/>
      </c>
      <c r="CB156" s="357" t="str">
        <f>IF(AND('MAPA DE RIESGOS'!$AP420="Muy Baja",'MAPA DE RIESGOS'!$AR420="Mayor"),CONCATENATE("R",'MAPA DE RIESGOS'!$H420,"C",'MAPA DE RIESGOS'!$AF420),"")</f>
        <v/>
      </c>
      <c r="CC156" s="358" t="str">
        <f>IF(AND('MAPA DE RIESGOS'!$AP421="Muy Baja",'MAPA DE RIESGOS'!$AR421="Mayor"),CONCATENATE("R",'MAPA DE RIESGOS'!$H421,"C",'MAPA DE RIESGOS'!$AF421),"")</f>
        <v/>
      </c>
      <c r="CD156" s="359" t="str">
        <f>IF(AND('MAPA DE RIESGOS'!$AP404="Muy Baja",'MAPA DE RIESGOS'!$AR404="Catastrófico"),CONCATENATE("R",'MAPA DE RIESGOS'!$H404,"C",'MAPA DE RIESGOS'!$AF404),"")</f>
        <v/>
      </c>
      <c r="CE156" s="359" t="str">
        <f>IF(AND('MAPA DE RIESGOS'!$AP405="Muy Baja",'MAPA DE RIESGOS'!$AR405="Catastrófico"),CONCATENATE("R",'MAPA DE RIESGOS'!$H405,"C",'MAPA DE RIESGOS'!$AF405),"")</f>
        <v/>
      </c>
      <c r="CF156" s="359" t="str">
        <f>IF(AND('MAPA DE RIESGOS'!$AP406="Muy Baja",'MAPA DE RIESGOS'!$AR406="Catastrófico"),CONCATENATE("R",'MAPA DE RIESGOS'!$H406,"C",'MAPA DE RIESGOS'!$AF406),"")</f>
        <v/>
      </c>
      <c r="CG156" s="359" t="str">
        <f>IF(AND('MAPA DE RIESGOS'!$AP407="Muy Baja",'MAPA DE RIESGOS'!$AR407="Catastrófico"),CONCATENATE("R",'MAPA DE RIESGOS'!$H407,"C",'MAPA DE RIESGOS'!$AF407),"")</f>
        <v/>
      </c>
      <c r="CH156" s="359" t="str">
        <f>IF(AND('MAPA DE RIESGOS'!$AP408="Muy Baja",'MAPA DE RIESGOS'!$AR408="Catastrófico"),CONCATENATE("R",'MAPA DE RIESGOS'!$H408,"C",'MAPA DE RIESGOS'!$AF408),"")</f>
        <v/>
      </c>
      <c r="CI156" s="359" t="str">
        <f>IF(AND('MAPA DE RIESGOS'!$AP409="Muy Baja",'MAPA DE RIESGOS'!$AR409="Catastrófico"),CONCATENATE("R",'MAPA DE RIESGOS'!$H409,"C",'MAPA DE RIESGOS'!$AF409),"")</f>
        <v/>
      </c>
      <c r="CJ156" s="359" t="str">
        <f>IF(AND('MAPA DE RIESGOS'!$AP410="Muy Baja",'MAPA DE RIESGOS'!$AR410="Catastrófico"),CONCATENATE("R",'MAPA DE RIESGOS'!$H410,"C",'MAPA DE RIESGOS'!$AF410),"")</f>
        <v/>
      </c>
      <c r="CK156" s="359" t="str">
        <f>IF(AND('MAPA DE RIESGOS'!$AP411="Muy Baja",'MAPA DE RIESGOS'!$AR411="Catastrófico"),CONCATENATE("R",'MAPA DE RIESGOS'!$H411,"C",'MAPA DE RIESGOS'!$AF411),"")</f>
        <v/>
      </c>
      <c r="CL156" s="359" t="str">
        <f>IF(AND('MAPA DE RIESGOS'!$AP412="Muy Baja",'MAPA DE RIESGOS'!$AR412="Catastrófico"),CONCATENATE("R",'MAPA DE RIESGOS'!$H412,"C",'MAPA DE RIESGOS'!$AF412),"")</f>
        <v/>
      </c>
      <c r="CM156" s="359" t="str">
        <f>IF(AND('MAPA DE RIESGOS'!$AP413="Muy Baja",'MAPA DE RIESGOS'!$AR413="Catastrófico"),CONCATENATE("R",'MAPA DE RIESGOS'!$H413,"C",'MAPA DE RIESGOS'!$AF413),"")</f>
        <v/>
      </c>
      <c r="CN156" s="359" t="str">
        <f>IF(AND('MAPA DE RIESGOS'!$AP414="Muy Baja",'MAPA DE RIESGOS'!$AR414="Catastrófico"),CONCATENATE("R",'MAPA DE RIESGOS'!$H414,"C",'MAPA DE RIESGOS'!$AF414),"")</f>
        <v/>
      </c>
      <c r="CO156" s="359" t="str">
        <f>IF(AND('MAPA DE RIESGOS'!$AP415="Muy Baja",'MAPA DE RIESGOS'!$AR415="Catastrófico"),CONCATENATE("R",'MAPA DE RIESGOS'!$H415,"C",'MAPA DE RIESGOS'!$AF415),"")</f>
        <v/>
      </c>
      <c r="CP156" s="359" t="str">
        <f>IF(AND('MAPA DE RIESGOS'!$AP416="Muy Baja",'MAPA DE RIESGOS'!$AR416="Catastrófico"),CONCATENATE("R",'MAPA DE RIESGOS'!$H416,"C",'MAPA DE RIESGOS'!$AF416),"")</f>
        <v/>
      </c>
      <c r="CQ156" s="359" t="str">
        <f>IF(AND('MAPA DE RIESGOS'!$AP417="Muy Baja",'MAPA DE RIESGOS'!$AR417="Catastrófico"),CONCATENATE("R",'MAPA DE RIESGOS'!$H417,"C",'MAPA DE RIESGOS'!$AF417),"")</f>
        <v/>
      </c>
      <c r="CR156" s="359" t="str">
        <f>IF(AND('MAPA DE RIESGOS'!$AP418="Muy Baja",'MAPA DE RIESGOS'!$AR418="Catastrófico"),CONCATENATE("R",'MAPA DE RIESGOS'!$H418,"C",'MAPA DE RIESGOS'!$AF418),"")</f>
        <v/>
      </c>
      <c r="CS156" s="359" t="str">
        <f>IF(AND('MAPA DE RIESGOS'!$AP419="Muy Baja",'MAPA DE RIESGOS'!$AR419="Catastrófico"),CONCATENATE("R",'MAPA DE RIESGOS'!$H419,"C",'MAPA DE RIESGOS'!$AF419),"")</f>
        <v/>
      </c>
      <c r="CT156" s="359" t="str">
        <f>IF(AND('MAPA DE RIESGOS'!$AP420="Muy Baja",'MAPA DE RIESGOS'!$AR420="Catastrófico"),CONCATENATE("R",'MAPA DE RIESGOS'!$H420,"C",'MAPA DE RIESGOS'!$AF420),"")</f>
        <v/>
      </c>
      <c r="CU156" s="360" t="str">
        <f>IF(AND('MAPA DE RIESGOS'!$AP421="Muy Baja",'MAPA DE RIESGOS'!$AR421="Catastrófico"),CONCATENATE("R",'MAPA DE RIESGOS'!$H421,"C",'MAPA DE RIESGOS'!$AF421),"")</f>
        <v/>
      </c>
      <c r="CV156" s="67"/>
    </row>
    <row r="157" spans="2:100" ht="32.5" customHeight="1">
      <c r="B157" s="755"/>
      <c r="C157" s="755"/>
      <c r="D157" s="756"/>
      <c r="E157" s="726"/>
      <c r="F157" s="727"/>
      <c r="G157" s="727"/>
      <c r="H157" s="727"/>
      <c r="I157" s="727"/>
      <c r="J157" s="378" t="str">
        <f>IF(AND('MAPA DE RIESGOS'!$AP422="Muy Baja",'MAPA DE RIESGOS'!$AR422="Leve"),CONCATENATE("R",'MAPA DE RIESGOS'!$H422,"C",'MAPA DE RIESGOS'!$AF422),"")</f>
        <v/>
      </c>
      <c r="K157" s="379" t="str">
        <f>IF(AND('MAPA DE RIESGOS'!$AP423="Muy Baja",'MAPA DE RIESGOS'!$AR423="Leve"),CONCATENATE("R",'MAPA DE RIESGOS'!$H423,"C",'MAPA DE RIESGOS'!$AF423),"")</f>
        <v/>
      </c>
      <c r="L157" s="379" t="str">
        <f>IF(AND('MAPA DE RIESGOS'!$AP424="Muy Baja",'MAPA DE RIESGOS'!$AR424="Leve"),CONCATENATE("R",'MAPA DE RIESGOS'!$H424,"C",'MAPA DE RIESGOS'!$AF424),"")</f>
        <v/>
      </c>
      <c r="M157" s="379" t="str">
        <f>IF(AND('MAPA DE RIESGOS'!$AP425="Muy Baja",'MAPA DE RIESGOS'!$AR425="Leve"),CONCATENATE("R",'MAPA DE RIESGOS'!$H425,"C",'MAPA DE RIESGOS'!$AF425),"")</f>
        <v/>
      </c>
      <c r="N157" s="379" t="str">
        <f>IF(AND('MAPA DE RIESGOS'!$AP426="Muy Baja",'MAPA DE RIESGOS'!$AR426="Leve"),CONCATENATE("R",'MAPA DE RIESGOS'!$H426,"C",'MAPA DE RIESGOS'!$AF426),"")</f>
        <v/>
      </c>
      <c r="O157" s="379" t="str">
        <f>IF(AND('MAPA DE RIESGOS'!$AP427="Muy Baja",'MAPA DE RIESGOS'!$AR427="Leve"),CONCATENATE("R",'MAPA DE RIESGOS'!$H427,"C",'MAPA DE RIESGOS'!$AF427),"")</f>
        <v/>
      </c>
      <c r="P157" s="379" t="str">
        <f>IF(AND('MAPA DE RIESGOS'!$AP428="Muy Baja",'MAPA DE RIESGOS'!$AR428="Leve"),CONCATENATE("R",'MAPA DE RIESGOS'!$H428,"C",'MAPA DE RIESGOS'!$AF428),"")</f>
        <v/>
      </c>
      <c r="Q157" s="379" t="str">
        <f>IF(AND('MAPA DE RIESGOS'!$AP429="Muy Baja",'MAPA DE RIESGOS'!$AR429="Leve"),CONCATENATE("R",'MAPA DE RIESGOS'!$H429,"C",'MAPA DE RIESGOS'!$AF429),"")</f>
        <v/>
      </c>
      <c r="R157" s="379" t="str">
        <f>IF(AND('MAPA DE RIESGOS'!$AP430="Muy Baja",'MAPA DE RIESGOS'!$AR430="Leve"),CONCATENATE("R",'MAPA DE RIESGOS'!$H430,"C",'MAPA DE RIESGOS'!$AF430),"")</f>
        <v/>
      </c>
      <c r="S157" s="379" t="str">
        <f>IF(AND('MAPA DE RIESGOS'!$AP431="Muy Baja",'MAPA DE RIESGOS'!$AR431="Leve"),CONCATENATE("R",'MAPA DE RIESGOS'!$H431,"C",'MAPA DE RIESGOS'!$AF431),"")</f>
        <v/>
      </c>
      <c r="T157" s="379" t="str">
        <f>IF(AND('MAPA DE RIESGOS'!$AP432="Muy Baja",'MAPA DE RIESGOS'!$AR432="Leve"),CONCATENATE("R",'MAPA DE RIESGOS'!$H432,"C",'MAPA DE RIESGOS'!$AF432),"")</f>
        <v/>
      </c>
      <c r="U157" s="379" t="str">
        <f>IF(AND('MAPA DE RIESGOS'!$AP433="Muy Baja",'MAPA DE RIESGOS'!$AR433="Leve"),CONCATENATE("R",'MAPA DE RIESGOS'!$H433,"C",'MAPA DE RIESGOS'!$AF433),"")</f>
        <v/>
      </c>
      <c r="V157" s="379" t="str">
        <f>IF(AND('MAPA DE RIESGOS'!$AP434="Muy Baja",'MAPA DE RIESGOS'!$AR434="Leve"),CONCATENATE("R",'MAPA DE RIESGOS'!$H434,"C",'MAPA DE RIESGOS'!$AF434),"")</f>
        <v/>
      </c>
      <c r="W157" s="379" t="str">
        <f>IF(AND('MAPA DE RIESGOS'!$AP435="Muy Baja",'MAPA DE RIESGOS'!$AR435="Leve"),CONCATENATE("R",'MAPA DE RIESGOS'!$H435,"C",'MAPA DE RIESGOS'!$AF435),"")</f>
        <v/>
      </c>
      <c r="X157" s="379" t="str">
        <f>IF(AND('MAPA DE RIESGOS'!$AP436="Muy Baja",'MAPA DE RIESGOS'!$AR436="Leve"),CONCATENATE("R",'MAPA DE RIESGOS'!$H436,"C",'MAPA DE RIESGOS'!$AF436),"")</f>
        <v/>
      </c>
      <c r="Y157" s="379" t="str">
        <f>IF(AND('MAPA DE RIESGOS'!$AP437="Muy Baja",'MAPA DE RIESGOS'!$AR437="Leve"),CONCATENATE("R",'MAPA DE RIESGOS'!$H437,"C",'MAPA DE RIESGOS'!$AF437),"")</f>
        <v/>
      </c>
      <c r="Z157" s="379" t="str">
        <f>IF(AND('MAPA DE RIESGOS'!$AP438="Muy Baja",'MAPA DE RIESGOS'!$AR438="Leve"),CONCATENATE("R",'MAPA DE RIESGOS'!$H438,"C",'MAPA DE RIESGOS'!$AF438),"")</f>
        <v/>
      </c>
      <c r="AA157" s="380" t="str">
        <f>IF(AND('MAPA DE RIESGOS'!$AP439="Muy Baja",'MAPA DE RIESGOS'!$AR439="Leve"),CONCATENATE("R",'MAPA DE RIESGOS'!$H439,"C",'MAPA DE RIESGOS'!$AF439),"")</f>
        <v/>
      </c>
      <c r="AB157" s="378" t="str">
        <f>IF(AND('MAPA DE RIESGOS'!$AP422="Muy Baja",'MAPA DE RIESGOS'!$AR422="Menor"),CONCATENATE("R",'MAPA DE RIESGOS'!$H422,"C",'MAPA DE RIESGOS'!$AF422),"")</f>
        <v/>
      </c>
      <c r="AC157" s="379" t="str">
        <f>IF(AND('MAPA DE RIESGOS'!$AP423="Muy Baja",'MAPA DE RIESGOS'!$AR423="Menor"),CONCATENATE("R",'MAPA DE RIESGOS'!$H423,"C",'MAPA DE RIESGOS'!$AF423),"")</f>
        <v/>
      </c>
      <c r="AD157" s="379" t="str">
        <f>IF(AND('MAPA DE RIESGOS'!$AP424="Muy Baja",'MAPA DE RIESGOS'!$AR424="Menor"),CONCATENATE("R",'MAPA DE RIESGOS'!$H424,"C",'MAPA DE RIESGOS'!$AF424),"")</f>
        <v/>
      </c>
      <c r="AE157" s="379" t="str">
        <f>IF(AND('MAPA DE RIESGOS'!$AP425="Muy Baja",'MAPA DE RIESGOS'!$AR425="Menor"),CONCATENATE("R",'MAPA DE RIESGOS'!$H425,"C",'MAPA DE RIESGOS'!$AF425),"")</f>
        <v/>
      </c>
      <c r="AF157" s="379" t="str">
        <f>IF(AND('MAPA DE RIESGOS'!$AP426="Muy Baja",'MAPA DE RIESGOS'!$AR426="Menor"),CONCATENATE("R",'MAPA DE RIESGOS'!$H426,"C",'MAPA DE RIESGOS'!$AF426),"")</f>
        <v/>
      </c>
      <c r="AG157" s="379" t="str">
        <f>IF(AND('MAPA DE RIESGOS'!$AP427="Muy Baja",'MAPA DE RIESGOS'!$AR427="Menor"),CONCATENATE("R",'MAPA DE RIESGOS'!$H427,"C",'MAPA DE RIESGOS'!$AF427),"")</f>
        <v/>
      </c>
      <c r="AH157" s="379" t="str">
        <f>IF(AND('MAPA DE RIESGOS'!$AP428="Muy Baja",'MAPA DE RIESGOS'!$AR428="Menor"),CONCATENATE("R",'MAPA DE RIESGOS'!$H428,"C",'MAPA DE RIESGOS'!$AF428),"")</f>
        <v/>
      </c>
      <c r="AI157" s="379" t="str">
        <f>IF(AND('MAPA DE RIESGOS'!$AP429="Muy Baja",'MAPA DE RIESGOS'!$AR429="Menor"),CONCATENATE("R",'MAPA DE RIESGOS'!$H429,"C",'MAPA DE RIESGOS'!$AF429),"")</f>
        <v/>
      </c>
      <c r="AJ157" s="379" t="str">
        <f>IF(AND('MAPA DE RIESGOS'!$AP430="Muy Baja",'MAPA DE RIESGOS'!$AR430="Menor"),CONCATENATE("R",'MAPA DE RIESGOS'!$H430,"C",'MAPA DE RIESGOS'!$AF430),"")</f>
        <v/>
      </c>
      <c r="AK157" s="379" t="str">
        <f>IF(AND('MAPA DE RIESGOS'!$AP431="Muy Baja",'MAPA DE RIESGOS'!$AR431="Menor"),CONCATENATE("R",'MAPA DE RIESGOS'!$H431,"C",'MAPA DE RIESGOS'!$AF431),"")</f>
        <v/>
      </c>
      <c r="AL157" s="379" t="str">
        <f>IF(AND('MAPA DE RIESGOS'!$AP432="Muy Baja",'MAPA DE RIESGOS'!$AR432="Menor"),CONCATENATE("R",'MAPA DE RIESGOS'!$H432,"C",'MAPA DE RIESGOS'!$AF432),"")</f>
        <v/>
      </c>
      <c r="AM157" s="379" t="str">
        <f>IF(AND('MAPA DE RIESGOS'!$AP433="Muy Baja",'MAPA DE RIESGOS'!$AR433="Menor"),CONCATENATE("R",'MAPA DE RIESGOS'!$H433,"C",'MAPA DE RIESGOS'!$AF433),"")</f>
        <v/>
      </c>
      <c r="AN157" s="379" t="str">
        <f>IF(AND('MAPA DE RIESGOS'!$AP434="Muy Baja",'MAPA DE RIESGOS'!$AR434="Menor"),CONCATENATE("R",'MAPA DE RIESGOS'!$H434,"C",'MAPA DE RIESGOS'!$AF434),"")</f>
        <v/>
      </c>
      <c r="AO157" s="379" t="str">
        <f>IF(AND('MAPA DE RIESGOS'!$AP435="Muy Baja",'MAPA DE RIESGOS'!$AR435="Menor"),CONCATENATE("R",'MAPA DE RIESGOS'!$H435,"C",'MAPA DE RIESGOS'!$AF435),"")</f>
        <v/>
      </c>
      <c r="AP157" s="379" t="str">
        <f>IF(AND('MAPA DE RIESGOS'!$AP436="Muy Baja",'MAPA DE RIESGOS'!$AR436="Menor"),CONCATENATE("R",'MAPA DE RIESGOS'!$H436,"C",'MAPA DE RIESGOS'!$AF436),"")</f>
        <v/>
      </c>
      <c r="AQ157" s="379" t="str">
        <f>IF(AND('MAPA DE RIESGOS'!$AP437="Muy Baja",'MAPA DE RIESGOS'!$AR437="Menor"),CONCATENATE("R",'MAPA DE RIESGOS'!$H437,"C",'MAPA DE RIESGOS'!$AF437),"")</f>
        <v/>
      </c>
      <c r="AR157" s="379" t="str">
        <f>IF(AND('MAPA DE RIESGOS'!$AP438="Muy Baja",'MAPA DE RIESGOS'!$AR438="Menor"),CONCATENATE("R",'MAPA DE RIESGOS'!$H438,"C",'MAPA DE RIESGOS'!$AF438),"")</f>
        <v/>
      </c>
      <c r="AS157" s="380" t="str">
        <f>IF(AND('MAPA DE RIESGOS'!$AP439="Muy Baja",'MAPA DE RIESGOS'!$AR439="Menor"),CONCATENATE("R",'MAPA DE RIESGOS'!$H439,"C",'MAPA DE RIESGOS'!$AF439),"")</f>
        <v/>
      </c>
      <c r="AT157" s="369" t="str">
        <f>IF(AND('MAPA DE RIESGOS'!$AP422="Muy Baja",'MAPA DE RIESGOS'!$AR422="Moderado"),CONCATENATE("R",'MAPA DE RIESGOS'!$H422,"C",'MAPA DE RIESGOS'!$AF422),"")</f>
        <v/>
      </c>
      <c r="AU157" s="370" t="str">
        <f>IF(AND('MAPA DE RIESGOS'!$AP423="Muy Baja",'MAPA DE RIESGOS'!$AR423="Moderado"),CONCATENATE("R",'MAPA DE RIESGOS'!$H423,"C",'MAPA DE RIESGOS'!$AF423),"")</f>
        <v/>
      </c>
      <c r="AV157" s="370" t="str">
        <f>IF(AND('MAPA DE RIESGOS'!$AP424="Muy Baja",'MAPA DE RIESGOS'!$AR424="Moderado"),CONCATENATE("R",'MAPA DE RIESGOS'!$H424,"C",'MAPA DE RIESGOS'!$AF424),"")</f>
        <v/>
      </c>
      <c r="AW157" s="370" t="str">
        <f>IF(AND('MAPA DE RIESGOS'!$AP425="Muy Baja",'MAPA DE RIESGOS'!$AR425="Moderado"),CONCATENATE("R",'MAPA DE RIESGOS'!$H425,"C",'MAPA DE RIESGOS'!$AF425),"")</f>
        <v/>
      </c>
      <c r="AX157" s="370" t="str">
        <f>IF(AND('MAPA DE RIESGOS'!$AP426="Muy Baja",'MAPA DE RIESGOS'!$AR426="Moderado"),CONCATENATE("R",'MAPA DE RIESGOS'!$H426,"C",'MAPA DE RIESGOS'!$AF426),"")</f>
        <v/>
      </c>
      <c r="AY157" s="370" t="str">
        <f>IF(AND('MAPA DE RIESGOS'!$AP427="Muy Baja",'MAPA DE RIESGOS'!$AR427="Moderado"),CONCATENATE("R",'MAPA DE RIESGOS'!$H427,"C",'MAPA DE RIESGOS'!$AF427),"")</f>
        <v/>
      </c>
      <c r="AZ157" s="370" t="str">
        <f>IF(AND('MAPA DE RIESGOS'!$AP428="Muy Baja",'MAPA DE RIESGOS'!$AR428="Moderado"),CONCATENATE("R",'MAPA DE RIESGOS'!$H428,"C",'MAPA DE RIESGOS'!$AF428),"")</f>
        <v/>
      </c>
      <c r="BA157" s="370" t="str">
        <f>IF(AND('MAPA DE RIESGOS'!$AP429="Muy Baja",'MAPA DE RIESGOS'!$AR429="Moderado"),CONCATENATE("R",'MAPA DE RIESGOS'!$H429,"C",'MAPA DE RIESGOS'!$AF429),"")</f>
        <v/>
      </c>
      <c r="BB157" s="370" t="str">
        <f>IF(AND('MAPA DE RIESGOS'!$AP430="Muy Baja",'MAPA DE RIESGOS'!$AR430="Moderado"),CONCATENATE("R",'MAPA DE RIESGOS'!$H430,"C",'MAPA DE RIESGOS'!$AF430),"")</f>
        <v/>
      </c>
      <c r="BC157" s="370" t="str">
        <f>IF(AND('MAPA DE RIESGOS'!$AP431="Muy Baja",'MAPA DE RIESGOS'!$AR431="Moderado"),CONCATENATE("R",'MAPA DE RIESGOS'!$H431,"C",'MAPA DE RIESGOS'!$AF431),"")</f>
        <v/>
      </c>
      <c r="BD157" s="370" t="str">
        <f>IF(AND('MAPA DE RIESGOS'!$AP432="Muy Baja",'MAPA DE RIESGOS'!$AR432="Moderado"),CONCATENATE("R",'MAPA DE RIESGOS'!$H432,"C",'MAPA DE RIESGOS'!$AF432),"")</f>
        <v/>
      </c>
      <c r="BE157" s="370" t="str">
        <f>IF(AND('MAPA DE RIESGOS'!$AP433="Muy Baja",'MAPA DE RIESGOS'!$AR433="Moderado"),CONCATENATE("R",'MAPA DE RIESGOS'!$H433,"C",'MAPA DE RIESGOS'!$AF433),"")</f>
        <v/>
      </c>
      <c r="BF157" s="370" t="str">
        <f>IF(AND('MAPA DE RIESGOS'!$AP434="Muy Baja",'MAPA DE RIESGOS'!$AR434="Moderado"),CONCATENATE("R",'MAPA DE RIESGOS'!$H434,"C",'MAPA DE RIESGOS'!$AF434),"")</f>
        <v/>
      </c>
      <c r="BG157" s="370" t="str">
        <f>IF(AND('MAPA DE RIESGOS'!$AP435="Muy Baja",'MAPA DE RIESGOS'!$AR435="Moderado"),CONCATENATE("R",'MAPA DE RIESGOS'!$H435,"C",'MAPA DE RIESGOS'!$AF435),"")</f>
        <v/>
      </c>
      <c r="BH157" s="370" t="str">
        <f>IF(AND('MAPA DE RIESGOS'!$AP436="Muy Baja",'MAPA DE RIESGOS'!$AR436="Moderado"),CONCATENATE("R",'MAPA DE RIESGOS'!$H436,"C",'MAPA DE RIESGOS'!$AF436),"")</f>
        <v/>
      </c>
      <c r="BI157" s="370" t="str">
        <f>IF(AND('MAPA DE RIESGOS'!$AP437="Muy Baja",'MAPA DE RIESGOS'!$AR437="Moderado"),CONCATENATE("R",'MAPA DE RIESGOS'!$H437,"C",'MAPA DE RIESGOS'!$AF437),"")</f>
        <v/>
      </c>
      <c r="BJ157" s="370" t="str">
        <f>IF(AND('MAPA DE RIESGOS'!$AP438="Muy Baja",'MAPA DE RIESGOS'!$AR438="Moderado"),CONCATENATE("R",'MAPA DE RIESGOS'!$H438,"C",'MAPA DE RIESGOS'!$AF438),"")</f>
        <v/>
      </c>
      <c r="BK157" s="371" t="str">
        <f>IF(AND('MAPA DE RIESGOS'!$AP439="Muy Baja",'MAPA DE RIESGOS'!$AR439="Moderado"),CONCATENATE("R",'MAPA DE RIESGOS'!$H439,"C",'MAPA DE RIESGOS'!$AF439),"")</f>
        <v/>
      </c>
      <c r="BL157" s="357" t="str">
        <f>IF(AND('MAPA DE RIESGOS'!$AP422="Muy Baja",'MAPA DE RIESGOS'!$AR422="Mayor"),CONCATENATE("R",'MAPA DE RIESGOS'!$H422,"C",'MAPA DE RIESGOS'!$AF422),"")</f>
        <v/>
      </c>
      <c r="BM157" s="357" t="str">
        <f>IF(AND('MAPA DE RIESGOS'!$AP423="Muy Baja",'MAPA DE RIESGOS'!$AR423="Mayor"),CONCATENATE("R",'MAPA DE RIESGOS'!$H423,"C",'MAPA DE RIESGOS'!$AF423),"")</f>
        <v/>
      </c>
      <c r="BN157" s="357" t="str">
        <f>IF(AND('MAPA DE RIESGOS'!$AP424="Muy Baja",'MAPA DE RIESGOS'!$AR424="Mayor"),CONCATENATE("R",'MAPA DE RIESGOS'!$H424,"C",'MAPA DE RIESGOS'!$AF424),"")</f>
        <v/>
      </c>
      <c r="BO157" s="357" t="str">
        <f>IF(AND('MAPA DE RIESGOS'!$AP425="Muy Baja",'MAPA DE RIESGOS'!$AR425="Mayor"),CONCATENATE("R",'MAPA DE RIESGOS'!$H425,"C",'MAPA DE RIESGOS'!$AF425),"")</f>
        <v/>
      </c>
      <c r="BP157" s="357" t="str">
        <f>IF(AND('MAPA DE RIESGOS'!$AP426="Muy Baja",'MAPA DE RIESGOS'!$AR426="Mayor"),CONCATENATE("R",'MAPA DE RIESGOS'!$H426,"C",'MAPA DE RIESGOS'!$AF426),"")</f>
        <v/>
      </c>
      <c r="BQ157" s="357" t="str">
        <f>IF(AND('MAPA DE RIESGOS'!$AP427="Muy Baja",'MAPA DE RIESGOS'!$AR427="Mayor"),CONCATENATE("R",'MAPA DE RIESGOS'!$H427,"C",'MAPA DE RIESGOS'!$AF427),"")</f>
        <v/>
      </c>
      <c r="BR157" s="357" t="str">
        <f>IF(AND('MAPA DE RIESGOS'!$AP428="Muy Baja",'MAPA DE RIESGOS'!$AR428="Mayor"),CONCATENATE("R",'MAPA DE RIESGOS'!$H428,"C",'MAPA DE RIESGOS'!$AF428),"")</f>
        <v/>
      </c>
      <c r="BS157" s="357" t="str">
        <f>IF(AND('MAPA DE RIESGOS'!$AP429="Muy Baja",'MAPA DE RIESGOS'!$AR429="Mayor"),CONCATENATE("R",'MAPA DE RIESGOS'!$H429,"C",'MAPA DE RIESGOS'!$AF429),"")</f>
        <v/>
      </c>
      <c r="BT157" s="357" t="str">
        <f>IF(AND('MAPA DE RIESGOS'!$AP430="Muy Baja",'MAPA DE RIESGOS'!$AR430="Mayor"),CONCATENATE("R",'MAPA DE RIESGOS'!$H430,"C",'MAPA DE RIESGOS'!$AF430),"")</f>
        <v/>
      </c>
      <c r="BU157" s="357" t="str">
        <f>IF(AND('MAPA DE RIESGOS'!$AP431="Muy Baja",'MAPA DE RIESGOS'!$AR431="Mayor"),CONCATENATE("R",'MAPA DE RIESGOS'!$H431,"C",'MAPA DE RIESGOS'!$AF431),"")</f>
        <v/>
      </c>
      <c r="BV157" s="357" t="str">
        <f>IF(AND('MAPA DE RIESGOS'!$AP432="Muy Baja",'MAPA DE RIESGOS'!$AR432="Mayor"),CONCATENATE("R",'MAPA DE RIESGOS'!$H432,"C",'MAPA DE RIESGOS'!$AF432),"")</f>
        <v/>
      </c>
      <c r="BW157" s="357" t="str">
        <f>IF(AND('MAPA DE RIESGOS'!$AP433="Muy Baja",'MAPA DE RIESGOS'!$AR433="Mayor"),CONCATENATE("R",'MAPA DE RIESGOS'!$H433,"C",'MAPA DE RIESGOS'!$AF433),"")</f>
        <v/>
      </c>
      <c r="BX157" s="357" t="str">
        <f>IF(AND('MAPA DE RIESGOS'!$AP434="Muy Baja",'MAPA DE RIESGOS'!$AR434="Mayor"),CONCATENATE("R",'MAPA DE RIESGOS'!$H434,"C",'MAPA DE RIESGOS'!$AF434),"")</f>
        <v/>
      </c>
      <c r="BY157" s="357" t="str">
        <f>IF(AND('MAPA DE RIESGOS'!$AP435="Muy Baja",'MAPA DE RIESGOS'!$AR435="Mayor"),CONCATENATE("R",'MAPA DE RIESGOS'!$H435,"C",'MAPA DE RIESGOS'!$AF435),"")</f>
        <v/>
      </c>
      <c r="BZ157" s="357" t="str">
        <f>IF(AND('MAPA DE RIESGOS'!$AP436="Muy Baja",'MAPA DE RIESGOS'!$AR436="Mayor"),CONCATENATE("R",'MAPA DE RIESGOS'!$H436,"C",'MAPA DE RIESGOS'!$AF436),"")</f>
        <v/>
      </c>
      <c r="CA157" s="357" t="str">
        <f>IF(AND('MAPA DE RIESGOS'!$AP437="Muy Baja",'MAPA DE RIESGOS'!$AR437="Mayor"),CONCATENATE("R",'MAPA DE RIESGOS'!$H437,"C",'MAPA DE RIESGOS'!$AF437),"")</f>
        <v/>
      </c>
      <c r="CB157" s="357" t="str">
        <f>IF(AND('MAPA DE RIESGOS'!$AP438="Muy Baja",'MAPA DE RIESGOS'!$AR438="Mayor"),CONCATENATE("R",'MAPA DE RIESGOS'!$H438,"C",'MAPA DE RIESGOS'!$AF438),"")</f>
        <v/>
      </c>
      <c r="CC157" s="358" t="str">
        <f>IF(AND('MAPA DE RIESGOS'!$AP439="Muy Baja",'MAPA DE RIESGOS'!$AR439="Mayor"),CONCATENATE("R",'MAPA DE RIESGOS'!$H439,"C",'MAPA DE RIESGOS'!$AF439),"")</f>
        <v/>
      </c>
      <c r="CD157" s="359" t="str">
        <f>IF(AND('MAPA DE RIESGOS'!$AP422="Muy Baja",'MAPA DE RIESGOS'!$AR422="Catastrófico"),CONCATENATE("R",'MAPA DE RIESGOS'!$H422,"C",'MAPA DE RIESGOS'!$AF422),"")</f>
        <v/>
      </c>
      <c r="CE157" s="359" t="str">
        <f>IF(AND('MAPA DE RIESGOS'!$AP423="Muy Baja",'MAPA DE RIESGOS'!$AR423="Catastrófico"),CONCATENATE("R",'MAPA DE RIESGOS'!$H423,"C",'MAPA DE RIESGOS'!$AF423),"")</f>
        <v/>
      </c>
      <c r="CF157" s="359" t="str">
        <f>IF(AND('MAPA DE RIESGOS'!$AP424="Muy Baja",'MAPA DE RIESGOS'!$AR424="Catastrófico"),CONCATENATE("R",'MAPA DE RIESGOS'!$H424,"C",'MAPA DE RIESGOS'!$AF424),"")</f>
        <v/>
      </c>
      <c r="CG157" s="359" t="str">
        <f>IF(AND('MAPA DE RIESGOS'!$AP425="Muy Baja",'MAPA DE RIESGOS'!$AR425="Catastrófico"),CONCATENATE("R",'MAPA DE RIESGOS'!$H425,"C",'MAPA DE RIESGOS'!$AF425),"")</f>
        <v/>
      </c>
      <c r="CH157" s="359" t="str">
        <f>IF(AND('MAPA DE RIESGOS'!$AP426="Muy Baja",'MAPA DE RIESGOS'!$AR426="Catastrófico"),CONCATENATE("R",'MAPA DE RIESGOS'!$H426,"C",'MAPA DE RIESGOS'!$AF426),"")</f>
        <v/>
      </c>
      <c r="CI157" s="359" t="str">
        <f>IF(AND('MAPA DE RIESGOS'!$AP427="Muy Baja",'MAPA DE RIESGOS'!$AR427="Catastrófico"),CONCATENATE("R",'MAPA DE RIESGOS'!$H427,"C",'MAPA DE RIESGOS'!$AF427),"")</f>
        <v/>
      </c>
      <c r="CJ157" s="359" t="str">
        <f>IF(AND('MAPA DE RIESGOS'!$AP428="Muy Baja",'MAPA DE RIESGOS'!$AR428="Catastrófico"),CONCATENATE("R",'MAPA DE RIESGOS'!$H428,"C",'MAPA DE RIESGOS'!$AF428),"")</f>
        <v/>
      </c>
      <c r="CK157" s="359" t="str">
        <f>IF(AND('MAPA DE RIESGOS'!$AP429="Muy Baja",'MAPA DE RIESGOS'!$AR429="Catastrófico"),CONCATENATE("R",'MAPA DE RIESGOS'!$H429,"C",'MAPA DE RIESGOS'!$AF429),"")</f>
        <v/>
      </c>
      <c r="CL157" s="359" t="str">
        <f>IF(AND('MAPA DE RIESGOS'!$AP430="Muy Baja",'MAPA DE RIESGOS'!$AR430="Catastrófico"),CONCATENATE("R",'MAPA DE RIESGOS'!$H430,"C",'MAPA DE RIESGOS'!$AF430),"")</f>
        <v/>
      </c>
      <c r="CM157" s="359" t="str">
        <f>IF(AND('MAPA DE RIESGOS'!$AP431="Muy Baja",'MAPA DE RIESGOS'!$AR431="Catastrófico"),CONCATENATE("R",'MAPA DE RIESGOS'!$H431,"C",'MAPA DE RIESGOS'!$AF431),"")</f>
        <v/>
      </c>
      <c r="CN157" s="359" t="str">
        <f>IF(AND('MAPA DE RIESGOS'!$AP432="Muy Baja",'MAPA DE RIESGOS'!$AR432="Catastrófico"),CONCATENATE("R",'MAPA DE RIESGOS'!$H432,"C",'MAPA DE RIESGOS'!$AF432),"")</f>
        <v/>
      </c>
      <c r="CO157" s="359" t="str">
        <f>IF(AND('MAPA DE RIESGOS'!$AP433="Muy Baja",'MAPA DE RIESGOS'!$AR433="Catastrófico"),CONCATENATE("R",'MAPA DE RIESGOS'!$H433,"C",'MAPA DE RIESGOS'!$AF433),"")</f>
        <v/>
      </c>
      <c r="CP157" s="359" t="str">
        <f>IF(AND('MAPA DE RIESGOS'!$AP434="Muy Baja",'MAPA DE RIESGOS'!$AR434="Catastrófico"),CONCATENATE("R",'MAPA DE RIESGOS'!$H434,"C",'MAPA DE RIESGOS'!$AF434),"")</f>
        <v/>
      </c>
      <c r="CQ157" s="359" t="str">
        <f>IF(AND('MAPA DE RIESGOS'!$AP435="Muy Baja",'MAPA DE RIESGOS'!$AR435="Catastrófico"),CONCATENATE("R",'MAPA DE RIESGOS'!$H435,"C",'MAPA DE RIESGOS'!$AF435),"")</f>
        <v/>
      </c>
      <c r="CR157" s="359" t="str">
        <f>IF(AND('MAPA DE RIESGOS'!$AP436="Muy Baja",'MAPA DE RIESGOS'!$AR436="Catastrófico"),CONCATENATE("R",'MAPA DE RIESGOS'!$H436,"C",'MAPA DE RIESGOS'!$AF436),"")</f>
        <v/>
      </c>
      <c r="CS157" s="359" t="str">
        <f>IF(AND('MAPA DE RIESGOS'!$AP437="Muy Baja",'MAPA DE RIESGOS'!$AR437="Catastrófico"),CONCATENATE("R",'MAPA DE RIESGOS'!$H437,"C",'MAPA DE RIESGOS'!$AF437),"")</f>
        <v/>
      </c>
      <c r="CT157" s="359" t="str">
        <f>IF(AND('MAPA DE RIESGOS'!$AP438="Muy Baja",'MAPA DE RIESGOS'!$AR438="Catastrófico"),CONCATENATE("R",'MAPA DE RIESGOS'!$H438,"C",'MAPA DE RIESGOS'!$AF438),"")</f>
        <v/>
      </c>
      <c r="CU157" s="360" t="str">
        <f>IF(AND('MAPA DE RIESGOS'!$AP439="Muy Baja",'MAPA DE RIESGOS'!$AR439="Catastrófico"),CONCATENATE("R",'MAPA DE RIESGOS'!$H439,"C",'MAPA DE RIESGOS'!$AF439),"")</f>
        <v/>
      </c>
      <c r="CV157" s="67"/>
    </row>
    <row r="158" spans="2:100" ht="32.5" customHeight="1">
      <c r="B158" s="755"/>
      <c r="C158" s="755"/>
      <c r="D158" s="756"/>
      <c r="E158" s="726"/>
      <c r="F158" s="727"/>
      <c r="G158" s="727"/>
      <c r="H158" s="727"/>
      <c r="I158" s="727"/>
      <c r="J158" s="378" t="str">
        <f>IF(AND('MAPA DE RIESGOS'!$AP440="Muy Baja",'MAPA DE RIESGOS'!$AR440="Leve"),CONCATENATE("R",'MAPA DE RIESGOS'!$H440,"C",'MAPA DE RIESGOS'!$AF440),"")</f>
        <v/>
      </c>
      <c r="K158" s="379" t="str">
        <f>IF(AND('MAPA DE RIESGOS'!$AP441="Muy Baja",'MAPA DE RIESGOS'!$AR441="Leve"),CONCATENATE("R",'MAPA DE RIESGOS'!$H441,"C",'MAPA DE RIESGOS'!$AF441),"")</f>
        <v/>
      </c>
      <c r="L158" s="379" t="str">
        <f>IF(AND('MAPA DE RIESGOS'!$AP442="Muy Baja",'MAPA DE RIESGOS'!$AR442="Leve"),CONCATENATE("R",'MAPA DE RIESGOS'!$H442,"C",'MAPA DE RIESGOS'!$AF442),"")</f>
        <v>R72C1</v>
      </c>
      <c r="M158" s="379" t="str">
        <f>IF(AND('MAPA DE RIESGOS'!$AP443="Muy Baja",'MAPA DE RIESGOS'!$AR443="Leve"),CONCATENATE("R",'MAPA DE RIESGOS'!$H443,"C",'MAPA DE RIESGOS'!$AF443),"")</f>
        <v>R72C2</v>
      </c>
      <c r="N158" s="379" t="str">
        <f>IF(AND('MAPA DE RIESGOS'!$AP444="Muy Baja",'MAPA DE RIESGOS'!$AR444="Leve"),CONCATENATE("R",'MAPA DE RIESGOS'!$H444,"C",'MAPA DE RIESGOS'!$AF444),"")</f>
        <v/>
      </c>
      <c r="O158" s="379" t="str">
        <f>IF(AND('MAPA DE RIESGOS'!$AP445="Muy Baja",'MAPA DE RIESGOS'!$AR445="Leve"),CONCATENATE("R",'MAPA DE RIESGOS'!$H445,"C",'MAPA DE RIESGOS'!$AF445),"")</f>
        <v/>
      </c>
      <c r="P158" s="379" t="str">
        <f>IF(AND('MAPA DE RIESGOS'!$AP446="Muy Baja",'MAPA DE RIESGOS'!$AR446="Leve"),CONCATENATE("R",'MAPA DE RIESGOS'!$H446,"C",'MAPA DE RIESGOS'!$AF446),"")</f>
        <v/>
      </c>
      <c r="Q158" s="379" t="str">
        <f>IF(AND('MAPA DE RIESGOS'!$AP447="Muy Baja",'MAPA DE RIESGOS'!$AR447="Leve"),CONCATENATE("R",'MAPA DE RIESGOS'!$H447,"C",'MAPA DE RIESGOS'!$AF447),"")</f>
        <v/>
      </c>
      <c r="R158" s="379" t="str">
        <f>IF(AND('MAPA DE RIESGOS'!$AP448="Muy Baja",'MAPA DE RIESGOS'!$AR448="Leve"),CONCATENATE("R",'MAPA DE RIESGOS'!$H448,"C",'MAPA DE RIESGOS'!$AF448),"")</f>
        <v/>
      </c>
      <c r="S158" s="379" t="str">
        <f>IF(AND('MAPA DE RIESGOS'!$AP449="Muy Baja",'MAPA DE RIESGOS'!$AR449="Leve"),CONCATENATE("R",'MAPA DE RIESGOS'!$H449,"C",'MAPA DE RIESGOS'!$AF449),"")</f>
        <v/>
      </c>
      <c r="T158" s="379" t="str">
        <f>IF(AND('MAPA DE RIESGOS'!$AP450="Muy Baja",'MAPA DE RIESGOS'!$AR450="Leve"),CONCATENATE("R",'MAPA DE RIESGOS'!$H450,"C",'MAPA DE RIESGOS'!$AF450),"")</f>
        <v/>
      </c>
      <c r="U158" s="379" t="str">
        <f>IF(AND('MAPA DE RIESGOS'!$AP451="Muy Baja",'MAPA DE RIESGOS'!$AR451="Leve"),CONCATENATE("R",'MAPA DE RIESGOS'!$H451,"C",'MAPA DE RIESGOS'!$AF451),"")</f>
        <v/>
      </c>
      <c r="V158" s="379" t="str">
        <f>IF(AND('MAPA DE RIESGOS'!$AP452="Muy Baja",'MAPA DE RIESGOS'!$AR452="Leve"),CONCATENATE("R",'MAPA DE RIESGOS'!$H452,"C",'MAPA DE RIESGOS'!$AF452),"")</f>
        <v/>
      </c>
      <c r="W158" s="379" t="str">
        <f>IF(AND('MAPA DE RIESGOS'!$AP453="Muy Baja",'MAPA DE RIESGOS'!$AR453="Leve"),CONCATENATE("R",'MAPA DE RIESGOS'!$H453,"C",'MAPA DE RIESGOS'!$AF453),"")</f>
        <v/>
      </c>
      <c r="X158" s="379" t="str">
        <f>IF(AND('MAPA DE RIESGOS'!$AP454="Muy Baja",'MAPA DE RIESGOS'!$AR454="Leve"),CONCATENATE("R",'MAPA DE RIESGOS'!$H454,"C",'MAPA DE RIESGOS'!$AF454),"")</f>
        <v/>
      </c>
      <c r="Y158" s="379" t="str">
        <f>IF(AND('MAPA DE RIESGOS'!$AP455="Muy Baja",'MAPA DE RIESGOS'!$AR455="Leve"),CONCATENATE("R",'MAPA DE RIESGOS'!$H455,"C",'MAPA DE RIESGOS'!$AF455),"")</f>
        <v/>
      </c>
      <c r="Z158" s="379" t="str">
        <f>IF(AND('MAPA DE RIESGOS'!$AP456="Muy Baja",'MAPA DE RIESGOS'!$AR456="Leve"),CONCATENATE("R",'MAPA DE RIESGOS'!$H456,"C",'MAPA DE RIESGOS'!$AF456),"")</f>
        <v/>
      </c>
      <c r="AA158" s="380" t="str">
        <f>IF(AND('MAPA DE RIESGOS'!$AP457="Muy Baja",'MAPA DE RIESGOS'!$AR457="Leve"),CONCATENATE("R",'MAPA DE RIESGOS'!$H457,"C",'MAPA DE RIESGOS'!$AF457),"")</f>
        <v/>
      </c>
      <c r="AB158" s="378" t="str">
        <f>IF(AND('MAPA DE RIESGOS'!$AP440="Muy Baja",'MAPA DE RIESGOS'!$AR440="Menor"),CONCATENATE("R",'MAPA DE RIESGOS'!$H440,"C",'MAPA DE RIESGOS'!$AF440),"")</f>
        <v/>
      </c>
      <c r="AC158" s="379" t="str">
        <f>IF(AND('MAPA DE RIESGOS'!$AP441="Muy Baja",'MAPA DE RIESGOS'!$AR441="Menor"),CONCATENATE("R",'MAPA DE RIESGOS'!$H441,"C",'MAPA DE RIESGOS'!$AF441),"")</f>
        <v/>
      </c>
      <c r="AD158" s="379" t="str">
        <f>IF(AND('MAPA DE RIESGOS'!$AP442="Muy Baja",'MAPA DE RIESGOS'!$AR442="Menor"),CONCATENATE("R",'MAPA DE RIESGOS'!$H442,"C",'MAPA DE RIESGOS'!$AF442),"")</f>
        <v/>
      </c>
      <c r="AE158" s="379" t="str">
        <f>IF(AND('MAPA DE RIESGOS'!$AP443="Muy Baja",'MAPA DE RIESGOS'!$AR443="Menor"),CONCATENATE("R",'MAPA DE RIESGOS'!$H443,"C",'MAPA DE RIESGOS'!$AF443),"")</f>
        <v/>
      </c>
      <c r="AF158" s="379" t="str">
        <f>IF(AND('MAPA DE RIESGOS'!$AP444="Muy Baja",'MAPA DE RIESGOS'!$AR444="Menor"),CONCATENATE("R",'MAPA DE RIESGOS'!$H444,"C",'MAPA DE RIESGOS'!$AF444),"")</f>
        <v/>
      </c>
      <c r="AG158" s="379" t="str">
        <f>IF(AND('MAPA DE RIESGOS'!$AP445="Muy Baja",'MAPA DE RIESGOS'!$AR445="Menor"),CONCATENATE("R",'MAPA DE RIESGOS'!$H445,"C",'MAPA DE RIESGOS'!$AF445),"")</f>
        <v/>
      </c>
      <c r="AH158" s="379" t="str">
        <f>IF(AND('MAPA DE RIESGOS'!$AP446="Muy Baja",'MAPA DE RIESGOS'!$AR446="Menor"),CONCATENATE("R",'MAPA DE RIESGOS'!$H446,"C",'MAPA DE RIESGOS'!$AF446),"")</f>
        <v/>
      </c>
      <c r="AI158" s="379" t="str">
        <f>IF(AND('MAPA DE RIESGOS'!$AP447="Muy Baja",'MAPA DE RIESGOS'!$AR447="Menor"),CONCATENATE("R",'MAPA DE RIESGOS'!$H447,"C",'MAPA DE RIESGOS'!$AF447),"")</f>
        <v/>
      </c>
      <c r="AJ158" s="379" t="str">
        <f>IF(AND('MAPA DE RIESGOS'!$AP448="Muy Baja",'MAPA DE RIESGOS'!$AR448="Menor"),CONCATENATE("R",'MAPA DE RIESGOS'!$H448,"C",'MAPA DE RIESGOS'!$AF448),"")</f>
        <v/>
      </c>
      <c r="AK158" s="379" t="str">
        <f>IF(AND('MAPA DE RIESGOS'!$AP449="Muy Baja",'MAPA DE RIESGOS'!$AR449="Menor"),CONCATENATE("R",'MAPA DE RIESGOS'!$H449,"C",'MAPA DE RIESGOS'!$AF449),"")</f>
        <v/>
      </c>
      <c r="AL158" s="379" t="str">
        <f>IF(AND('MAPA DE RIESGOS'!$AP450="Muy Baja",'MAPA DE RIESGOS'!$AR450="Menor"),CONCATENATE("R",'MAPA DE RIESGOS'!$H450,"C",'MAPA DE RIESGOS'!$AF450),"")</f>
        <v/>
      </c>
      <c r="AM158" s="379" t="str">
        <f>IF(AND('MAPA DE RIESGOS'!$AP451="Muy Baja",'MAPA DE RIESGOS'!$AR451="Menor"),CONCATENATE("R",'MAPA DE RIESGOS'!$H451,"C",'MAPA DE RIESGOS'!$AF451),"")</f>
        <v/>
      </c>
      <c r="AN158" s="379" t="str">
        <f>IF(AND('MAPA DE RIESGOS'!$AP452="Muy Baja",'MAPA DE RIESGOS'!$AR452="Menor"),CONCATENATE("R",'MAPA DE RIESGOS'!$H452,"C",'MAPA DE RIESGOS'!$AF452),"")</f>
        <v/>
      </c>
      <c r="AO158" s="379" t="str">
        <f>IF(AND('MAPA DE RIESGOS'!$AP453="Muy Baja",'MAPA DE RIESGOS'!$AR453="Menor"),CONCATENATE("R",'MAPA DE RIESGOS'!$H453,"C",'MAPA DE RIESGOS'!$AF453),"")</f>
        <v/>
      </c>
      <c r="AP158" s="379" t="str">
        <f>IF(AND('MAPA DE RIESGOS'!$AP454="Muy Baja",'MAPA DE RIESGOS'!$AR454="Menor"),CONCATENATE("R",'MAPA DE RIESGOS'!$H454,"C",'MAPA DE RIESGOS'!$AF454),"")</f>
        <v/>
      </c>
      <c r="AQ158" s="379" t="str">
        <f>IF(AND('MAPA DE RIESGOS'!$AP455="Muy Baja",'MAPA DE RIESGOS'!$AR455="Menor"),CONCATENATE("R",'MAPA DE RIESGOS'!$H455,"C",'MAPA DE RIESGOS'!$AF455),"")</f>
        <v/>
      </c>
      <c r="AR158" s="379" t="str">
        <f>IF(AND('MAPA DE RIESGOS'!$AP456="Muy Baja",'MAPA DE RIESGOS'!$AR456="Menor"),CONCATENATE("R",'MAPA DE RIESGOS'!$H456,"C",'MAPA DE RIESGOS'!$AF456),"")</f>
        <v/>
      </c>
      <c r="AS158" s="380" t="str">
        <f>IF(AND('MAPA DE RIESGOS'!$AP457="Muy Baja",'MAPA DE RIESGOS'!$AR457="Menor"),CONCATENATE("R",'MAPA DE RIESGOS'!$H457,"C",'MAPA DE RIESGOS'!$AF457),"")</f>
        <v/>
      </c>
      <c r="AT158" s="369" t="str">
        <f>IF(AND('MAPA DE RIESGOS'!$AP440="Muy Baja",'MAPA DE RIESGOS'!$AR440="Moderado"),CONCATENATE("R",'MAPA DE RIESGOS'!$H440,"C",'MAPA DE RIESGOS'!$AF440),"")</f>
        <v/>
      </c>
      <c r="AU158" s="370" t="str">
        <f>IF(AND('MAPA DE RIESGOS'!$AP441="Muy Baja",'MAPA DE RIESGOS'!$AR441="Moderado"),CONCATENATE("R",'MAPA DE RIESGOS'!$H441,"C",'MAPA DE RIESGOS'!$AF441),"")</f>
        <v/>
      </c>
      <c r="AV158" s="370" t="str">
        <f>IF(AND('MAPA DE RIESGOS'!$AP442="Muy Baja",'MAPA DE RIESGOS'!$AR442="Moderado"),CONCATENATE("R",'MAPA DE RIESGOS'!$H442,"C",'MAPA DE RIESGOS'!$AF442),"")</f>
        <v/>
      </c>
      <c r="AW158" s="370" t="str">
        <f>IF(AND('MAPA DE RIESGOS'!$AP443="Muy Baja",'MAPA DE RIESGOS'!$AR443="Moderado"),CONCATENATE("R",'MAPA DE RIESGOS'!$H443,"C",'MAPA DE RIESGOS'!$AF443),"")</f>
        <v/>
      </c>
      <c r="AX158" s="370" t="str">
        <f>IF(AND('MAPA DE RIESGOS'!$AP444="Muy Baja",'MAPA DE RIESGOS'!$AR444="Moderado"),CONCATENATE("R",'MAPA DE RIESGOS'!$H444,"C",'MAPA DE RIESGOS'!$AF444),"")</f>
        <v/>
      </c>
      <c r="AY158" s="370" t="str">
        <f>IF(AND('MAPA DE RIESGOS'!$AP445="Muy Baja",'MAPA DE RIESGOS'!$AR445="Moderado"),CONCATENATE("R",'MAPA DE RIESGOS'!$H445,"C",'MAPA DE RIESGOS'!$AF445),"")</f>
        <v/>
      </c>
      <c r="AZ158" s="370" t="str">
        <f>IF(AND('MAPA DE RIESGOS'!$AP446="Muy Baja",'MAPA DE RIESGOS'!$AR446="Moderado"),CONCATENATE("R",'MAPA DE RIESGOS'!$H446,"C",'MAPA DE RIESGOS'!$AF446),"")</f>
        <v/>
      </c>
      <c r="BA158" s="370" t="str">
        <f>IF(AND('MAPA DE RIESGOS'!$AP447="Muy Baja",'MAPA DE RIESGOS'!$AR447="Moderado"),CONCATENATE("R",'MAPA DE RIESGOS'!$H447,"C",'MAPA DE RIESGOS'!$AF447),"")</f>
        <v/>
      </c>
      <c r="BB158" s="370" t="str">
        <f>IF(AND('MAPA DE RIESGOS'!$AP448="Muy Baja",'MAPA DE RIESGOS'!$AR448="Moderado"),CONCATENATE("R",'MAPA DE RIESGOS'!$H448,"C",'MAPA DE RIESGOS'!$AF448),"")</f>
        <v/>
      </c>
      <c r="BC158" s="370" t="str">
        <f>IF(AND('MAPA DE RIESGOS'!$AP449="Muy Baja",'MAPA DE RIESGOS'!$AR449="Moderado"),CONCATENATE("R",'MAPA DE RIESGOS'!$H449,"C",'MAPA DE RIESGOS'!$AF449),"")</f>
        <v/>
      </c>
      <c r="BD158" s="370" t="str">
        <f>IF(AND('MAPA DE RIESGOS'!$AP450="Muy Baja",'MAPA DE RIESGOS'!$AR450="Moderado"),CONCATENATE("R",'MAPA DE RIESGOS'!$H450,"C",'MAPA DE RIESGOS'!$AF450),"")</f>
        <v/>
      </c>
      <c r="BE158" s="370" t="str">
        <f>IF(AND('MAPA DE RIESGOS'!$AP451="Muy Baja",'MAPA DE RIESGOS'!$AR451="Moderado"),CONCATENATE("R",'MAPA DE RIESGOS'!$H451,"C",'MAPA DE RIESGOS'!$AF451),"")</f>
        <v/>
      </c>
      <c r="BF158" s="370" t="str">
        <f>IF(AND('MAPA DE RIESGOS'!$AP452="Muy Baja",'MAPA DE RIESGOS'!$AR452="Moderado"),CONCATENATE("R",'MAPA DE RIESGOS'!$H452,"C",'MAPA DE RIESGOS'!$AF452),"")</f>
        <v/>
      </c>
      <c r="BG158" s="370" t="str">
        <f>IF(AND('MAPA DE RIESGOS'!$AP453="Muy Baja",'MAPA DE RIESGOS'!$AR453="Moderado"),CONCATENATE("R",'MAPA DE RIESGOS'!$H453,"C",'MAPA DE RIESGOS'!$AF453),"")</f>
        <v/>
      </c>
      <c r="BH158" s="370" t="str">
        <f>IF(AND('MAPA DE RIESGOS'!$AP454="Muy Baja",'MAPA DE RIESGOS'!$AR454="Moderado"),CONCATENATE("R",'MAPA DE RIESGOS'!$H454,"C",'MAPA DE RIESGOS'!$AF454),"")</f>
        <v/>
      </c>
      <c r="BI158" s="370" t="str">
        <f>IF(AND('MAPA DE RIESGOS'!$AP455="Muy Baja",'MAPA DE RIESGOS'!$AR455="Moderado"),CONCATENATE("R",'MAPA DE RIESGOS'!$H455,"C",'MAPA DE RIESGOS'!$AF455),"")</f>
        <v/>
      </c>
      <c r="BJ158" s="370" t="str">
        <f>IF(AND('MAPA DE RIESGOS'!$AP456="Muy Baja",'MAPA DE RIESGOS'!$AR456="Moderado"),CONCATENATE("R",'MAPA DE RIESGOS'!$H456,"C",'MAPA DE RIESGOS'!$AF456),"")</f>
        <v/>
      </c>
      <c r="BK158" s="371" t="str">
        <f>IF(AND('MAPA DE RIESGOS'!$AP457="Muy Baja",'MAPA DE RIESGOS'!$AR457="Moderado"),CONCATENATE("R",'MAPA DE RIESGOS'!$H457,"C",'MAPA DE RIESGOS'!$AF457),"")</f>
        <v/>
      </c>
      <c r="BL158" s="357" t="str">
        <f>IF(AND('MAPA DE RIESGOS'!$AP440="Muy Baja",'MAPA DE RIESGOS'!$AR440="Mayor"),CONCATENATE("R",'MAPA DE RIESGOS'!$H440,"C",'MAPA DE RIESGOS'!$AF440),"")</f>
        <v/>
      </c>
      <c r="BM158" s="357" t="str">
        <f>IF(AND('MAPA DE RIESGOS'!$AP441="Muy Baja",'MAPA DE RIESGOS'!$AR441="Mayor"),CONCATENATE("R",'MAPA DE RIESGOS'!$H441,"C",'MAPA DE RIESGOS'!$AF441),"")</f>
        <v/>
      </c>
      <c r="BN158" s="357" t="str">
        <f>IF(AND('MAPA DE RIESGOS'!$AP442="Muy Baja",'MAPA DE RIESGOS'!$AR442="Mayor"),CONCATENATE("R",'MAPA DE RIESGOS'!$H442,"C",'MAPA DE RIESGOS'!$AF442),"")</f>
        <v/>
      </c>
      <c r="BO158" s="357" t="str">
        <f>IF(AND('MAPA DE RIESGOS'!$AP443="Muy Baja",'MAPA DE RIESGOS'!$AR443="Mayor"),CONCATENATE("R",'MAPA DE RIESGOS'!$H443,"C",'MAPA DE RIESGOS'!$AF443),"")</f>
        <v/>
      </c>
      <c r="BP158" s="357" t="str">
        <f>IF(AND('MAPA DE RIESGOS'!$AP444="Muy Baja",'MAPA DE RIESGOS'!$AR444="Mayor"),CONCATENATE("R",'MAPA DE RIESGOS'!$H444,"C",'MAPA DE RIESGOS'!$AF444),"")</f>
        <v/>
      </c>
      <c r="BQ158" s="357" t="str">
        <f>IF(AND('MAPA DE RIESGOS'!$AP445="Muy Baja",'MAPA DE RIESGOS'!$AR445="Mayor"),CONCATENATE("R",'MAPA DE RIESGOS'!$H445,"C",'MAPA DE RIESGOS'!$AF445),"")</f>
        <v/>
      </c>
      <c r="BR158" s="357" t="str">
        <f>IF(AND('MAPA DE RIESGOS'!$AP446="Muy Baja",'MAPA DE RIESGOS'!$AR446="Mayor"),CONCATENATE("R",'MAPA DE RIESGOS'!$H446,"C",'MAPA DE RIESGOS'!$AF446),"")</f>
        <v/>
      </c>
      <c r="BS158" s="357" t="str">
        <f>IF(AND('MAPA DE RIESGOS'!$AP447="Muy Baja",'MAPA DE RIESGOS'!$AR447="Mayor"),CONCATENATE("R",'MAPA DE RIESGOS'!$H447,"C",'MAPA DE RIESGOS'!$AF447),"")</f>
        <v/>
      </c>
      <c r="BT158" s="357" t="str">
        <f>IF(AND('MAPA DE RIESGOS'!$AP448="Muy Baja",'MAPA DE RIESGOS'!$AR448="Mayor"),CONCATENATE("R",'MAPA DE RIESGOS'!$H448,"C",'MAPA DE RIESGOS'!$AF448),"")</f>
        <v/>
      </c>
      <c r="BU158" s="357" t="str">
        <f>IF(AND('MAPA DE RIESGOS'!$AP449="Muy Baja",'MAPA DE RIESGOS'!$AR449="Mayor"),CONCATENATE("R",'MAPA DE RIESGOS'!$H449,"C",'MAPA DE RIESGOS'!$AF449),"")</f>
        <v/>
      </c>
      <c r="BV158" s="357" t="str">
        <f>IF(AND('MAPA DE RIESGOS'!$AP450="Muy Baja",'MAPA DE RIESGOS'!$AR450="Mayor"),CONCATENATE("R",'MAPA DE RIESGOS'!$H450,"C",'MAPA DE RIESGOS'!$AF450),"")</f>
        <v/>
      </c>
      <c r="BW158" s="357" t="str">
        <f>IF(AND('MAPA DE RIESGOS'!$AP451="Muy Baja",'MAPA DE RIESGOS'!$AR451="Mayor"),CONCATENATE("R",'MAPA DE RIESGOS'!$H451,"C",'MAPA DE RIESGOS'!$AF451),"")</f>
        <v/>
      </c>
      <c r="BX158" s="357" t="str">
        <f>IF(AND('MAPA DE RIESGOS'!$AP452="Muy Baja",'MAPA DE RIESGOS'!$AR452="Mayor"),CONCATENATE("R",'MAPA DE RIESGOS'!$H452,"C",'MAPA DE RIESGOS'!$AF452),"")</f>
        <v/>
      </c>
      <c r="BY158" s="357" t="str">
        <f>IF(AND('MAPA DE RIESGOS'!$AP453="Muy Baja",'MAPA DE RIESGOS'!$AR453="Mayor"),CONCATENATE("R",'MAPA DE RIESGOS'!$H453,"C",'MAPA DE RIESGOS'!$AF453),"")</f>
        <v/>
      </c>
      <c r="BZ158" s="357" t="str">
        <f>IF(AND('MAPA DE RIESGOS'!$AP454="Muy Baja",'MAPA DE RIESGOS'!$AR454="Mayor"),CONCATENATE("R",'MAPA DE RIESGOS'!$H454,"C",'MAPA DE RIESGOS'!$AF454),"")</f>
        <v/>
      </c>
      <c r="CA158" s="357" t="str">
        <f>IF(AND('MAPA DE RIESGOS'!$AP455="Muy Baja",'MAPA DE RIESGOS'!$AR455="Mayor"),CONCATENATE("R",'MAPA DE RIESGOS'!$H455,"C",'MAPA DE RIESGOS'!$AF455),"")</f>
        <v/>
      </c>
      <c r="CB158" s="357" t="str">
        <f>IF(AND('MAPA DE RIESGOS'!$AP456="Muy Baja",'MAPA DE RIESGOS'!$AR456="Mayor"),CONCATENATE("R",'MAPA DE RIESGOS'!$H456,"C",'MAPA DE RIESGOS'!$AF456),"")</f>
        <v/>
      </c>
      <c r="CC158" s="358" t="str">
        <f>IF(AND('MAPA DE RIESGOS'!$AP457="Muy Baja",'MAPA DE RIESGOS'!$AR457="Mayor"),CONCATENATE("R",'MAPA DE RIESGOS'!$H457,"C",'MAPA DE RIESGOS'!$AF457),"")</f>
        <v/>
      </c>
      <c r="CD158" s="359" t="str">
        <f>IF(AND('MAPA DE RIESGOS'!$AP440="Muy Baja",'MAPA DE RIESGOS'!$AR440="Catastrófico"),CONCATENATE("R",'MAPA DE RIESGOS'!$H440,"C",'MAPA DE RIESGOS'!$AF440),"")</f>
        <v/>
      </c>
      <c r="CE158" s="359" t="str">
        <f>IF(AND('MAPA DE RIESGOS'!$AP441="Muy Baja",'MAPA DE RIESGOS'!$AR441="Catastrófico"),CONCATENATE("R",'MAPA DE RIESGOS'!$H441,"C",'MAPA DE RIESGOS'!$AF441),"")</f>
        <v/>
      </c>
      <c r="CF158" s="359" t="str">
        <f>IF(AND('MAPA DE RIESGOS'!$AP442="Muy Baja",'MAPA DE RIESGOS'!$AR442="Catastrófico"),CONCATENATE("R",'MAPA DE RIESGOS'!$H442,"C",'MAPA DE RIESGOS'!$AF442),"")</f>
        <v/>
      </c>
      <c r="CG158" s="359" t="str">
        <f>IF(AND('MAPA DE RIESGOS'!$AP443="Muy Baja",'MAPA DE RIESGOS'!$AR443="Catastrófico"),CONCATENATE("R",'MAPA DE RIESGOS'!$H443,"C",'MAPA DE RIESGOS'!$AF443),"")</f>
        <v/>
      </c>
      <c r="CH158" s="359" t="str">
        <f>IF(AND('MAPA DE RIESGOS'!$AP444="Muy Baja",'MAPA DE RIESGOS'!$AR444="Catastrófico"),CONCATENATE("R",'MAPA DE RIESGOS'!$H444,"C",'MAPA DE RIESGOS'!$AF444),"")</f>
        <v/>
      </c>
      <c r="CI158" s="359" t="str">
        <f>IF(AND('MAPA DE RIESGOS'!$AP445="Muy Baja",'MAPA DE RIESGOS'!$AR445="Catastrófico"),CONCATENATE("R",'MAPA DE RIESGOS'!$H445,"C",'MAPA DE RIESGOS'!$AF445),"")</f>
        <v/>
      </c>
      <c r="CJ158" s="359" t="str">
        <f>IF(AND('MAPA DE RIESGOS'!$AP446="Muy Baja",'MAPA DE RIESGOS'!$AR446="Catastrófico"),CONCATENATE("R",'MAPA DE RIESGOS'!$H446,"C",'MAPA DE RIESGOS'!$AF446),"")</f>
        <v/>
      </c>
      <c r="CK158" s="359" t="str">
        <f>IF(AND('MAPA DE RIESGOS'!$AP447="Muy Baja",'MAPA DE RIESGOS'!$AR447="Catastrófico"),CONCATENATE("R",'MAPA DE RIESGOS'!$H447,"C",'MAPA DE RIESGOS'!$AF447),"")</f>
        <v/>
      </c>
      <c r="CL158" s="359" t="str">
        <f>IF(AND('MAPA DE RIESGOS'!$AP448="Muy Baja",'MAPA DE RIESGOS'!$AR448="Catastrófico"),CONCATENATE("R",'MAPA DE RIESGOS'!$H448,"C",'MAPA DE RIESGOS'!$AF448),"")</f>
        <v/>
      </c>
      <c r="CM158" s="359" t="str">
        <f>IF(AND('MAPA DE RIESGOS'!$AP449="Muy Baja",'MAPA DE RIESGOS'!$AR449="Catastrófico"),CONCATENATE("R",'MAPA DE RIESGOS'!$H449,"C",'MAPA DE RIESGOS'!$AF449),"")</f>
        <v/>
      </c>
      <c r="CN158" s="359" t="str">
        <f>IF(AND('MAPA DE RIESGOS'!$AP450="Muy Baja",'MAPA DE RIESGOS'!$AR450="Catastrófico"),CONCATENATE("R",'MAPA DE RIESGOS'!$H450,"C",'MAPA DE RIESGOS'!$AF450),"")</f>
        <v/>
      </c>
      <c r="CO158" s="359" t="str">
        <f>IF(AND('MAPA DE RIESGOS'!$AP451="Muy Baja",'MAPA DE RIESGOS'!$AR451="Catastrófico"),CONCATENATE("R",'MAPA DE RIESGOS'!$H451,"C",'MAPA DE RIESGOS'!$AF451),"")</f>
        <v/>
      </c>
      <c r="CP158" s="359" t="str">
        <f>IF(AND('MAPA DE RIESGOS'!$AP452="Muy Baja",'MAPA DE RIESGOS'!$AR452="Catastrófico"),CONCATENATE("R",'MAPA DE RIESGOS'!$H452,"C",'MAPA DE RIESGOS'!$AF452),"")</f>
        <v/>
      </c>
      <c r="CQ158" s="359" t="str">
        <f>IF(AND('MAPA DE RIESGOS'!$AP453="Muy Baja",'MAPA DE RIESGOS'!$AR453="Catastrófico"),CONCATENATE("R",'MAPA DE RIESGOS'!$H453,"C",'MAPA DE RIESGOS'!$AF453),"")</f>
        <v/>
      </c>
      <c r="CR158" s="359" t="str">
        <f>IF(AND('MAPA DE RIESGOS'!$AP454="Muy Baja",'MAPA DE RIESGOS'!$AR454="Catastrófico"),CONCATENATE("R",'MAPA DE RIESGOS'!$H454,"C",'MAPA DE RIESGOS'!$AF454),"")</f>
        <v/>
      </c>
      <c r="CS158" s="359" t="str">
        <f>IF(AND('MAPA DE RIESGOS'!$AP455="Muy Baja",'MAPA DE RIESGOS'!$AR455="Catastrófico"),CONCATENATE("R",'MAPA DE RIESGOS'!$H455,"C",'MAPA DE RIESGOS'!$AF455),"")</f>
        <v/>
      </c>
      <c r="CT158" s="359" t="str">
        <f>IF(AND('MAPA DE RIESGOS'!$AP456="Muy Baja",'MAPA DE RIESGOS'!$AR456="Catastrófico"),CONCATENATE("R",'MAPA DE RIESGOS'!$H456,"C",'MAPA DE RIESGOS'!$AF456),"")</f>
        <v/>
      </c>
      <c r="CU158" s="360" t="str">
        <f>IF(AND('MAPA DE RIESGOS'!$AP457="Muy Baja",'MAPA DE RIESGOS'!$AR457="Catastrófico"),CONCATENATE("R",'MAPA DE RIESGOS'!$H457,"C",'MAPA DE RIESGOS'!$AF457),"")</f>
        <v/>
      </c>
      <c r="CV158" s="67"/>
    </row>
    <row r="159" spans="2:100" ht="32.5" customHeight="1">
      <c r="B159" s="755"/>
      <c r="C159" s="755"/>
      <c r="D159" s="756"/>
      <c r="E159" s="726"/>
      <c r="F159" s="727"/>
      <c r="G159" s="727"/>
      <c r="H159" s="727"/>
      <c r="I159" s="727"/>
      <c r="J159" s="378" t="str">
        <f>IF(AND('MAPA DE RIESGOS'!$AP458="Muy Baja",'MAPA DE RIESGOS'!$AR458="Leve"),CONCATENATE("R",'MAPA DE RIESGOS'!$H458,"C",'MAPA DE RIESGOS'!$AF458),"")</f>
        <v/>
      </c>
      <c r="K159" s="379" t="str">
        <f>IF(AND('MAPA DE RIESGOS'!$AP459="Muy Baja",'MAPA DE RIESGOS'!$AR459="Leve"),CONCATENATE("R",'MAPA DE RIESGOS'!$H459,"C",'MAPA DE RIESGOS'!$AF459),"")</f>
        <v/>
      </c>
      <c r="L159" s="379" t="str">
        <f>IF(AND('MAPA DE RIESGOS'!$AP460="Muy Baja",'MAPA DE RIESGOS'!$AR460="Leve"),CONCATENATE("R",'MAPA DE RIESGOS'!$H460,"C",'MAPA DE RIESGOS'!$AF460),"")</f>
        <v/>
      </c>
      <c r="M159" s="379" t="str">
        <f>IF(AND('MAPA DE RIESGOS'!$AP461="Muy Baja",'MAPA DE RIESGOS'!$AR461="Leve"),CONCATENATE("R",'MAPA DE RIESGOS'!$H461,"C",'MAPA DE RIESGOS'!$AF461),"")</f>
        <v/>
      </c>
      <c r="N159" s="379" t="str">
        <f>IF(AND('MAPA DE RIESGOS'!$AP462="Muy Baja",'MAPA DE RIESGOS'!$AR462="Leve"),CONCATENATE("R",'MAPA DE RIESGOS'!$H462,"C",'MAPA DE RIESGOS'!$AF462),"")</f>
        <v/>
      </c>
      <c r="O159" s="379" t="str">
        <f>IF(AND('MAPA DE RIESGOS'!$AP463="Muy Baja",'MAPA DE RIESGOS'!$AR463="Leve"),CONCATENATE("R",'MAPA DE RIESGOS'!$H463,"C",'MAPA DE RIESGOS'!$AF463),"")</f>
        <v/>
      </c>
      <c r="P159" s="379" t="str">
        <f>IF(AND('MAPA DE RIESGOS'!$AP464="Muy Baja",'MAPA DE RIESGOS'!$AR464="Leve"),CONCATENATE("R",'MAPA DE RIESGOS'!$H464,"C",'MAPA DE RIESGOS'!$AF464),"")</f>
        <v/>
      </c>
      <c r="Q159" s="379" t="str">
        <f>IF(AND('MAPA DE RIESGOS'!$AP465="Muy Baja",'MAPA DE RIESGOS'!$AR465="Leve"),CONCATENATE("R",'MAPA DE RIESGOS'!$H465,"C",'MAPA DE RIESGOS'!$AF465),"")</f>
        <v/>
      </c>
      <c r="R159" s="379" t="str">
        <f>IF(AND('MAPA DE RIESGOS'!$AP466="Muy Baja",'MAPA DE RIESGOS'!$AR466="Leve"),CONCATENATE("R",'MAPA DE RIESGOS'!$H466,"C",'MAPA DE RIESGOS'!$AF466),"")</f>
        <v/>
      </c>
      <c r="S159" s="379" t="str">
        <f>IF(AND('MAPA DE RIESGOS'!$AP467="Muy Baja",'MAPA DE RIESGOS'!$AR467="Leve"),CONCATENATE("R",'MAPA DE RIESGOS'!$H467,"C",'MAPA DE RIESGOS'!$AF467),"")</f>
        <v/>
      </c>
      <c r="T159" s="379" t="str">
        <f>IF(AND('MAPA DE RIESGOS'!$AP468="Muy Baja",'MAPA DE RIESGOS'!$AR468="Leve"),CONCATENATE("R",'MAPA DE RIESGOS'!$H468,"C",'MAPA DE RIESGOS'!$AF468),"")</f>
        <v/>
      </c>
      <c r="U159" s="379" t="str">
        <f>IF(AND('MAPA DE RIESGOS'!$AP469="Muy Baja",'MAPA DE RIESGOS'!$AR469="Leve"),CONCATENATE("R",'MAPA DE RIESGOS'!$H469,"C",'MAPA DE RIESGOS'!$AF469),"")</f>
        <v/>
      </c>
      <c r="V159" s="379" t="str">
        <f>IF(AND('MAPA DE RIESGOS'!$AP470="Muy Baja",'MAPA DE RIESGOS'!$AR470="Leve"),CONCATENATE("R",'MAPA DE RIESGOS'!$H470,"C",'MAPA DE RIESGOS'!$AF470),"")</f>
        <v/>
      </c>
      <c r="W159" s="379" t="str">
        <f>IF(AND('MAPA DE RIESGOS'!$AP471="Muy Baja",'MAPA DE RIESGOS'!$AR471="Leve"),CONCATENATE("R",'MAPA DE RIESGOS'!$H471,"C",'MAPA DE RIESGOS'!$AF471),"")</f>
        <v/>
      </c>
      <c r="X159" s="379" t="str">
        <f>IF(AND('MAPA DE RIESGOS'!$AP472="Muy Baja",'MAPA DE RIESGOS'!$AR472="Leve"),CONCATENATE("R",'MAPA DE RIESGOS'!$H472,"C",'MAPA DE RIESGOS'!$AF472),"")</f>
        <v/>
      </c>
      <c r="Y159" s="379" t="str">
        <f>IF(AND('MAPA DE RIESGOS'!$AP473="Muy Baja",'MAPA DE RIESGOS'!$AR473="Leve"),CONCATENATE("R",'MAPA DE RIESGOS'!$H473,"C",'MAPA DE RIESGOS'!$AF473),"")</f>
        <v/>
      </c>
      <c r="Z159" s="379" t="str">
        <f>IF(AND('MAPA DE RIESGOS'!$AP474="Muy Baja",'MAPA DE RIESGOS'!$AR474="Leve"),CONCATENATE("R",'MAPA DE RIESGOS'!$H474,"C",'MAPA DE RIESGOS'!$AF474),"")</f>
        <v/>
      </c>
      <c r="AA159" s="380" t="str">
        <f>IF(AND('MAPA DE RIESGOS'!$AP475="Muy Baja",'MAPA DE RIESGOS'!$AR475="Leve"),CONCATENATE("R",'MAPA DE RIESGOS'!$H475,"C",'MAPA DE RIESGOS'!$AF475),"")</f>
        <v/>
      </c>
      <c r="AB159" s="378" t="str">
        <f>IF(AND('MAPA DE RIESGOS'!$AP458="Muy Baja",'MAPA DE RIESGOS'!$AR458="Menor"),CONCATENATE("R",'MAPA DE RIESGOS'!$H458,"C",'MAPA DE RIESGOS'!$AF458),"")</f>
        <v/>
      </c>
      <c r="AC159" s="379" t="str">
        <f>IF(AND('MAPA DE RIESGOS'!$AP459="Muy Baja",'MAPA DE RIESGOS'!$AR459="Menor"),CONCATENATE("R",'MAPA DE RIESGOS'!$H459,"C",'MAPA DE RIESGOS'!$AF459),"")</f>
        <v/>
      </c>
      <c r="AD159" s="379" t="str">
        <f>IF(AND('MAPA DE RIESGOS'!$AP460="Muy Baja",'MAPA DE RIESGOS'!$AR460="Menor"),CONCATENATE("R",'MAPA DE RIESGOS'!$H460,"C",'MAPA DE RIESGOS'!$AF460),"")</f>
        <v/>
      </c>
      <c r="AE159" s="379" t="str">
        <f>IF(AND('MAPA DE RIESGOS'!$AP461="Muy Baja",'MAPA DE RIESGOS'!$AR461="Menor"),CONCATENATE("R",'MAPA DE RIESGOS'!$H461,"C",'MAPA DE RIESGOS'!$AF461),"")</f>
        <v/>
      </c>
      <c r="AF159" s="379" t="str">
        <f>IF(AND('MAPA DE RIESGOS'!$AP462="Muy Baja",'MAPA DE RIESGOS'!$AR462="Menor"),CONCATENATE("R",'MAPA DE RIESGOS'!$H462,"C",'MAPA DE RIESGOS'!$AF462),"")</f>
        <v/>
      </c>
      <c r="AG159" s="379" t="str">
        <f>IF(AND('MAPA DE RIESGOS'!$AP463="Muy Baja",'MAPA DE RIESGOS'!$AR463="Menor"),CONCATENATE("R",'MAPA DE RIESGOS'!$H463,"C",'MAPA DE RIESGOS'!$AF463),"")</f>
        <v/>
      </c>
      <c r="AH159" s="379" t="str">
        <f>IF(AND('MAPA DE RIESGOS'!$AP464="Muy Baja",'MAPA DE RIESGOS'!$AR464="Menor"),CONCATENATE("R",'MAPA DE RIESGOS'!$H464,"C",'MAPA DE RIESGOS'!$AF464),"")</f>
        <v/>
      </c>
      <c r="AI159" s="379" t="str">
        <f>IF(AND('MAPA DE RIESGOS'!$AP465="Muy Baja",'MAPA DE RIESGOS'!$AR465="Menor"),CONCATENATE("R",'MAPA DE RIESGOS'!$H465,"C",'MAPA DE RIESGOS'!$AF465),"")</f>
        <v/>
      </c>
      <c r="AJ159" s="379" t="str">
        <f>IF(AND('MAPA DE RIESGOS'!$AP466="Muy Baja",'MAPA DE RIESGOS'!$AR466="Menor"),CONCATENATE("R",'MAPA DE RIESGOS'!$H466,"C",'MAPA DE RIESGOS'!$AF466),"")</f>
        <v/>
      </c>
      <c r="AK159" s="379" t="str">
        <f>IF(AND('MAPA DE RIESGOS'!$AP467="Muy Baja",'MAPA DE RIESGOS'!$AR467="Menor"),CONCATENATE("R",'MAPA DE RIESGOS'!$H467,"C",'MAPA DE RIESGOS'!$AF467),"")</f>
        <v/>
      </c>
      <c r="AL159" s="379" t="str">
        <f>IF(AND('MAPA DE RIESGOS'!$AP468="Muy Baja",'MAPA DE RIESGOS'!$AR468="Menor"),CONCATENATE("R",'MAPA DE RIESGOS'!$H468,"C",'MAPA DE RIESGOS'!$AF468),"")</f>
        <v/>
      </c>
      <c r="AM159" s="379" t="str">
        <f>IF(AND('MAPA DE RIESGOS'!$AP469="Muy Baja",'MAPA DE RIESGOS'!$AR469="Menor"),CONCATENATE("R",'MAPA DE RIESGOS'!$H469,"C",'MAPA DE RIESGOS'!$AF469),"")</f>
        <v/>
      </c>
      <c r="AN159" s="379" t="str">
        <f>IF(AND('MAPA DE RIESGOS'!$AP470="Muy Baja",'MAPA DE RIESGOS'!$AR470="Menor"),CONCATENATE("R",'MAPA DE RIESGOS'!$H470,"C",'MAPA DE RIESGOS'!$AF470),"")</f>
        <v/>
      </c>
      <c r="AO159" s="379" t="str">
        <f>IF(AND('MAPA DE RIESGOS'!$AP471="Muy Baja",'MAPA DE RIESGOS'!$AR471="Menor"),CONCATENATE("R",'MAPA DE RIESGOS'!$H471,"C",'MAPA DE RIESGOS'!$AF471),"")</f>
        <v/>
      </c>
      <c r="AP159" s="379" t="str">
        <f>IF(AND('MAPA DE RIESGOS'!$AP472="Muy Baja",'MAPA DE RIESGOS'!$AR472="Menor"),CONCATENATE("R",'MAPA DE RIESGOS'!$H472,"C",'MAPA DE RIESGOS'!$AF472),"")</f>
        <v/>
      </c>
      <c r="AQ159" s="379" t="str">
        <f>IF(AND('MAPA DE RIESGOS'!$AP473="Muy Baja",'MAPA DE RIESGOS'!$AR473="Menor"),CONCATENATE("R",'MAPA DE RIESGOS'!$H473,"C",'MAPA DE RIESGOS'!$AF473),"")</f>
        <v/>
      </c>
      <c r="AR159" s="379" t="str">
        <f>IF(AND('MAPA DE RIESGOS'!$AP474="Muy Baja",'MAPA DE RIESGOS'!$AR474="Menor"),CONCATENATE("R",'MAPA DE RIESGOS'!$H474,"C",'MAPA DE RIESGOS'!$AF474),"")</f>
        <v/>
      </c>
      <c r="AS159" s="380" t="str">
        <f>IF(AND('MAPA DE RIESGOS'!$AP475="Muy Baja",'MAPA DE RIESGOS'!$AR475="Menor"),CONCATENATE("R",'MAPA DE RIESGOS'!$H475,"C",'MAPA DE RIESGOS'!$AF475),"")</f>
        <v/>
      </c>
      <c r="AT159" s="369" t="str">
        <f>IF(AND('MAPA DE RIESGOS'!$AP458="Muy Baja",'MAPA DE RIESGOS'!$AR458="Moderado"),CONCATENATE("R",'MAPA DE RIESGOS'!$H458,"C",'MAPA DE RIESGOS'!$AF458),"")</f>
        <v/>
      </c>
      <c r="AU159" s="370" t="str">
        <f>IF(AND('MAPA DE RIESGOS'!$AP459="Muy Baja",'MAPA DE RIESGOS'!$AR459="Moderado"),CONCATENATE("R",'MAPA DE RIESGOS'!$H459,"C",'MAPA DE RIESGOS'!$AF459),"")</f>
        <v/>
      </c>
      <c r="AV159" s="370" t="str">
        <f>IF(AND('MAPA DE RIESGOS'!$AP460="Muy Baja",'MAPA DE RIESGOS'!$AR460="Moderado"),CONCATENATE("R",'MAPA DE RIESGOS'!$H460,"C",'MAPA DE RIESGOS'!$AF460),"")</f>
        <v/>
      </c>
      <c r="AW159" s="370" t="str">
        <f>IF(AND('MAPA DE RIESGOS'!$AP461="Muy Baja",'MAPA DE RIESGOS'!$AR461="Moderado"),CONCATENATE("R",'MAPA DE RIESGOS'!$H461,"C",'MAPA DE RIESGOS'!$AF461),"")</f>
        <v/>
      </c>
      <c r="AX159" s="370" t="str">
        <f>IF(AND('MAPA DE RIESGOS'!$AP462="Muy Baja",'MAPA DE RIESGOS'!$AR462="Moderado"),CONCATENATE("R",'MAPA DE RIESGOS'!$H462,"C",'MAPA DE RIESGOS'!$AF462),"")</f>
        <v/>
      </c>
      <c r="AY159" s="370" t="str">
        <f>IF(AND('MAPA DE RIESGOS'!$AP463="Muy Baja",'MAPA DE RIESGOS'!$AR463="Moderado"),CONCATENATE("R",'MAPA DE RIESGOS'!$H463,"C",'MAPA DE RIESGOS'!$AF463),"")</f>
        <v/>
      </c>
      <c r="AZ159" s="370" t="str">
        <f>IF(AND('MAPA DE RIESGOS'!$AP464="Muy Baja",'MAPA DE RIESGOS'!$AR464="Moderado"),CONCATENATE("R",'MAPA DE RIESGOS'!$H464,"C",'MAPA DE RIESGOS'!$AF464),"")</f>
        <v/>
      </c>
      <c r="BA159" s="370" t="str">
        <f>IF(AND('MAPA DE RIESGOS'!$AP465="Muy Baja",'MAPA DE RIESGOS'!$AR465="Moderado"),CONCATENATE("R",'MAPA DE RIESGOS'!$H465,"C",'MAPA DE RIESGOS'!$AF465),"")</f>
        <v/>
      </c>
      <c r="BB159" s="370" t="str">
        <f>IF(AND('MAPA DE RIESGOS'!$AP466="Muy Baja",'MAPA DE RIESGOS'!$AR466="Moderado"),CONCATENATE("R",'MAPA DE RIESGOS'!$H466,"C",'MAPA DE RIESGOS'!$AF466),"")</f>
        <v/>
      </c>
      <c r="BC159" s="370" t="str">
        <f>IF(AND('MAPA DE RIESGOS'!$AP467="Muy Baja",'MAPA DE RIESGOS'!$AR467="Moderado"),CONCATENATE("R",'MAPA DE RIESGOS'!$H467,"C",'MAPA DE RIESGOS'!$AF467),"")</f>
        <v/>
      </c>
      <c r="BD159" s="370" t="str">
        <f>IF(AND('MAPA DE RIESGOS'!$AP468="Muy Baja",'MAPA DE RIESGOS'!$AR468="Moderado"),CONCATENATE("R",'MAPA DE RIESGOS'!$H468,"C",'MAPA DE RIESGOS'!$AF468),"")</f>
        <v/>
      </c>
      <c r="BE159" s="370" t="str">
        <f>IF(AND('MAPA DE RIESGOS'!$AP469="Muy Baja",'MAPA DE RIESGOS'!$AR469="Moderado"),CONCATENATE("R",'MAPA DE RIESGOS'!$H469,"C",'MAPA DE RIESGOS'!$AF469),"")</f>
        <v/>
      </c>
      <c r="BF159" s="370" t="str">
        <f>IF(AND('MAPA DE RIESGOS'!$AP470="Muy Baja",'MAPA DE RIESGOS'!$AR470="Moderado"),CONCATENATE("R",'MAPA DE RIESGOS'!$H470,"C",'MAPA DE RIESGOS'!$AF470),"")</f>
        <v/>
      </c>
      <c r="BG159" s="370" t="str">
        <f>IF(AND('MAPA DE RIESGOS'!$AP471="Muy Baja",'MAPA DE RIESGOS'!$AR471="Moderado"),CONCATENATE("R",'MAPA DE RIESGOS'!$H471,"C",'MAPA DE RIESGOS'!$AF471),"")</f>
        <v/>
      </c>
      <c r="BH159" s="370" t="str">
        <f>IF(AND('MAPA DE RIESGOS'!$AP472="Muy Baja",'MAPA DE RIESGOS'!$AR472="Moderado"),CONCATENATE("R",'MAPA DE RIESGOS'!$H472,"C",'MAPA DE RIESGOS'!$AF472),"")</f>
        <v/>
      </c>
      <c r="BI159" s="370" t="str">
        <f>IF(AND('MAPA DE RIESGOS'!$AP473="Muy Baja",'MAPA DE RIESGOS'!$AR473="Moderado"),CONCATENATE("R",'MAPA DE RIESGOS'!$H473,"C",'MAPA DE RIESGOS'!$AF473),"")</f>
        <v/>
      </c>
      <c r="BJ159" s="370" t="str">
        <f>IF(AND('MAPA DE RIESGOS'!$AP474="Muy Baja",'MAPA DE RIESGOS'!$AR474="Moderado"),CONCATENATE("R",'MAPA DE RIESGOS'!$H474,"C",'MAPA DE RIESGOS'!$AF474),"")</f>
        <v/>
      </c>
      <c r="BK159" s="371" t="str">
        <f>IF(AND('MAPA DE RIESGOS'!$AP475="Muy Baja",'MAPA DE RIESGOS'!$AR475="Moderado"),CONCATENATE("R",'MAPA DE RIESGOS'!$H475,"C",'MAPA DE RIESGOS'!$AF475),"")</f>
        <v/>
      </c>
      <c r="BL159" s="357" t="str">
        <f>IF(AND('MAPA DE RIESGOS'!$AP458="Muy Baja",'MAPA DE RIESGOS'!$AR458="Mayor"),CONCATENATE("R",'MAPA DE RIESGOS'!$H458,"C",'MAPA DE RIESGOS'!$AF458),"")</f>
        <v/>
      </c>
      <c r="BM159" s="357" t="str">
        <f>IF(AND('MAPA DE RIESGOS'!$AP459="Muy Baja",'MAPA DE RIESGOS'!$AR459="Mayor"),CONCATENATE("R",'MAPA DE RIESGOS'!$H459,"C",'MAPA DE RIESGOS'!$AF459),"")</f>
        <v/>
      </c>
      <c r="BN159" s="357" t="str">
        <f>IF(AND('MAPA DE RIESGOS'!$AP460="Muy Baja",'MAPA DE RIESGOS'!$AR460="Mayor"),CONCATENATE("R",'MAPA DE RIESGOS'!$H460,"C",'MAPA DE RIESGOS'!$AF460),"")</f>
        <v/>
      </c>
      <c r="BO159" s="357" t="str">
        <f>IF(AND('MAPA DE RIESGOS'!$AP461="Muy Baja",'MAPA DE RIESGOS'!$AR461="Mayor"),CONCATENATE("R",'MAPA DE RIESGOS'!$H461,"C",'MAPA DE RIESGOS'!$AF461),"")</f>
        <v/>
      </c>
      <c r="BP159" s="357" t="str">
        <f>IF(AND('MAPA DE RIESGOS'!$AP462="Muy Baja",'MAPA DE RIESGOS'!$AR462="Mayor"),CONCATENATE("R",'MAPA DE RIESGOS'!$H462,"C",'MAPA DE RIESGOS'!$AF462),"")</f>
        <v/>
      </c>
      <c r="BQ159" s="357" t="str">
        <f>IF(AND('MAPA DE RIESGOS'!$AP463="Muy Baja",'MAPA DE RIESGOS'!$AR463="Mayor"),CONCATENATE("R",'MAPA DE RIESGOS'!$H463,"C",'MAPA DE RIESGOS'!$AF463),"")</f>
        <v/>
      </c>
      <c r="BR159" s="357" t="str">
        <f>IF(AND('MAPA DE RIESGOS'!$AP464="Muy Baja",'MAPA DE RIESGOS'!$AR464="Mayor"),CONCATENATE("R",'MAPA DE RIESGOS'!$H464,"C",'MAPA DE RIESGOS'!$AF464),"")</f>
        <v/>
      </c>
      <c r="BS159" s="357" t="str">
        <f>IF(AND('MAPA DE RIESGOS'!$AP465="Muy Baja",'MAPA DE RIESGOS'!$AR465="Mayor"),CONCATENATE("R",'MAPA DE RIESGOS'!$H465,"C",'MAPA DE RIESGOS'!$AF465),"")</f>
        <v/>
      </c>
      <c r="BT159" s="357" t="str">
        <f>IF(AND('MAPA DE RIESGOS'!$AP466="Muy Baja",'MAPA DE RIESGOS'!$AR466="Mayor"),CONCATENATE("R",'MAPA DE RIESGOS'!$H466,"C",'MAPA DE RIESGOS'!$AF466),"")</f>
        <v/>
      </c>
      <c r="BU159" s="357" t="str">
        <f>IF(AND('MAPA DE RIESGOS'!$AP467="Muy Baja",'MAPA DE RIESGOS'!$AR467="Mayor"),CONCATENATE("R",'MAPA DE RIESGOS'!$H467,"C",'MAPA DE RIESGOS'!$AF467),"")</f>
        <v/>
      </c>
      <c r="BV159" s="357" t="str">
        <f>IF(AND('MAPA DE RIESGOS'!$AP468="Muy Baja",'MAPA DE RIESGOS'!$AR468="Mayor"),CONCATENATE("R",'MAPA DE RIESGOS'!$H468,"C",'MAPA DE RIESGOS'!$AF468),"")</f>
        <v/>
      </c>
      <c r="BW159" s="357" t="str">
        <f>IF(AND('MAPA DE RIESGOS'!$AP469="Muy Baja",'MAPA DE RIESGOS'!$AR469="Mayor"),CONCATENATE("R",'MAPA DE RIESGOS'!$H469,"C",'MAPA DE RIESGOS'!$AF469),"")</f>
        <v/>
      </c>
      <c r="BX159" s="357" t="str">
        <f>IF(AND('MAPA DE RIESGOS'!$AP470="Muy Baja",'MAPA DE RIESGOS'!$AR470="Mayor"),CONCATENATE("R",'MAPA DE RIESGOS'!$H470,"C",'MAPA DE RIESGOS'!$AF470),"")</f>
        <v/>
      </c>
      <c r="BY159" s="357" t="str">
        <f>IF(AND('MAPA DE RIESGOS'!$AP471="Muy Baja",'MAPA DE RIESGOS'!$AR471="Mayor"),CONCATENATE("R",'MAPA DE RIESGOS'!$H471,"C",'MAPA DE RIESGOS'!$AF471),"")</f>
        <v/>
      </c>
      <c r="BZ159" s="357" t="str">
        <f>IF(AND('MAPA DE RIESGOS'!$AP472="Muy Baja",'MAPA DE RIESGOS'!$AR472="Mayor"),CONCATENATE("R",'MAPA DE RIESGOS'!$H472,"C",'MAPA DE RIESGOS'!$AF472),"")</f>
        <v/>
      </c>
      <c r="CA159" s="357" t="str">
        <f>IF(AND('MAPA DE RIESGOS'!$AP473="Muy Baja",'MAPA DE RIESGOS'!$AR473="Mayor"),CONCATENATE("R",'MAPA DE RIESGOS'!$H473,"C",'MAPA DE RIESGOS'!$AF473),"")</f>
        <v/>
      </c>
      <c r="CB159" s="357" t="str">
        <f>IF(AND('MAPA DE RIESGOS'!$AP474="Muy Baja",'MAPA DE RIESGOS'!$AR474="Mayor"),CONCATENATE("R",'MAPA DE RIESGOS'!$H474,"C",'MAPA DE RIESGOS'!$AF474),"")</f>
        <v/>
      </c>
      <c r="CC159" s="358" t="str">
        <f>IF(AND('MAPA DE RIESGOS'!$AP475="Muy Baja",'MAPA DE RIESGOS'!$AR475="Mayor"),CONCATENATE("R",'MAPA DE RIESGOS'!$H475,"C",'MAPA DE RIESGOS'!$AF475),"")</f>
        <v/>
      </c>
      <c r="CD159" s="359" t="str">
        <f>IF(AND('MAPA DE RIESGOS'!$AP458="Muy Baja",'MAPA DE RIESGOS'!$AR458="Catastrófico"),CONCATENATE("R",'MAPA DE RIESGOS'!$H458,"C",'MAPA DE RIESGOS'!$AF458),"")</f>
        <v/>
      </c>
      <c r="CE159" s="359" t="str">
        <f>IF(AND('MAPA DE RIESGOS'!$AP459="Muy Baja",'MAPA DE RIESGOS'!$AR459="Catastrófico"),CONCATENATE("R",'MAPA DE RIESGOS'!$H459,"C",'MAPA DE RIESGOS'!$AF459),"")</f>
        <v/>
      </c>
      <c r="CF159" s="359" t="str">
        <f>IF(AND('MAPA DE RIESGOS'!$AP460="Muy Baja",'MAPA DE RIESGOS'!$AR460="Catastrófico"),CONCATENATE("R",'MAPA DE RIESGOS'!$H460,"C",'MAPA DE RIESGOS'!$AF460),"")</f>
        <v/>
      </c>
      <c r="CG159" s="359" t="str">
        <f>IF(AND('MAPA DE RIESGOS'!$AP461="Muy Baja",'MAPA DE RIESGOS'!$AR461="Catastrófico"),CONCATENATE("R",'MAPA DE RIESGOS'!$H461,"C",'MAPA DE RIESGOS'!$AF461),"")</f>
        <v/>
      </c>
      <c r="CH159" s="359" t="str">
        <f>IF(AND('MAPA DE RIESGOS'!$AP462="Muy Baja",'MAPA DE RIESGOS'!$AR462="Catastrófico"),CONCATENATE("R",'MAPA DE RIESGOS'!$H462,"C",'MAPA DE RIESGOS'!$AF462),"")</f>
        <v/>
      </c>
      <c r="CI159" s="359" t="str">
        <f>IF(AND('MAPA DE RIESGOS'!$AP463="Muy Baja",'MAPA DE RIESGOS'!$AR463="Catastrófico"),CONCATENATE("R",'MAPA DE RIESGOS'!$H463,"C",'MAPA DE RIESGOS'!$AF463),"")</f>
        <v/>
      </c>
      <c r="CJ159" s="359" t="str">
        <f>IF(AND('MAPA DE RIESGOS'!$AP464="Muy Baja",'MAPA DE RIESGOS'!$AR464="Catastrófico"),CONCATENATE("R",'MAPA DE RIESGOS'!$H464,"C",'MAPA DE RIESGOS'!$AF464),"")</f>
        <v/>
      </c>
      <c r="CK159" s="359" t="str">
        <f>IF(AND('MAPA DE RIESGOS'!$AP465="Muy Baja",'MAPA DE RIESGOS'!$AR465="Catastrófico"),CONCATENATE("R",'MAPA DE RIESGOS'!$H465,"C",'MAPA DE RIESGOS'!$AF465),"")</f>
        <v/>
      </c>
      <c r="CL159" s="359" t="str">
        <f>IF(AND('MAPA DE RIESGOS'!$AP466="Muy Baja",'MAPA DE RIESGOS'!$AR466="Catastrófico"),CONCATENATE("R",'MAPA DE RIESGOS'!$H466,"C",'MAPA DE RIESGOS'!$AF466),"")</f>
        <v/>
      </c>
      <c r="CM159" s="359" t="str">
        <f>IF(AND('MAPA DE RIESGOS'!$AP467="Muy Baja",'MAPA DE RIESGOS'!$AR467="Catastrófico"),CONCATENATE("R",'MAPA DE RIESGOS'!$H467,"C",'MAPA DE RIESGOS'!$AF467),"")</f>
        <v/>
      </c>
      <c r="CN159" s="359" t="str">
        <f>IF(AND('MAPA DE RIESGOS'!$AP468="Muy Baja",'MAPA DE RIESGOS'!$AR468="Catastrófico"),CONCATENATE("R",'MAPA DE RIESGOS'!$H468,"C",'MAPA DE RIESGOS'!$AF468),"")</f>
        <v/>
      </c>
      <c r="CO159" s="359" t="str">
        <f>IF(AND('MAPA DE RIESGOS'!$AP469="Muy Baja",'MAPA DE RIESGOS'!$AR469="Catastrófico"),CONCATENATE("R",'MAPA DE RIESGOS'!$H469,"C",'MAPA DE RIESGOS'!$AF469),"")</f>
        <v/>
      </c>
      <c r="CP159" s="359" t="str">
        <f>IF(AND('MAPA DE RIESGOS'!$AP470="Muy Baja",'MAPA DE RIESGOS'!$AR470="Catastrófico"),CONCATENATE("R",'MAPA DE RIESGOS'!$H470,"C",'MAPA DE RIESGOS'!$AF470),"")</f>
        <v/>
      </c>
      <c r="CQ159" s="359" t="str">
        <f>IF(AND('MAPA DE RIESGOS'!$AP471="Muy Baja",'MAPA DE RIESGOS'!$AR471="Catastrófico"),CONCATENATE("R",'MAPA DE RIESGOS'!$H471,"C",'MAPA DE RIESGOS'!$AF471),"")</f>
        <v/>
      </c>
      <c r="CR159" s="359" t="str">
        <f>IF(AND('MAPA DE RIESGOS'!$AP472="Muy Baja",'MAPA DE RIESGOS'!$AR472="Catastrófico"),CONCATENATE("R",'MAPA DE RIESGOS'!$H472,"C",'MAPA DE RIESGOS'!$AF472),"")</f>
        <v/>
      </c>
      <c r="CS159" s="359" t="str">
        <f>IF(AND('MAPA DE RIESGOS'!$AP473="Muy Baja",'MAPA DE RIESGOS'!$AR473="Catastrófico"),CONCATENATE("R",'MAPA DE RIESGOS'!$H473,"C",'MAPA DE RIESGOS'!$AF473),"")</f>
        <v/>
      </c>
      <c r="CT159" s="359" t="str">
        <f>IF(AND('MAPA DE RIESGOS'!$AP474="Muy Baja",'MAPA DE RIESGOS'!$AR474="Catastrófico"),CONCATENATE("R",'MAPA DE RIESGOS'!$H474,"C",'MAPA DE RIESGOS'!$AF474),"")</f>
        <v/>
      </c>
      <c r="CU159" s="360" t="str">
        <f>IF(AND('MAPA DE RIESGOS'!$AP475="Muy Baja",'MAPA DE RIESGOS'!$AR475="Catastrófico"),CONCATENATE("R",'MAPA DE RIESGOS'!$H475,"C",'MAPA DE RIESGOS'!$AF475),"")</f>
        <v/>
      </c>
      <c r="CV159" s="67"/>
    </row>
    <row r="160" spans="2:100" ht="32.5" customHeight="1">
      <c r="B160" s="755"/>
      <c r="C160" s="755"/>
      <c r="D160" s="756"/>
      <c r="E160" s="726"/>
      <c r="F160" s="727"/>
      <c r="G160" s="727"/>
      <c r="H160" s="727"/>
      <c r="I160" s="727"/>
      <c r="J160" s="378" t="str">
        <f>IF(AND('MAPA DE RIESGOS'!$AP476="Muy Baja",'MAPA DE RIESGOS'!$AR476="Leve"),CONCATENATE("R",'MAPA DE RIESGOS'!$H476,"C",'MAPA DE RIESGOS'!$AF476),"")</f>
        <v/>
      </c>
      <c r="K160" s="379" t="str">
        <f>IF(AND('MAPA DE RIESGOS'!$AP477="Muy Baja",'MAPA DE RIESGOS'!$AR477="Leve"),CONCATENATE("R",'MAPA DE RIESGOS'!$H477,"C",'MAPA DE RIESGOS'!$AF477),"")</f>
        <v/>
      </c>
      <c r="L160" s="379" t="str">
        <f>IF(AND('MAPA DE RIESGOS'!$AP478="Muy Baja",'MAPA DE RIESGOS'!$AR478="Leve"),CONCATENATE("R",'MAPA DE RIESGOS'!$H478,"C",'MAPA DE RIESGOS'!$AF478),"")</f>
        <v/>
      </c>
      <c r="M160" s="379" t="str">
        <f>IF(AND('MAPA DE RIESGOS'!$AP479="Muy Baja",'MAPA DE RIESGOS'!$AR479="Leve"),CONCATENATE("R",'MAPA DE RIESGOS'!$H479,"C",'MAPA DE RIESGOS'!$AF479),"")</f>
        <v/>
      </c>
      <c r="N160" s="379" t="str">
        <f>IF(AND('MAPA DE RIESGOS'!$AP480="Muy Baja",'MAPA DE RIESGOS'!$AR480="Leve"),CONCATENATE("R",'MAPA DE RIESGOS'!$H480,"C",'MAPA DE RIESGOS'!$AF480),"")</f>
        <v/>
      </c>
      <c r="O160" s="379" t="str">
        <f>IF(AND('MAPA DE RIESGOS'!$AP481="Muy Baja",'MAPA DE RIESGOS'!$AR481="Leve"),CONCATENATE("R",'MAPA DE RIESGOS'!$H481,"C",'MAPA DE RIESGOS'!$AF481),"")</f>
        <v/>
      </c>
      <c r="P160" s="379" t="str">
        <f>IF(AND('MAPA DE RIESGOS'!$AP482="Muy Baja",'MAPA DE RIESGOS'!$AR482="Leve"),CONCATENATE("R",'MAPA DE RIESGOS'!$H482,"C",'MAPA DE RIESGOS'!$AF482),"")</f>
        <v/>
      </c>
      <c r="Q160" s="379" t="str">
        <f>IF(AND('MAPA DE RIESGOS'!$AP483="Muy Baja",'MAPA DE RIESGOS'!$AR483="Leve"),CONCATENATE("R",'MAPA DE RIESGOS'!$H483,"C",'MAPA DE RIESGOS'!$AF483),"")</f>
        <v/>
      </c>
      <c r="R160" s="379" t="str">
        <f>IF(AND('MAPA DE RIESGOS'!$AP484="Muy Baja",'MAPA DE RIESGOS'!$AR484="Leve"),CONCATENATE("R",'MAPA DE RIESGOS'!$H484,"C",'MAPA DE RIESGOS'!$AF484),"")</f>
        <v/>
      </c>
      <c r="S160" s="379" t="str">
        <f>IF(AND('MAPA DE RIESGOS'!$AP485="Muy Baja",'MAPA DE RIESGOS'!$AR485="Leve"),CONCATENATE("R",'MAPA DE RIESGOS'!$H485,"C",'MAPA DE RIESGOS'!$AF485),"")</f>
        <v/>
      </c>
      <c r="T160" s="379" t="str">
        <f>IF(AND('MAPA DE RIESGOS'!$AP486="Muy Baja",'MAPA DE RIESGOS'!$AR486="Leve"),CONCATENATE("R",'MAPA DE RIESGOS'!$H486,"C",'MAPA DE RIESGOS'!$AF486),"")</f>
        <v/>
      </c>
      <c r="U160" s="379" t="str">
        <f>IF(AND('MAPA DE RIESGOS'!$AP487="Muy Baja",'MAPA DE RIESGOS'!$AR487="Leve"),CONCATENATE("R",'MAPA DE RIESGOS'!$H487,"C",'MAPA DE RIESGOS'!$AF487),"")</f>
        <v/>
      </c>
      <c r="V160" s="379" t="str">
        <f>IF(AND('MAPA DE RIESGOS'!$AP488="Muy Baja",'MAPA DE RIESGOS'!$AR488="Leve"),CONCATENATE("R",'MAPA DE RIESGOS'!$H488,"C",'MAPA DE RIESGOS'!$AF488),"")</f>
        <v/>
      </c>
      <c r="W160" s="379" t="str">
        <f>IF(AND('MAPA DE RIESGOS'!$AP489="Muy Baja",'MAPA DE RIESGOS'!$AR489="Leve"),CONCATENATE("R",'MAPA DE RIESGOS'!$H489,"C",'MAPA DE RIESGOS'!$AF489),"")</f>
        <v/>
      </c>
      <c r="X160" s="379" t="str">
        <f>IF(AND('MAPA DE RIESGOS'!$AP490="Muy Baja",'MAPA DE RIESGOS'!$AR490="Leve"),CONCATENATE("R",'MAPA DE RIESGOS'!$H490,"C",'MAPA DE RIESGOS'!$AF490),"")</f>
        <v/>
      </c>
      <c r="Y160" s="379" t="str">
        <f>IF(AND('MAPA DE RIESGOS'!$AP491="Muy Baja",'MAPA DE RIESGOS'!$AR491="Leve"),CONCATENATE("R",'MAPA DE RIESGOS'!$H491,"C",'MAPA DE RIESGOS'!$AF491),"")</f>
        <v/>
      </c>
      <c r="Z160" s="379" t="str">
        <f>IF(AND('MAPA DE RIESGOS'!$AP492="Muy Baja",'MAPA DE RIESGOS'!$AR492="Leve"),CONCATENATE("R",'MAPA DE RIESGOS'!$H492,"C",'MAPA DE RIESGOS'!$AF492),"")</f>
        <v/>
      </c>
      <c r="AA160" s="380" t="str">
        <f>IF(AND('MAPA DE RIESGOS'!$AP493="Muy Baja",'MAPA DE RIESGOS'!$AR493="Leve"),CONCATENATE("R",'MAPA DE RIESGOS'!$H493,"C",'MAPA DE RIESGOS'!$AF493),"")</f>
        <v/>
      </c>
      <c r="AB160" s="378" t="str">
        <f>IF(AND('MAPA DE RIESGOS'!$AP476="Muy Baja",'MAPA DE RIESGOS'!$AR476="Menor"),CONCATENATE("R",'MAPA DE RIESGOS'!$H476,"C",'MAPA DE RIESGOS'!$AF476),"")</f>
        <v/>
      </c>
      <c r="AC160" s="379" t="str">
        <f>IF(AND('MAPA DE RIESGOS'!$AP477="Muy Baja",'MAPA DE RIESGOS'!$AR477="Menor"),CONCATENATE("R",'MAPA DE RIESGOS'!$H477,"C",'MAPA DE RIESGOS'!$AF477),"")</f>
        <v/>
      </c>
      <c r="AD160" s="379" t="str">
        <f>IF(AND('MAPA DE RIESGOS'!$AP478="Muy Baja",'MAPA DE RIESGOS'!$AR478="Menor"),CONCATENATE("R",'MAPA DE RIESGOS'!$H478,"C",'MAPA DE RIESGOS'!$AF478),"")</f>
        <v/>
      </c>
      <c r="AE160" s="379" t="str">
        <f>IF(AND('MAPA DE RIESGOS'!$AP479="Muy Baja",'MAPA DE RIESGOS'!$AR479="Menor"),CONCATENATE("R",'MAPA DE RIESGOS'!$H479,"C",'MAPA DE RIESGOS'!$AF479),"")</f>
        <v/>
      </c>
      <c r="AF160" s="379" t="str">
        <f>IF(AND('MAPA DE RIESGOS'!$AP480="Muy Baja",'MAPA DE RIESGOS'!$AR480="Menor"),CONCATENATE("R",'MAPA DE RIESGOS'!$H480,"C",'MAPA DE RIESGOS'!$AF480),"")</f>
        <v/>
      </c>
      <c r="AG160" s="379" t="str">
        <f>IF(AND('MAPA DE RIESGOS'!$AP481="Muy Baja",'MAPA DE RIESGOS'!$AR481="Menor"),CONCATENATE("R",'MAPA DE RIESGOS'!$H481,"C",'MAPA DE RIESGOS'!$AF481),"")</f>
        <v/>
      </c>
      <c r="AH160" s="379" t="str">
        <f>IF(AND('MAPA DE RIESGOS'!$AP482="Muy Baja",'MAPA DE RIESGOS'!$AR482="Menor"),CONCATENATE("R",'MAPA DE RIESGOS'!$H482,"C",'MAPA DE RIESGOS'!$AF482),"")</f>
        <v/>
      </c>
      <c r="AI160" s="379" t="str">
        <f>IF(AND('MAPA DE RIESGOS'!$AP483="Muy Baja",'MAPA DE RIESGOS'!$AR483="Menor"),CONCATENATE("R",'MAPA DE RIESGOS'!$H483,"C",'MAPA DE RIESGOS'!$AF483),"")</f>
        <v/>
      </c>
      <c r="AJ160" s="379" t="str">
        <f>IF(AND('MAPA DE RIESGOS'!$AP484="Muy Baja",'MAPA DE RIESGOS'!$AR484="Menor"),CONCATENATE("R",'MAPA DE RIESGOS'!$H484,"C",'MAPA DE RIESGOS'!$AF484),"")</f>
        <v/>
      </c>
      <c r="AK160" s="379" t="str">
        <f>IF(AND('MAPA DE RIESGOS'!$AP485="Muy Baja",'MAPA DE RIESGOS'!$AR485="Menor"),CONCATENATE("R",'MAPA DE RIESGOS'!$H485,"C",'MAPA DE RIESGOS'!$AF485),"")</f>
        <v/>
      </c>
      <c r="AL160" s="379" t="str">
        <f>IF(AND('MAPA DE RIESGOS'!$AP486="Muy Baja",'MAPA DE RIESGOS'!$AR486="Menor"),CONCATENATE("R",'MAPA DE RIESGOS'!$H486,"C",'MAPA DE RIESGOS'!$AF486),"")</f>
        <v/>
      </c>
      <c r="AM160" s="379" t="str">
        <f>IF(AND('MAPA DE RIESGOS'!$AP487="Muy Baja",'MAPA DE RIESGOS'!$AR487="Menor"),CONCATENATE("R",'MAPA DE RIESGOS'!$H487,"C",'MAPA DE RIESGOS'!$AF487),"")</f>
        <v/>
      </c>
      <c r="AN160" s="379" t="str">
        <f>IF(AND('MAPA DE RIESGOS'!$AP488="Muy Baja",'MAPA DE RIESGOS'!$AR488="Menor"),CONCATENATE("R",'MAPA DE RIESGOS'!$H488,"C",'MAPA DE RIESGOS'!$AF488),"")</f>
        <v/>
      </c>
      <c r="AO160" s="379" t="str">
        <f>IF(AND('MAPA DE RIESGOS'!$AP489="Muy Baja",'MAPA DE RIESGOS'!$AR489="Menor"),CONCATENATE("R",'MAPA DE RIESGOS'!$H489,"C",'MAPA DE RIESGOS'!$AF489),"")</f>
        <v/>
      </c>
      <c r="AP160" s="379" t="str">
        <f>IF(AND('MAPA DE RIESGOS'!$AP490="Muy Baja",'MAPA DE RIESGOS'!$AR490="Menor"),CONCATENATE("R",'MAPA DE RIESGOS'!$H490,"C",'MAPA DE RIESGOS'!$AF490),"")</f>
        <v/>
      </c>
      <c r="AQ160" s="379" t="str">
        <f>IF(AND('MAPA DE RIESGOS'!$AP491="Muy Baja",'MAPA DE RIESGOS'!$AR491="Menor"),CONCATENATE("R",'MAPA DE RIESGOS'!$H491,"C",'MAPA DE RIESGOS'!$AF491),"")</f>
        <v/>
      </c>
      <c r="AR160" s="379" t="str">
        <f>IF(AND('MAPA DE RIESGOS'!$AP492="Muy Baja",'MAPA DE RIESGOS'!$AR492="Menor"),CONCATENATE("R",'MAPA DE RIESGOS'!$H492,"C",'MAPA DE RIESGOS'!$AF492),"")</f>
        <v/>
      </c>
      <c r="AS160" s="380" t="str">
        <f>IF(AND('MAPA DE RIESGOS'!$AP493="Muy Baja",'MAPA DE RIESGOS'!$AR493="Menor"),CONCATENATE("R",'MAPA DE RIESGOS'!$H493,"C",'MAPA DE RIESGOS'!$AF493),"")</f>
        <v/>
      </c>
      <c r="AT160" s="369" t="str">
        <f>IF(AND('MAPA DE RIESGOS'!$AP476="Muy Baja",'MAPA DE RIESGOS'!$AR476="Moderado"),CONCATENATE("R",'MAPA DE RIESGOS'!$H476,"C",'MAPA DE RIESGOS'!$AF476),"")</f>
        <v/>
      </c>
      <c r="AU160" s="370" t="str">
        <f>IF(AND('MAPA DE RIESGOS'!$AP477="Muy Baja",'MAPA DE RIESGOS'!$AR477="Moderado"),CONCATENATE("R",'MAPA DE RIESGOS'!$H477,"C",'MAPA DE RIESGOS'!$AF477),"")</f>
        <v/>
      </c>
      <c r="AV160" s="370" t="str">
        <f>IF(AND('MAPA DE RIESGOS'!$AP478="Muy Baja",'MAPA DE RIESGOS'!$AR478="Moderado"),CONCATENATE("R",'MAPA DE RIESGOS'!$H478,"C",'MAPA DE RIESGOS'!$AF478),"")</f>
        <v/>
      </c>
      <c r="AW160" s="370" t="str">
        <f>IF(AND('MAPA DE RIESGOS'!$AP479="Muy Baja",'MAPA DE RIESGOS'!$AR479="Moderado"),CONCATENATE("R",'MAPA DE RIESGOS'!$H479,"C",'MAPA DE RIESGOS'!$AF479),"")</f>
        <v/>
      </c>
      <c r="AX160" s="370" t="str">
        <f>IF(AND('MAPA DE RIESGOS'!$AP480="Muy Baja",'MAPA DE RIESGOS'!$AR480="Moderado"),CONCATENATE("R",'MAPA DE RIESGOS'!$H480,"C",'MAPA DE RIESGOS'!$AF480),"")</f>
        <v/>
      </c>
      <c r="AY160" s="370" t="str">
        <f>IF(AND('MAPA DE RIESGOS'!$AP481="Muy Baja",'MAPA DE RIESGOS'!$AR481="Moderado"),CONCATENATE("R",'MAPA DE RIESGOS'!$H481,"C",'MAPA DE RIESGOS'!$AF481),"")</f>
        <v/>
      </c>
      <c r="AZ160" s="370" t="str">
        <f>IF(AND('MAPA DE RIESGOS'!$AP482="Muy Baja",'MAPA DE RIESGOS'!$AR482="Moderado"),CONCATENATE("R",'MAPA DE RIESGOS'!$H482,"C",'MAPA DE RIESGOS'!$AF482),"")</f>
        <v/>
      </c>
      <c r="BA160" s="370" t="str">
        <f>IF(AND('MAPA DE RIESGOS'!$AP483="Muy Baja",'MAPA DE RIESGOS'!$AR483="Moderado"),CONCATENATE("R",'MAPA DE RIESGOS'!$H483,"C",'MAPA DE RIESGOS'!$AF483),"")</f>
        <v/>
      </c>
      <c r="BB160" s="370" t="str">
        <f>IF(AND('MAPA DE RIESGOS'!$AP484="Muy Baja",'MAPA DE RIESGOS'!$AR484="Moderado"),CONCATENATE("R",'MAPA DE RIESGOS'!$H484,"C",'MAPA DE RIESGOS'!$AF484),"")</f>
        <v/>
      </c>
      <c r="BC160" s="370" t="str">
        <f>IF(AND('MAPA DE RIESGOS'!$AP485="Muy Baja",'MAPA DE RIESGOS'!$AR485="Moderado"),CONCATENATE("R",'MAPA DE RIESGOS'!$H485,"C",'MAPA DE RIESGOS'!$AF485),"")</f>
        <v/>
      </c>
      <c r="BD160" s="370" t="str">
        <f>IF(AND('MAPA DE RIESGOS'!$AP486="Muy Baja",'MAPA DE RIESGOS'!$AR486="Moderado"),CONCATENATE("R",'MAPA DE RIESGOS'!$H486,"C",'MAPA DE RIESGOS'!$AF486),"")</f>
        <v/>
      </c>
      <c r="BE160" s="370" t="str">
        <f>IF(AND('MAPA DE RIESGOS'!$AP487="Muy Baja",'MAPA DE RIESGOS'!$AR487="Moderado"),CONCATENATE("R",'MAPA DE RIESGOS'!$H487,"C",'MAPA DE RIESGOS'!$AF487),"")</f>
        <v/>
      </c>
      <c r="BF160" s="370" t="str">
        <f>IF(AND('MAPA DE RIESGOS'!$AP488="Muy Baja",'MAPA DE RIESGOS'!$AR488="Moderado"),CONCATENATE("R",'MAPA DE RIESGOS'!$H488,"C",'MAPA DE RIESGOS'!$AF488),"")</f>
        <v/>
      </c>
      <c r="BG160" s="370" t="str">
        <f>IF(AND('MAPA DE RIESGOS'!$AP489="Muy Baja",'MAPA DE RIESGOS'!$AR489="Moderado"),CONCATENATE("R",'MAPA DE RIESGOS'!$H489,"C",'MAPA DE RIESGOS'!$AF489),"")</f>
        <v/>
      </c>
      <c r="BH160" s="370" t="str">
        <f>IF(AND('MAPA DE RIESGOS'!$AP490="Muy Baja",'MAPA DE RIESGOS'!$AR490="Moderado"),CONCATENATE("R",'MAPA DE RIESGOS'!$H490,"C",'MAPA DE RIESGOS'!$AF490),"")</f>
        <v/>
      </c>
      <c r="BI160" s="370" t="str">
        <f>IF(AND('MAPA DE RIESGOS'!$AP491="Muy Baja",'MAPA DE RIESGOS'!$AR491="Moderado"),CONCATENATE("R",'MAPA DE RIESGOS'!$H491,"C",'MAPA DE RIESGOS'!$AF491),"")</f>
        <v/>
      </c>
      <c r="BJ160" s="370" t="str">
        <f>IF(AND('MAPA DE RIESGOS'!$AP492="Muy Baja",'MAPA DE RIESGOS'!$AR492="Moderado"),CONCATENATE("R",'MAPA DE RIESGOS'!$H492,"C",'MAPA DE RIESGOS'!$AF492),"")</f>
        <v/>
      </c>
      <c r="BK160" s="371" t="str">
        <f>IF(AND('MAPA DE RIESGOS'!$AP493="Muy Baja",'MAPA DE RIESGOS'!$AR493="Moderado"),CONCATENATE("R",'MAPA DE RIESGOS'!$H493,"C",'MAPA DE RIESGOS'!$AF493),"")</f>
        <v/>
      </c>
      <c r="BL160" s="357" t="str">
        <f>IF(AND('MAPA DE RIESGOS'!$AP476="Muy Baja",'MAPA DE RIESGOS'!$AR476="Mayor"),CONCATENATE("R",'MAPA DE RIESGOS'!$H476,"C",'MAPA DE RIESGOS'!$AF476),"")</f>
        <v/>
      </c>
      <c r="BM160" s="357" t="str">
        <f>IF(AND('MAPA DE RIESGOS'!$AP477="Muy Baja",'MAPA DE RIESGOS'!$AR477="Mayor"),CONCATENATE("R",'MAPA DE RIESGOS'!$H477,"C",'MAPA DE RIESGOS'!$AF477),"")</f>
        <v/>
      </c>
      <c r="BN160" s="357" t="str">
        <f>IF(AND('MAPA DE RIESGOS'!$AP478="Muy Baja",'MAPA DE RIESGOS'!$AR478="Mayor"),CONCATENATE("R",'MAPA DE RIESGOS'!$H478,"C",'MAPA DE RIESGOS'!$AF478),"")</f>
        <v/>
      </c>
      <c r="BO160" s="357" t="str">
        <f>IF(AND('MAPA DE RIESGOS'!$AP479="Muy Baja",'MAPA DE RIESGOS'!$AR479="Mayor"),CONCATENATE("R",'MAPA DE RIESGOS'!$H479,"C",'MAPA DE RIESGOS'!$AF479),"")</f>
        <v/>
      </c>
      <c r="BP160" s="357" t="str">
        <f>IF(AND('MAPA DE RIESGOS'!$AP480="Muy Baja",'MAPA DE RIESGOS'!$AR480="Mayor"),CONCATENATE("R",'MAPA DE RIESGOS'!$H480,"C",'MAPA DE RIESGOS'!$AF480),"")</f>
        <v/>
      </c>
      <c r="BQ160" s="357" t="str">
        <f>IF(AND('MAPA DE RIESGOS'!$AP481="Muy Baja",'MAPA DE RIESGOS'!$AR481="Mayor"),CONCATENATE("R",'MAPA DE RIESGOS'!$H481,"C",'MAPA DE RIESGOS'!$AF481),"")</f>
        <v/>
      </c>
      <c r="BR160" s="357" t="str">
        <f>IF(AND('MAPA DE RIESGOS'!$AP482="Muy Baja",'MAPA DE RIESGOS'!$AR482="Mayor"),CONCATENATE("R",'MAPA DE RIESGOS'!$H482,"C",'MAPA DE RIESGOS'!$AF482),"")</f>
        <v/>
      </c>
      <c r="BS160" s="357" t="str">
        <f>IF(AND('MAPA DE RIESGOS'!$AP483="Muy Baja",'MAPA DE RIESGOS'!$AR483="Mayor"),CONCATENATE("R",'MAPA DE RIESGOS'!$H483,"C",'MAPA DE RIESGOS'!$AF483),"")</f>
        <v/>
      </c>
      <c r="BT160" s="357" t="str">
        <f>IF(AND('MAPA DE RIESGOS'!$AP484="Muy Baja",'MAPA DE RIESGOS'!$AR484="Mayor"),CONCATENATE("R",'MAPA DE RIESGOS'!$H484,"C",'MAPA DE RIESGOS'!$AF484),"")</f>
        <v/>
      </c>
      <c r="BU160" s="357" t="str">
        <f>IF(AND('MAPA DE RIESGOS'!$AP485="Muy Baja",'MAPA DE RIESGOS'!$AR485="Mayor"),CONCATENATE("R",'MAPA DE RIESGOS'!$H485,"C",'MAPA DE RIESGOS'!$AF485),"")</f>
        <v/>
      </c>
      <c r="BV160" s="357" t="str">
        <f>IF(AND('MAPA DE RIESGOS'!$AP486="Muy Baja",'MAPA DE RIESGOS'!$AR486="Mayor"),CONCATENATE("R",'MAPA DE RIESGOS'!$H486,"C",'MAPA DE RIESGOS'!$AF486),"")</f>
        <v/>
      </c>
      <c r="BW160" s="357" t="str">
        <f>IF(AND('MAPA DE RIESGOS'!$AP487="Muy Baja",'MAPA DE RIESGOS'!$AR487="Mayor"),CONCATENATE("R",'MAPA DE RIESGOS'!$H487,"C",'MAPA DE RIESGOS'!$AF487),"")</f>
        <v/>
      </c>
      <c r="BX160" s="357" t="str">
        <f>IF(AND('MAPA DE RIESGOS'!$AP488="Muy Baja",'MAPA DE RIESGOS'!$AR488="Mayor"),CONCATENATE("R",'MAPA DE RIESGOS'!$H488,"C",'MAPA DE RIESGOS'!$AF488),"")</f>
        <v/>
      </c>
      <c r="BY160" s="357" t="str">
        <f>IF(AND('MAPA DE RIESGOS'!$AP489="Muy Baja",'MAPA DE RIESGOS'!$AR489="Mayor"),CONCATENATE("R",'MAPA DE RIESGOS'!$H489,"C",'MAPA DE RIESGOS'!$AF489),"")</f>
        <v/>
      </c>
      <c r="BZ160" s="357" t="str">
        <f>IF(AND('MAPA DE RIESGOS'!$AP490="Muy Baja",'MAPA DE RIESGOS'!$AR490="Mayor"),CONCATENATE("R",'MAPA DE RIESGOS'!$H490,"C",'MAPA DE RIESGOS'!$AF490),"")</f>
        <v/>
      </c>
      <c r="CA160" s="357" t="str">
        <f>IF(AND('MAPA DE RIESGOS'!$AP491="Muy Baja",'MAPA DE RIESGOS'!$AR491="Mayor"),CONCATENATE("R",'MAPA DE RIESGOS'!$H491,"C",'MAPA DE RIESGOS'!$AF491),"")</f>
        <v/>
      </c>
      <c r="CB160" s="357" t="str">
        <f>IF(AND('MAPA DE RIESGOS'!$AP492="Muy Baja",'MAPA DE RIESGOS'!$AR492="Mayor"),CONCATENATE("R",'MAPA DE RIESGOS'!$H492,"C",'MAPA DE RIESGOS'!$AF492),"")</f>
        <v/>
      </c>
      <c r="CC160" s="358" t="str">
        <f>IF(AND('MAPA DE RIESGOS'!$AP493="Muy Baja",'MAPA DE RIESGOS'!$AR493="Mayor"),CONCATENATE("R",'MAPA DE RIESGOS'!$H493,"C",'MAPA DE RIESGOS'!$AF493),"")</f>
        <v/>
      </c>
      <c r="CD160" s="359" t="str">
        <f>IF(AND('MAPA DE RIESGOS'!$AP476="Muy Baja",'MAPA DE RIESGOS'!$AR476="Catastrófico"),CONCATENATE("R",'MAPA DE RIESGOS'!$H476,"C",'MAPA DE RIESGOS'!$AF476),"")</f>
        <v/>
      </c>
      <c r="CE160" s="359" t="str">
        <f>IF(AND('MAPA DE RIESGOS'!$AP477="Muy Baja",'MAPA DE RIESGOS'!$AR477="Catastrófico"),CONCATENATE("R",'MAPA DE RIESGOS'!$H477,"C",'MAPA DE RIESGOS'!$AF477),"")</f>
        <v/>
      </c>
      <c r="CF160" s="359" t="str">
        <f>IF(AND('MAPA DE RIESGOS'!$AP478="Muy Baja",'MAPA DE RIESGOS'!$AR478="Catastrófico"),CONCATENATE("R",'MAPA DE RIESGOS'!$H478,"C",'MAPA DE RIESGOS'!$AF478),"")</f>
        <v/>
      </c>
      <c r="CG160" s="359" t="str">
        <f>IF(AND('MAPA DE RIESGOS'!$AP479="Muy Baja",'MAPA DE RIESGOS'!$AR479="Catastrófico"),CONCATENATE("R",'MAPA DE RIESGOS'!$H479,"C",'MAPA DE RIESGOS'!$AF479),"")</f>
        <v/>
      </c>
      <c r="CH160" s="359" t="str">
        <f>IF(AND('MAPA DE RIESGOS'!$AP480="Muy Baja",'MAPA DE RIESGOS'!$AR480="Catastrófico"),CONCATENATE("R",'MAPA DE RIESGOS'!$H480,"C",'MAPA DE RIESGOS'!$AF480),"")</f>
        <v/>
      </c>
      <c r="CI160" s="359" t="str">
        <f>IF(AND('MAPA DE RIESGOS'!$AP481="Muy Baja",'MAPA DE RIESGOS'!$AR481="Catastrófico"),CONCATENATE("R",'MAPA DE RIESGOS'!$H481,"C",'MAPA DE RIESGOS'!$AF481),"")</f>
        <v/>
      </c>
      <c r="CJ160" s="359" t="str">
        <f>IF(AND('MAPA DE RIESGOS'!$AP482="Muy Baja",'MAPA DE RIESGOS'!$AR482="Catastrófico"),CONCATENATE("R",'MAPA DE RIESGOS'!$H482,"C",'MAPA DE RIESGOS'!$AF482),"")</f>
        <v/>
      </c>
      <c r="CK160" s="359" t="str">
        <f>IF(AND('MAPA DE RIESGOS'!$AP483="Muy Baja",'MAPA DE RIESGOS'!$AR483="Catastrófico"),CONCATENATE("R",'MAPA DE RIESGOS'!$H483,"C",'MAPA DE RIESGOS'!$AF483),"")</f>
        <v/>
      </c>
      <c r="CL160" s="359" t="str">
        <f>IF(AND('MAPA DE RIESGOS'!$AP484="Muy Baja",'MAPA DE RIESGOS'!$AR484="Catastrófico"),CONCATENATE("R",'MAPA DE RIESGOS'!$H484,"C",'MAPA DE RIESGOS'!$AF484),"")</f>
        <v/>
      </c>
      <c r="CM160" s="359" t="str">
        <f>IF(AND('MAPA DE RIESGOS'!$AP485="Muy Baja",'MAPA DE RIESGOS'!$AR485="Catastrófico"),CONCATENATE("R",'MAPA DE RIESGOS'!$H485,"C",'MAPA DE RIESGOS'!$AF485),"")</f>
        <v/>
      </c>
      <c r="CN160" s="359" t="str">
        <f>IF(AND('MAPA DE RIESGOS'!$AP486="Muy Baja",'MAPA DE RIESGOS'!$AR486="Catastrófico"),CONCATENATE("R",'MAPA DE RIESGOS'!$H486,"C",'MAPA DE RIESGOS'!$AF486),"")</f>
        <v/>
      </c>
      <c r="CO160" s="359" t="str">
        <f>IF(AND('MAPA DE RIESGOS'!$AP487="Muy Baja",'MAPA DE RIESGOS'!$AR487="Catastrófico"),CONCATENATE("R",'MAPA DE RIESGOS'!$H487,"C",'MAPA DE RIESGOS'!$AF487),"")</f>
        <v/>
      </c>
      <c r="CP160" s="359" t="str">
        <f>IF(AND('MAPA DE RIESGOS'!$AP488="Muy Baja",'MAPA DE RIESGOS'!$AR488="Catastrófico"),CONCATENATE("R",'MAPA DE RIESGOS'!$H488,"C",'MAPA DE RIESGOS'!$AF488),"")</f>
        <v/>
      </c>
      <c r="CQ160" s="359" t="str">
        <f>IF(AND('MAPA DE RIESGOS'!$AP489="Muy Baja",'MAPA DE RIESGOS'!$AR489="Catastrófico"),CONCATENATE("R",'MAPA DE RIESGOS'!$H489,"C",'MAPA DE RIESGOS'!$AF489),"")</f>
        <v/>
      </c>
      <c r="CR160" s="359" t="str">
        <f>IF(AND('MAPA DE RIESGOS'!$AP490="Muy Baja",'MAPA DE RIESGOS'!$AR490="Catastrófico"),CONCATENATE("R",'MAPA DE RIESGOS'!$H490,"C",'MAPA DE RIESGOS'!$AF490),"")</f>
        <v/>
      </c>
      <c r="CS160" s="359" t="str">
        <f>IF(AND('MAPA DE RIESGOS'!$AP491="Muy Baja",'MAPA DE RIESGOS'!$AR491="Catastrófico"),CONCATENATE("R",'MAPA DE RIESGOS'!$H491,"C",'MAPA DE RIESGOS'!$AF491),"")</f>
        <v/>
      </c>
      <c r="CT160" s="359" t="str">
        <f>IF(AND('MAPA DE RIESGOS'!$AP492="Muy Baja",'MAPA DE RIESGOS'!$AR492="Catastrófico"),CONCATENATE("R",'MAPA DE RIESGOS'!$H492,"C",'MAPA DE RIESGOS'!$AF492),"")</f>
        <v/>
      </c>
      <c r="CU160" s="360" t="str">
        <f>IF(AND('MAPA DE RIESGOS'!$AP493="Muy Baja",'MAPA DE RIESGOS'!$AR493="Catastrófico"),CONCATENATE("R",'MAPA DE RIESGOS'!$H493,"C",'MAPA DE RIESGOS'!$AF493),"")</f>
        <v/>
      </c>
      <c r="CV160" s="67"/>
    </row>
    <row r="161" spans="2:106" ht="32.5" customHeight="1">
      <c r="B161" s="755"/>
      <c r="C161" s="755"/>
      <c r="D161" s="756"/>
      <c r="E161" s="726"/>
      <c r="F161" s="727"/>
      <c r="G161" s="727"/>
      <c r="H161" s="727"/>
      <c r="I161" s="727"/>
      <c r="J161" s="378" t="str">
        <f>IF(AND('MAPA DE RIESGOS'!$AP494="Muy Baja",'MAPA DE RIESGOS'!$AR494="Leve"),CONCATENATE("R",'MAPA DE RIESGOS'!$H494,"C",'MAPA DE RIESGOS'!$AF494),"")</f>
        <v/>
      </c>
      <c r="K161" s="379" t="str">
        <f>IF(AND('MAPA DE RIESGOS'!$AP495="Muy Baja",'MAPA DE RIESGOS'!$AR495="Leve"),CONCATENATE("R",'MAPA DE RIESGOS'!$H495,"C",'MAPA DE RIESGOS'!$AF495),"")</f>
        <v/>
      </c>
      <c r="L161" s="379" t="str">
        <f>IF(AND('MAPA DE RIESGOS'!$AP496="Muy Baja",'MAPA DE RIESGOS'!$AR496="Leve"),CONCATENATE("R",'MAPA DE RIESGOS'!$H496,"C",'MAPA DE RIESGOS'!$AF496),"")</f>
        <v/>
      </c>
      <c r="M161" s="379" t="str">
        <f>IF(AND('MAPA DE RIESGOS'!$AP497="Muy Baja",'MAPA DE RIESGOS'!$AR497="Leve"),CONCATENATE("R",'MAPA DE RIESGOS'!$H497,"C",'MAPA DE RIESGOS'!$AF497),"")</f>
        <v/>
      </c>
      <c r="N161" s="379" t="str">
        <f>IF(AND('MAPA DE RIESGOS'!$AP498="Muy Baja",'MAPA DE RIESGOS'!$AR498="Leve"),CONCATENATE("R",'MAPA DE RIESGOS'!$H498,"C",'MAPA DE RIESGOS'!$AF498),"")</f>
        <v/>
      </c>
      <c r="O161" s="379" t="str">
        <f>IF(AND('MAPA DE RIESGOS'!$AP499="Muy Baja",'MAPA DE RIESGOS'!$AR499="Leve"),CONCATENATE("R",'MAPA DE RIESGOS'!$H499,"C",'MAPA DE RIESGOS'!$AF499),"")</f>
        <v/>
      </c>
      <c r="P161" s="379" t="str">
        <f>IF(AND('MAPA DE RIESGOS'!$AP500="Muy Baja",'MAPA DE RIESGOS'!$AR500="Leve"),CONCATENATE("R",'MAPA DE RIESGOS'!$H500,"C",'MAPA DE RIESGOS'!$AF500),"")</f>
        <v/>
      </c>
      <c r="Q161" s="379" t="str">
        <f>IF(AND('MAPA DE RIESGOS'!$AP501="Muy Baja",'MAPA DE RIESGOS'!$AR501="Leve"),CONCATENATE("R",'MAPA DE RIESGOS'!$H501,"C",'MAPA DE RIESGOS'!$AF501),"")</f>
        <v/>
      </c>
      <c r="R161" s="379" t="str">
        <f>IF(AND('MAPA DE RIESGOS'!$AP502="Muy Baja",'MAPA DE RIESGOS'!$AR502="Leve"),CONCATENATE("R",'MAPA DE RIESGOS'!$H502,"C",'MAPA DE RIESGOS'!$AF502),"")</f>
        <v/>
      </c>
      <c r="S161" s="379" t="str">
        <f>IF(AND('MAPA DE RIESGOS'!$AP503="Muy Baja",'MAPA DE RIESGOS'!$AR503="Leve"),CONCATENATE("R",'MAPA DE RIESGOS'!$H503,"C",'MAPA DE RIESGOS'!$AF503),"")</f>
        <v/>
      </c>
      <c r="T161" s="379" t="str">
        <f>IF(AND('MAPA DE RIESGOS'!$AP504="Muy Baja",'MAPA DE RIESGOS'!$AR504="Leve"),CONCATENATE("R",'MAPA DE RIESGOS'!$H504,"C",'MAPA DE RIESGOS'!$AF504),"")</f>
        <v/>
      </c>
      <c r="U161" s="379" t="str">
        <f>IF(AND('MAPA DE RIESGOS'!$AP505="Muy Baja",'MAPA DE RIESGOS'!$AR505="Leve"),CONCATENATE("R",'MAPA DE RIESGOS'!$H505,"C",'MAPA DE RIESGOS'!$AF505),"")</f>
        <v/>
      </c>
      <c r="V161" s="379" t="str">
        <f>IF(AND('MAPA DE RIESGOS'!$AP506="Muy Baja",'MAPA DE RIESGOS'!$AR506="Leve"),CONCATENATE("R",'MAPA DE RIESGOS'!$H506,"C",'MAPA DE RIESGOS'!$AF506),"")</f>
        <v/>
      </c>
      <c r="W161" s="379" t="str">
        <f>IF(AND('MAPA DE RIESGOS'!$AP507="Muy Baja",'MAPA DE RIESGOS'!$AR507="Leve"),CONCATENATE("R",'MAPA DE RIESGOS'!$H507,"C",'MAPA DE RIESGOS'!$AF507),"")</f>
        <v/>
      </c>
      <c r="X161" s="379" t="str">
        <f>IF(AND('MAPA DE RIESGOS'!$AP508="Muy Baja",'MAPA DE RIESGOS'!$AR508="Leve"),CONCATENATE("R",'MAPA DE RIESGOS'!$H508,"C",'MAPA DE RIESGOS'!$AF508),"")</f>
        <v/>
      </c>
      <c r="Y161" s="379" t="str">
        <f>IF(AND('MAPA DE RIESGOS'!$AP509="Muy Baja",'MAPA DE RIESGOS'!$AR509="Leve"),CONCATENATE("R",'MAPA DE RIESGOS'!$H509,"C",'MAPA DE RIESGOS'!$AF509),"")</f>
        <v/>
      </c>
      <c r="Z161" s="379" t="str">
        <f>IF(AND('MAPA DE RIESGOS'!$AP510="Muy Baja",'MAPA DE RIESGOS'!$AR510="Leve"),CONCATENATE("R",'MAPA DE RIESGOS'!$H510,"C",'MAPA DE RIESGOS'!$AF510),"")</f>
        <v/>
      </c>
      <c r="AA161" s="380" t="str">
        <f>IF(AND('MAPA DE RIESGOS'!$AP511="Muy Baja",'MAPA DE RIESGOS'!$AR511="Leve"),CONCATENATE("R",'MAPA DE RIESGOS'!$H511,"C",'MAPA DE RIESGOS'!$AF511),"")</f>
        <v/>
      </c>
      <c r="AB161" s="378" t="str">
        <f>IF(AND('MAPA DE RIESGOS'!$AP494="Muy Baja",'MAPA DE RIESGOS'!$AR494="Menor"),CONCATENATE("R",'MAPA DE RIESGOS'!$H494,"C",'MAPA DE RIESGOS'!$AF494),"")</f>
        <v/>
      </c>
      <c r="AC161" s="379" t="str">
        <f>IF(AND('MAPA DE RIESGOS'!$AP495="Muy Baja",'MAPA DE RIESGOS'!$AR495="Menor"),CONCATENATE("R",'MAPA DE RIESGOS'!$H495,"C",'MAPA DE RIESGOS'!$AF495),"")</f>
        <v/>
      </c>
      <c r="AD161" s="379" t="str">
        <f>IF(AND('MAPA DE RIESGOS'!$AP496="Muy Baja",'MAPA DE RIESGOS'!$AR496="Menor"),CONCATENATE("R",'MAPA DE RIESGOS'!$H496,"C",'MAPA DE RIESGOS'!$AF496),"")</f>
        <v/>
      </c>
      <c r="AE161" s="379" t="str">
        <f>IF(AND('MAPA DE RIESGOS'!$AP497="Muy Baja",'MAPA DE RIESGOS'!$AR497="Menor"),CONCATENATE("R",'MAPA DE RIESGOS'!$H497,"C",'MAPA DE RIESGOS'!$AF497),"")</f>
        <v/>
      </c>
      <c r="AF161" s="379" t="str">
        <f>IF(AND('MAPA DE RIESGOS'!$AP498="Muy Baja",'MAPA DE RIESGOS'!$AR498="Menor"),CONCATENATE("R",'MAPA DE RIESGOS'!$H498,"C",'MAPA DE RIESGOS'!$AF498),"")</f>
        <v/>
      </c>
      <c r="AG161" s="379" t="str">
        <f>IF(AND('MAPA DE RIESGOS'!$AP499="Muy Baja",'MAPA DE RIESGOS'!$AR499="Menor"),CONCATENATE("R",'MAPA DE RIESGOS'!$H499,"C",'MAPA DE RIESGOS'!$AF499),"")</f>
        <v/>
      </c>
      <c r="AH161" s="379" t="str">
        <f>IF(AND('MAPA DE RIESGOS'!$AP500="Muy Baja",'MAPA DE RIESGOS'!$AR500="Menor"),CONCATENATE("R",'MAPA DE RIESGOS'!$H500,"C",'MAPA DE RIESGOS'!$AF500),"")</f>
        <v/>
      </c>
      <c r="AI161" s="379" t="str">
        <f>IF(AND('MAPA DE RIESGOS'!$AP501="Muy Baja",'MAPA DE RIESGOS'!$AR501="Menor"),CONCATENATE("R",'MAPA DE RIESGOS'!$H501,"C",'MAPA DE RIESGOS'!$AF501),"")</f>
        <v/>
      </c>
      <c r="AJ161" s="379" t="str">
        <f>IF(AND('MAPA DE RIESGOS'!$AP502="Muy Baja",'MAPA DE RIESGOS'!$AR502="Menor"),CONCATENATE("R",'MAPA DE RIESGOS'!$H502,"C",'MAPA DE RIESGOS'!$AF502),"")</f>
        <v/>
      </c>
      <c r="AK161" s="379" t="str">
        <f>IF(AND('MAPA DE RIESGOS'!$AP503="Muy Baja",'MAPA DE RIESGOS'!$AR503="Menor"),CONCATENATE("R",'MAPA DE RIESGOS'!$H503,"C",'MAPA DE RIESGOS'!$AF503),"")</f>
        <v/>
      </c>
      <c r="AL161" s="379" t="str">
        <f>IF(AND('MAPA DE RIESGOS'!$AP504="Muy Baja",'MAPA DE RIESGOS'!$AR504="Menor"),CONCATENATE("R",'MAPA DE RIESGOS'!$H504,"C",'MAPA DE RIESGOS'!$AF504),"")</f>
        <v/>
      </c>
      <c r="AM161" s="379" t="str">
        <f>IF(AND('MAPA DE RIESGOS'!$AP505="Muy Baja",'MAPA DE RIESGOS'!$AR505="Menor"),CONCATENATE("R",'MAPA DE RIESGOS'!$H505,"C",'MAPA DE RIESGOS'!$AF505),"")</f>
        <v/>
      </c>
      <c r="AN161" s="379" t="str">
        <f>IF(AND('MAPA DE RIESGOS'!$AP506="Muy Baja",'MAPA DE RIESGOS'!$AR506="Menor"),CONCATENATE("R",'MAPA DE RIESGOS'!$H506,"C",'MAPA DE RIESGOS'!$AF506),"")</f>
        <v/>
      </c>
      <c r="AO161" s="379" t="str">
        <f>IF(AND('MAPA DE RIESGOS'!$AP507="Muy Baja",'MAPA DE RIESGOS'!$AR507="Menor"),CONCATENATE("R",'MAPA DE RIESGOS'!$H507,"C",'MAPA DE RIESGOS'!$AF507),"")</f>
        <v/>
      </c>
      <c r="AP161" s="379" t="str">
        <f>IF(AND('MAPA DE RIESGOS'!$AP508="Muy Baja",'MAPA DE RIESGOS'!$AR508="Menor"),CONCATENATE("R",'MAPA DE RIESGOS'!$H508,"C",'MAPA DE RIESGOS'!$AF508),"")</f>
        <v/>
      </c>
      <c r="AQ161" s="379" t="str">
        <f>IF(AND('MAPA DE RIESGOS'!$AP509="Muy Baja",'MAPA DE RIESGOS'!$AR509="Menor"),CONCATENATE("R",'MAPA DE RIESGOS'!$H509,"C",'MAPA DE RIESGOS'!$AF509),"")</f>
        <v/>
      </c>
      <c r="AR161" s="379" t="str">
        <f>IF(AND('MAPA DE RIESGOS'!$AP510="Muy Baja",'MAPA DE RIESGOS'!$AR510="Menor"),CONCATENATE("R",'MAPA DE RIESGOS'!$H510,"C",'MAPA DE RIESGOS'!$AF510),"")</f>
        <v/>
      </c>
      <c r="AS161" s="380" t="str">
        <f>IF(AND('MAPA DE RIESGOS'!$AP511="Muy Baja",'MAPA DE RIESGOS'!$AR511="Menor"),CONCATENATE("R",'MAPA DE RIESGOS'!$H511,"C",'MAPA DE RIESGOS'!$AF511),"")</f>
        <v/>
      </c>
      <c r="AT161" s="369" t="str">
        <f>IF(AND('MAPA DE RIESGOS'!$AP494="Muy Baja",'MAPA DE RIESGOS'!$AR494="Moderado"),CONCATENATE("R",'MAPA DE RIESGOS'!$H494,"C",'MAPA DE RIESGOS'!$AF494),"")</f>
        <v/>
      </c>
      <c r="AU161" s="370" t="str">
        <f>IF(AND('MAPA DE RIESGOS'!$AP495="Muy Baja",'MAPA DE RIESGOS'!$AR495="Moderado"),CONCATENATE("R",'MAPA DE RIESGOS'!$H495,"C",'MAPA DE RIESGOS'!$AF495),"")</f>
        <v/>
      </c>
      <c r="AV161" s="370" t="str">
        <f>IF(AND('MAPA DE RIESGOS'!$AP496="Muy Baja",'MAPA DE RIESGOS'!$AR496="Moderado"),CONCATENATE("R",'MAPA DE RIESGOS'!$H496,"C",'MAPA DE RIESGOS'!$AF496),"")</f>
        <v/>
      </c>
      <c r="AW161" s="370" t="str">
        <f>IF(AND('MAPA DE RIESGOS'!$AP497="Muy Baja",'MAPA DE RIESGOS'!$AR497="Moderado"),CONCATENATE("R",'MAPA DE RIESGOS'!$H497,"C",'MAPA DE RIESGOS'!$AF497),"")</f>
        <v>R81C2</v>
      </c>
      <c r="AX161" s="370" t="str">
        <f>IF(AND('MAPA DE RIESGOS'!$AP498="Muy Baja",'MAPA DE RIESGOS'!$AR498="Moderado"),CONCATENATE("R",'MAPA DE RIESGOS'!$H498,"C",'MAPA DE RIESGOS'!$AF498),"")</f>
        <v/>
      </c>
      <c r="AY161" s="370" t="str">
        <f>IF(AND('MAPA DE RIESGOS'!$AP499="Muy Baja",'MAPA DE RIESGOS'!$AR499="Moderado"),CONCATENATE("R",'MAPA DE RIESGOS'!$H499,"C",'MAPA DE RIESGOS'!$AF499),"")</f>
        <v/>
      </c>
      <c r="AZ161" s="370" t="str">
        <f>IF(AND('MAPA DE RIESGOS'!$AP500="Muy Baja",'MAPA DE RIESGOS'!$AR500="Moderado"),CONCATENATE("R",'MAPA DE RIESGOS'!$H500,"C",'MAPA DE RIESGOS'!$AF500),"")</f>
        <v/>
      </c>
      <c r="BA161" s="370" t="str">
        <f>IF(AND('MAPA DE RIESGOS'!$AP501="Muy Baja",'MAPA DE RIESGOS'!$AR501="Moderado"),CONCATENATE("R",'MAPA DE RIESGOS'!$H501,"C",'MAPA DE RIESGOS'!$AF501),"")</f>
        <v/>
      </c>
      <c r="BB161" s="370" t="str">
        <f>IF(AND('MAPA DE RIESGOS'!$AP502="Muy Baja",'MAPA DE RIESGOS'!$AR502="Moderado"),CONCATENATE("R",'MAPA DE RIESGOS'!$H502,"C",'MAPA DE RIESGOS'!$AF502),"")</f>
        <v/>
      </c>
      <c r="BC161" s="370" t="str">
        <f>IF(AND('MAPA DE RIESGOS'!$AP503="Muy Baja",'MAPA DE RIESGOS'!$AR503="Moderado"),CONCATENATE("R",'MAPA DE RIESGOS'!$H503,"C",'MAPA DE RIESGOS'!$AF503),"")</f>
        <v/>
      </c>
      <c r="BD161" s="370" t="str">
        <f>IF(AND('MAPA DE RIESGOS'!$AP504="Muy Baja",'MAPA DE RIESGOS'!$AR504="Moderado"),CONCATENATE("R",'MAPA DE RIESGOS'!$H504,"C",'MAPA DE RIESGOS'!$AF504),"")</f>
        <v>R82C3</v>
      </c>
      <c r="BE161" s="370" t="str">
        <f>IF(AND('MAPA DE RIESGOS'!$AP505="Muy Baja",'MAPA DE RIESGOS'!$AR505="Moderado"),CONCATENATE("R",'MAPA DE RIESGOS'!$H505,"C",'MAPA DE RIESGOS'!$AF505),"")</f>
        <v>R82C4</v>
      </c>
      <c r="BF161" s="370" t="str">
        <f>IF(AND('MAPA DE RIESGOS'!$AP506="Muy Baja",'MAPA DE RIESGOS'!$AR506="Moderado"),CONCATENATE("R",'MAPA DE RIESGOS'!$H506,"C",'MAPA DE RIESGOS'!$AF506),"")</f>
        <v>R82C5</v>
      </c>
      <c r="BG161" s="370" t="str">
        <f>IF(AND('MAPA DE RIESGOS'!$AP507="Muy Baja",'MAPA DE RIESGOS'!$AR507="Moderado"),CONCATENATE("R",'MAPA DE RIESGOS'!$H507,"C",'MAPA DE RIESGOS'!$AF507),"")</f>
        <v/>
      </c>
      <c r="BH161" s="370" t="str">
        <f>IF(AND('MAPA DE RIESGOS'!$AP508="Muy Baja",'MAPA DE RIESGOS'!$AR508="Moderado"),CONCATENATE("R",'MAPA DE RIESGOS'!$H508,"C",'MAPA DE RIESGOS'!$AF508),"")</f>
        <v/>
      </c>
      <c r="BI161" s="370" t="str">
        <f>IF(AND('MAPA DE RIESGOS'!$AP509="Muy Baja",'MAPA DE RIESGOS'!$AR509="Moderado"),CONCATENATE("R",'MAPA DE RIESGOS'!$H509,"C",'MAPA DE RIESGOS'!$AF509),"")</f>
        <v/>
      </c>
      <c r="BJ161" s="370" t="str">
        <f>IF(AND('MAPA DE RIESGOS'!$AP510="Muy Baja",'MAPA DE RIESGOS'!$AR510="Moderado"),CONCATENATE("R",'MAPA DE RIESGOS'!$H510,"C",'MAPA DE RIESGOS'!$AF510),"")</f>
        <v/>
      </c>
      <c r="BK161" s="371" t="str">
        <f>IF(AND('MAPA DE RIESGOS'!$AP511="Muy Baja",'MAPA DE RIESGOS'!$AR511="Moderado"),CONCATENATE("R",'MAPA DE RIESGOS'!$H511,"C",'MAPA DE RIESGOS'!$AF511),"")</f>
        <v/>
      </c>
      <c r="BL161" s="357" t="str">
        <f>IF(AND('MAPA DE RIESGOS'!$AP494="Muy Baja",'MAPA DE RIESGOS'!$AR494="Mayor"),CONCATENATE("R",'MAPA DE RIESGOS'!$H494,"C",'MAPA DE RIESGOS'!$AF494),"")</f>
        <v/>
      </c>
      <c r="BM161" s="357" t="str">
        <f>IF(AND('MAPA DE RIESGOS'!$AP495="Muy Baja",'MAPA DE RIESGOS'!$AR495="Mayor"),CONCATENATE("R",'MAPA DE RIESGOS'!$H495,"C",'MAPA DE RIESGOS'!$AF495),"")</f>
        <v/>
      </c>
      <c r="BN161" s="357" t="str">
        <f>IF(AND('MAPA DE RIESGOS'!$AP496="Muy Baja",'MAPA DE RIESGOS'!$AR496="Mayor"),CONCATENATE("R",'MAPA DE RIESGOS'!$H496,"C",'MAPA DE RIESGOS'!$AF496),"")</f>
        <v/>
      </c>
      <c r="BO161" s="357" t="str">
        <f>IF(AND('MAPA DE RIESGOS'!$AP497="Muy Baja",'MAPA DE RIESGOS'!$AR497="Mayor"),CONCATENATE("R",'MAPA DE RIESGOS'!$H497,"C",'MAPA DE RIESGOS'!$AF497),"")</f>
        <v/>
      </c>
      <c r="BP161" s="357" t="str">
        <f>IF(AND('MAPA DE RIESGOS'!$AP498="Muy Baja",'MAPA DE RIESGOS'!$AR498="Mayor"),CONCATENATE("R",'MAPA DE RIESGOS'!$H498,"C",'MAPA DE RIESGOS'!$AF498),"")</f>
        <v/>
      </c>
      <c r="BQ161" s="357" t="str">
        <f>IF(AND('MAPA DE RIESGOS'!$AP499="Muy Baja",'MAPA DE RIESGOS'!$AR499="Mayor"),CONCATENATE("R",'MAPA DE RIESGOS'!$H499,"C",'MAPA DE RIESGOS'!$AF499),"")</f>
        <v/>
      </c>
      <c r="BR161" s="357" t="str">
        <f>IF(AND('MAPA DE RIESGOS'!$AP500="Muy Baja",'MAPA DE RIESGOS'!$AR500="Mayor"),CONCATENATE("R",'MAPA DE RIESGOS'!$H500,"C",'MAPA DE RIESGOS'!$AF500),"")</f>
        <v/>
      </c>
      <c r="BS161" s="357" t="str">
        <f>IF(AND('MAPA DE RIESGOS'!$AP501="Muy Baja",'MAPA DE RIESGOS'!$AR501="Mayor"),CONCATENATE("R",'MAPA DE RIESGOS'!$H501,"C",'MAPA DE RIESGOS'!$AF501),"")</f>
        <v/>
      </c>
      <c r="BT161" s="357" t="str">
        <f>IF(AND('MAPA DE RIESGOS'!$AP502="Muy Baja",'MAPA DE RIESGOS'!$AR502="Mayor"),CONCATENATE("R",'MAPA DE RIESGOS'!$H502,"C",'MAPA DE RIESGOS'!$AF502),"")</f>
        <v/>
      </c>
      <c r="BU161" s="357" t="str">
        <f>IF(AND('MAPA DE RIESGOS'!$AP503="Muy Baja",'MAPA DE RIESGOS'!$AR503="Mayor"),CONCATENATE("R",'MAPA DE RIESGOS'!$H503,"C",'MAPA DE RIESGOS'!$AF503),"")</f>
        <v/>
      </c>
      <c r="BV161" s="357" t="str">
        <f>IF(AND('MAPA DE RIESGOS'!$AP504="Muy Baja",'MAPA DE RIESGOS'!$AR504="Mayor"),CONCATENATE("R",'MAPA DE RIESGOS'!$H504,"C",'MAPA DE RIESGOS'!$AF504),"")</f>
        <v/>
      </c>
      <c r="BW161" s="357" t="str">
        <f>IF(AND('MAPA DE RIESGOS'!$AP505="Muy Baja",'MAPA DE RIESGOS'!$AR505="Mayor"),CONCATENATE("R",'MAPA DE RIESGOS'!$H505,"C",'MAPA DE RIESGOS'!$AF505),"")</f>
        <v/>
      </c>
      <c r="BX161" s="357" t="str">
        <f>IF(AND('MAPA DE RIESGOS'!$AP506="Muy Baja",'MAPA DE RIESGOS'!$AR506="Mayor"),CONCATENATE("R",'MAPA DE RIESGOS'!$H506,"C",'MAPA DE RIESGOS'!$AF506),"")</f>
        <v/>
      </c>
      <c r="BY161" s="357" t="str">
        <f>IF(AND('MAPA DE RIESGOS'!$AP507="Muy Baja",'MAPA DE RIESGOS'!$AR507="Mayor"),CONCATENATE("R",'MAPA DE RIESGOS'!$H507,"C",'MAPA DE RIESGOS'!$AF507),"")</f>
        <v/>
      </c>
      <c r="BZ161" s="357" t="str">
        <f>IF(AND('MAPA DE RIESGOS'!$AP508="Muy Baja",'MAPA DE RIESGOS'!$AR508="Mayor"),CONCATENATE("R",'MAPA DE RIESGOS'!$H508,"C",'MAPA DE RIESGOS'!$AF508),"")</f>
        <v/>
      </c>
      <c r="CA161" s="357" t="str">
        <f>IF(AND('MAPA DE RIESGOS'!$AP509="Muy Baja",'MAPA DE RIESGOS'!$AR509="Mayor"),CONCATENATE("R",'MAPA DE RIESGOS'!$H509,"C",'MAPA DE RIESGOS'!$AF509),"")</f>
        <v/>
      </c>
      <c r="CB161" s="357" t="str">
        <f>IF(AND('MAPA DE RIESGOS'!$AP510="Muy Baja",'MAPA DE RIESGOS'!$AR510="Mayor"),CONCATENATE("R",'MAPA DE RIESGOS'!$H510,"C",'MAPA DE RIESGOS'!$AF510),"")</f>
        <v/>
      </c>
      <c r="CC161" s="358" t="str">
        <f>IF(AND('MAPA DE RIESGOS'!$AP511="Muy Baja",'MAPA DE RIESGOS'!$AR511="Mayor"),CONCATENATE("R",'MAPA DE RIESGOS'!$H511,"C",'MAPA DE RIESGOS'!$AF511),"")</f>
        <v/>
      </c>
      <c r="CD161" s="359" t="str">
        <f>IF(AND('MAPA DE RIESGOS'!$AP494="Muy Baja",'MAPA DE RIESGOS'!$AR494="Catastrófico"),CONCATENATE("R",'MAPA DE RIESGOS'!$H494,"C",'MAPA DE RIESGOS'!$AF494),"")</f>
        <v/>
      </c>
      <c r="CE161" s="359" t="str">
        <f>IF(AND('MAPA DE RIESGOS'!$AP495="Muy Baja",'MAPA DE RIESGOS'!$AR495="Catastrófico"),CONCATENATE("R",'MAPA DE RIESGOS'!$H495,"C",'MAPA DE RIESGOS'!$AF495),"")</f>
        <v/>
      </c>
      <c r="CF161" s="359" t="str">
        <f>IF(AND('MAPA DE RIESGOS'!$AP496="Muy Baja",'MAPA DE RIESGOS'!$AR496="Catastrófico"),CONCATENATE("R",'MAPA DE RIESGOS'!$H496,"C",'MAPA DE RIESGOS'!$AF496),"")</f>
        <v/>
      </c>
      <c r="CG161" s="359" t="str">
        <f>IF(AND('MAPA DE RIESGOS'!$AP497="Muy Baja",'MAPA DE RIESGOS'!$AR497="Catastrófico"),CONCATENATE("R",'MAPA DE RIESGOS'!$H497,"C",'MAPA DE RIESGOS'!$AF497),"")</f>
        <v/>
      </c>
      <c r="CH161" s="359" t="str">
        <f>IF(AND('MAPA DE RIESGOS'!$AP498="Muy Baja",'MAPA DE RIESGOS'!$AR498="Catastrófico"),CONCATENATE("R",'MAPA DE RIESGOS'!$H498,"C",'MAPA DE RIESGOS'!$AF498),"")</f>
        <v/>
      </c>
      <c r="CI161" s="359" t="str">
        <f>IF(AND('MAPA DE RIESGOS'!$AP499="Muy Baja",'MAPA DE RIESGOS'!$AR499="Catastrófico"),CONCATENATE("R",'MAPA DE RIESGOS'!$H499,"C",'MAPA DE RIESGOS'!$AF499),"")</f>
        <v/>
      </c>
      <c r="CJ161" s="359" t="str">
        <f>IF(AND('MAPA DE RIESGOS'!$AP500="Muy Baja",'MAPA DE RIESGOS'!$AR500="Catastrófico"),CONCATENATE("R",'MAPA DE RIESGOS'!$H500,"C",'MAPA DE RIESGOS'!$AF500),"")</f>
        <v/>
      </c>
      <c r="CK161" s="359" t="str">
        <f>IF(AND('MAPA DE RIESGOS'!$AP501="Muy Baja",'MAPA DE RIESGOS'!$AR501="Catastrófico"),CONCATENATE("R",'MAPA DE RIESGOS'!$H501,"C",'MAPA DE RIESGOS'!$AF501),"")</f>
        <v/>
      </c>
      <c r="CL161" s="359" t="str">
        <f>IF(AND('MAPA DE RIESGOS'!$AP502="Muy Baja",'MAPA DE RIESGOS'!$AR502="Catastrófico"),CONCATENATE("R",'MAPA DE RIESGOS'!$H502,"C",'MAPA DE RIESGOS'!$AF502),"")</f>
        <v/>
      </c>
      <c r="CM161" s="359" t="str">
        <f>IF(AND('MAPA DE RIESGOS'!$AP503="Muy Baja",'MAPA DE RIESGOS'!$AR503="Catastrófico"),CONCATENATE("R",'MAPA DE RIESGOS'!$H503,"C",'MAPA DE RIESGOS'!$AF503),"")</f>
        <v/>
      </c>
      <c r="CN161" s="359" t="str">
        <f>IF(AND('MAPA DE RIESGOS'!$AP504="Muy Baja",'MAPA DE RIESGOS'!$AR504="Catastrófico"),CONCATENATE("R",'MAPA DE RIESGOS'!$H504,"C",'MAPA DE RIESGOS'!$AF504),"")</f>
        <v/>
      </c>
      <c r="CO161" s="359" t="str">
        <f>IF(AND('MAPA DE RIESGOS'!$AP505="Muy Baja",'MAPA DE RIESGOS'!$AR505="Catastrófico"),CONCATENATE("R",'MAPA DE RIESGOS'!$H505,"C",'MAPA DE RIESGOS'!$AF505),"")</f>
        <v/>
      </c>
      <c r="CP161" s="359" t="str">
        <f>IF(AND('MAPA DE RIESGOS'!$AP506="Muy Baja",'MAPA DE RIESGOS'!$AR506="Catastrófico"),CONCATENATE("R",'MAPA DE RIESGOS'!$H506,"C",'MAPA DE RIESGOS'!$AF506),"")</f>
        <v/>
      </c>
      <c r="CQ161" s="359" t="str">
        <f>IF(AND('MAPA DE RIESGOS'!$AP507="Muy Baja",'MAPA DE RIESGOS'!$AR507="Catastrófico"),CONCATENATE("R",'MAPA DE RIESGOS'!$H507,"C",'MAPA DE RIESGOS'!$AF507),"")</f>
        <v/>
      </c>
      <c r="CR161" s="359" t="str">
        <f>IF(AND('MAPA DE RIESGOS'!$AP508="Muy Baja",'MAPA DE RIESGOS'!$AR508="Catastrófico"),CONCATENATE("R",'MAPA DE RIESGOS'!$H508,"C",'MAPA DE RIESGOS'!$AF508),"")</f>
        <v/>
      </c>
      <c r="CS161" s="359" t="str">
        <f>IF(AND('MAPA DE RIESGOS'!$AP509="Muy Baja",'MAPA DE RIESGOS'!$AR509="Catastrófico"),CONCATENATE("R",'MAPA DE RIESGOS'!$H509,"C",'MAPA DE RIESGOS'!$AF509),"")</f>
        <v/>
      </c>
      <c r="CT161" s="359" t="str">
        <f>IF(AND('MAPA DE RIESGOS'!$AP510="Muy Baja",'MAPA DE RIESGOS'!$AR510="Catastrófico"),CONCATENATE("R",'MAPA DE RIESGOS'!$H510,"C",'MAPA DE RIESGOS'!$AF510),"")</f>
        <v/>
      </c>
      <c r="CU161" s="360" t="str">
        <f>IF(AND('MAPA DE RIESGOS'!$AP511="Muy Baja",'MAPA DE RIESGOS'!$AR511="Catastrófico"),CONCATENATE("R",'MAPA DE RIESGOS'!$H511,"C",'MAPA DE RIESGOS'!$AF511),"")</f>
        <v/>
      </c>
      <c r="CV161" s="67"/>
    </row>
    <row r="162" spans="2:106" ht="32.5" customHeight="1">
      <c r="B162" s="755"/>
      <c r="C162" s="755"/>
      <c r="D162" s="756"/>
      <c r="E162" s="726"/>
      <c r="F162" s="727"/>
      <c r="G162" s="727"/>
      <c r="H162" s="727"/>
      <c r="I162" s="727"/>
      <c r="J162" s="378" t="str">
        <f>IF(AND('MAPA DE RIESGOS'!$AP512="Muy Baja",'MAPA DE RIESGOS'!$AR512="Leve"),CONCATENATE("R",'MAPA DE RIESGOS'!$H512,"C",'MAPA DE RIESGOS'!$AF512),"")</f>
        <v/>
      </c>
      <c r="K162" s="379" t="str">
        <f>IF(AND('MAPA DE RIESGOS'!$AP513="Muy Baja",'MAPA DE RIESGOS'!$AR513="Leve"),CONCATENATE("R",'MAPA DE RIESGOS'!$H513,"C",'MAPA DE RIESGOS'!$AF513),"")</f>
        <v/>
      </c>
      <c r="L162" s="379" t="str">
        <f>IF(AND('MAPA DE RIESGOS'!$AP514="Muy Baja",'MAPA DE RIESGOS'!$AR514="Leve"),CONCATENATE("R",'MAPA DE RIESGOS'!$H514,"C",'MAPA DE RIESGOS'!$AF514),"")</f>
        <v/>
      </c>
      <c r="M162" s="379" t="str">
        <f>IF(AND('MAPA DE RIESGOS'!$AP515="Muy Baja",'MAPA DE RIESGOS'!$AR515="Leve"),CONCATENATE("R",'MAPA DE RIESGOS'!$H515,"C",'MAPA DE RIESGOS'!$AF515),"")</f>
        <v/>
      </c>
      <c r="N162" s="379" t="str">
        <f>IF(AND('MAPA DE RIESGOS'!$AP516="Muy Baja",'MAPA DE RIESGOS'!$AR516="Leve"),CONCATENATE("R",'MAPA DE RIESGOS'!$H516,"C",'MAPA DE RIESGOS'!$AF516),"")</f>
        <v/>
      </c>
      <c r="O162" s="379" t="str">
        <f>IF(AND('MAPA DE RIESGOS'!$AP517="Muy Baja",'MAPA DE RIESGOS'!$AR517="Leve"),CONCATENATE("R",'MAPA DE RIESGOS'!$H517,"C",'MAPA DE RIESGOS'!$AF517),"")</f>
        <v/>
      </c>
      <c r="P162" s="379" t="str">
        <f>IF(AND('MAPA DE RIESGOS'!$AP518="Muy Baja",'MAPA DE RIESGOS'!$AR518="Leve"),CONCATENATE("R",'MAPA DE RIESGOS'!$H518,"C",'MAPA DE RIESGOS'!$AF518),"")</f>
        <v/>
      </c>
      <c r="Q162" s="379" t="str">
        <f>IF(AND('MAPA DE RIESGOS'!$AP519="Muy Baja",'MAPA DE RIESGOS'!$AR519="Leve"),CONCATENATE("R",'MAPA DE RIESGOS'!$H519,"C",'MAPA DE RIESGOS'!$AF519),"")</f>
        <v/>
      </c>
      <c r="R162" s="379" t="str">
        <f>IF(AND('MAPA DE RIESGOS'!$AP520="Muy Baja",'MAPA DE RIESGOS'!$AR520="Leve"),CONCATENATE("R",'MAPA DE RIESGOS'!$H520,"C",'MAPA DE RIESGOS'!$AF520),"")</f>
        <v/>
      </c>
      <c r="S162" s="379" t="str">
        <f>IF(AND('MAPA DE RIESGOS'!$AP521="Muy Baja",'MAPA DE RIESGOS'!$AR521="Leve"),CONCATENATE("R",'MAPA DE RIESGOS'!$H521,"C",'MAPA DE RIESGOS'!$AF521),"")</f>
        <v/>
      </c>
      <c r="T162" s="379" t="str">
        <f>IF(AND('MAPA DE RIESGOS'!$AP522="Muy Baja",'MAPA DE RIESGOS'!$AR522="Leve"),CONCATENATE("R",'MAPA DE RIESGOS'!$H522,"C",'MAPA DE RIESGOS'!$AF522),"")</f>
        <v/>
      </c>
      <c r="U162" s="379" t="str">
        <f>IF(AND('MAPA DE RIESGOS'!$AP523="Muy Baja",'MAPA DE RIESGOS'!$AR523="Leve"),CONCATENATE("R",'MAPA DE RIESGOS'!$H523,"C",'MAPA DE RIESGOS'!$AF523),"")</f>
        <v/>
      </c>
      <c r="V162" s="379" t="str">
        <f>IF(AND('MAPA DE RIESGOS'!$AP524="Muy Baja",'MAPA DE RIESGOS'!$AR524="Leve"),CONCATENATE("R",'MAPA DE RIESGOS'!$H524,"C",'MAPA DE RIESGOS'!$AF524),"")</f>
        <v/>
      </c>
      <c r="W162" s="379" t="str">
        <f>IF(AND('MAPA DE RIESGOS'!$AP525="Muy Baja",'MAPA DE RIESGOS'!$AR525="Leve"),CONCATENATE("R",'MAPA DE RIESGOS'!$H525,"C",'MAPA DE RIESGOS'!$AF525),"")</f>
        <v/>
      </c>
      <c r="X162" s="379" t="str">
        <f>IF(AND('MAPA DE RIESGOS'!$AP526="Muy Baja",'MAPA DE RIESGOS'!$AR526="Leve"),CONCATENATE("R",'MAPA DE RIESGOS'!$H526,"C",'MAPA DE RIESGOS'!$AF526),"")</f>
        <v/>
      </c>
      <c r="Y162" s="379" t="str">
        <f>IF(AND('MAPA DE RIESGOS'!$AP527="Muy Baja",'MAPA DE RIESGOS'!$AR527="Leve"),CONCATENATE("R",'MAPA DE RIESGOS'!$H527,"C",'MAPA DE RIESGOS'!$AF527),"")</f>
        <v/>
      </c>
      <c r="Z162" s="379" t="str">
        <f>IF(AND('MAPA DE RIESGOS'!$AP528="Muy Baja",'MAPA DE RIESGOS'!$AR528="Leve"),CONCATENATE("R",'MAPA DE RIESGOS'!$H528,"C",'MAPA DE RIESGOS'!$AF528),"")</f>
        <v/>
      </c>
      <c r="AA162" s="380" t="str">
        <f>IF(AND('MAPA DE RIESGOS'!$AP529="Muy Baja",'MAPA DE RIESGOS'!$AR529="Leve"),CONCATENATE("R",'MAPA DE RIESGOS'!$H529,"C",'MAPA DE RIESGOS'!$AF529),"")</f>
        <v/>
      </c>
      <c r="AB162" s="378" t="str">
        <f>IF(AND('MAPA DE RIESGOS'!$AP512="Muy Baja",'MAPA DE RIESGOS'!$AR512="Menor"),CONCATENATE("R",'MAPA DE RIESGOS'!$H512,"C",'MAPA DE RIESGOS'!$AF512),"")</f>
        <v/>
      </c>
      <c r="AC162" s="379" t="str">
        <f>IF(AND('MAPA DE RIESGOS'!$AP513="Muy Baja",'MAPA DE RIESGOS'!$AR513="Menor"),CONCATENATE("R",'MAPA DE RIESGOS'!$H513,"C",'MAPA DE RIESGOS'!$AF513),"")</f>
        <v/>
      </c>
      <c r="AD162" s="379" t="str">
        <f>IF(AND('MAPA DE RIESGOS'!$AP514="Muy Baja",'MAPA DE RIESGOS'!$AR514="Menor"),CONCATENATE("R",'MAPA DE RIESGOS'!$H514,"C",'MAPA DE RIESGOS'!$AF514),"")</f>
        <v/>
      </c>
      <c r="AE162" s="379" t="str">
        <f>IF(AND('MAPA DE RIESGOS'!$AP515="Muy Baja",'MAPA DE RIESGOS'!$AR515="Menor"),CONCATENATE("R",'MAPA DE RIESGOS'!$H515,"C",'MAPA DE RIESGOS'!$AF515),"")</f>
        <v/>
      </c>
      <c r="AF162" s="379" t="str">
        <f>IF(AND('MAPA DE RIESGOS'!$AP516="Muy Baja",'MAPA DE RIESGOS'!$AR516="Menor"),CONCATENATE("R",'MAPA DE RIESGOS'!$H516,"C",'MAPA DE RIESGOS'!$AF516),"")</f>
        <v/>
      </c>
      <c r="AG162" s="379" t="str">
        <f>IF(AND('MAPA DE RIESGOS'!$AP517="Muy Baja",'MAPA DE RIESGOS'!$AR517="Menor"),CONCATENATE("R",'MAPA DE RIESGOS'!$H517,"C",'MAPA DE RIESGOS'!$AF517),"")</f>
        <v/>
      </c>
      <c r="AH162" s="379" t="str">
        <f>IF(AND('MAPA DE RIESGOS'!$AP518="Muy Baja",'MAPA DE RIESGOS'!$AR518="Menor"),CONCATENATE("R",'MAPA DE RIESGOS'!$H518,"C",'MAPA DE RIESGOS'!$AF518),"")</f>
        <v/>
      </c>
      <c r="AI162" s="379" t="str">
        <f>IF(AND('MAPA DE RIESGOS'!$AP519="Muy Baja",'MAPA DE RIESGOS'!$AR519="Menor"),CONCATENATE("R",'MAPA DE RIESGOS'!$H519,"C",'MAPA DE RIESGOS'!$AF519),"")</f>
        <v/>
      </c>
      <c r="AJ162" s="379" t="str">
        <f>IF(AND('MAPA DE RIESGOS'!$AP520="Muy Baja",'MAPA DE RIESGOS'!$AR520="Menor"),CONCATENATE("R",'MAPA DE RIESGOS'!$H520,"C",'MAPA DE RIESGOS'!$AF520),"")</f>
        <v/>
      </c>
      <c r="AK162" s="379" t="str">
        <f>IF(AND('MAPA DE RIESGOS'!$AP521="Muy Baja",'MAPA DE RIESGOS'!$AR521="Menor"),CONCATENATE("R",'MAPA DE RIESGOS'!$H521,"C",'MAPA DE RIESGOS'!$AF521),"")</f>
        <v/>
      </c>
      <c r="AL162" s="379" t="str">
        <f>IF(AND('MAPA DE RIESGOS'!$AP522="Muy Baja",'MAPA DE RIESGOS'!$AR522="Menor"),CONCATENATE("R",'MAPA DE RIESGOS'!$H522,"C",'MAPA DE RIESGOS'!$AF522),"")</f>
        <v/>
      </c>
      <c r="AM162" s="379" t="str">
        <f>IF(AND('MAPA DE RIESGOS'!$AP523="Muy Baja",'MAPA DE RIESGOS'!$AR523="Menor"),CONCATENATE("R",'MAPA DE RIESGOS'!$H523,"C",'MAPA DE RIESGOS'!$AF523),"")</f>
        <v/>
      </c>
      <c r="AN162" s="379" t="str">
        <f>IF(AND('MAPA DE RIESGOS'!$AP524="Muy Baja",'MAPA DE RIESGOS'!$AR524="Menor"),CONCATENATE("R",'MAPA DE RIESGOS'!$H524,"C",'MAPA DE RIESGOS'!$AF524),"")</f>
        <v/>
      </c>
      <c r="AO162" s="379" t="str">
        <f>IF(AND('MAPA DE RIESGOS'!$AP525="Muy Baja",'MAPA DE RIESGOS'!$AR525="Menor"),CONCATENATE("R",'MAPA DE RIESGOS'!$H525,"C",'MAPA DE RIESGOS'!$AF525),"")</f>
        <v/>
      </c>
      <c r="AP162" s="379" t="str">
        <f>IF(AND('MAPA DE RIESGOS'!$AP526="Muy Baja",'MAPA DE RIESGOS'!$AR526="Menor"),CONCATENATE("R",'MAPA DE RIESGOS'!$H526,"C",'MAPA DE RIESGOS'!$AF526),"")</f>
        <v/>
      </c>
      <c r="AQ162" s="379" t="str">
        <f>IF(AND('MAPA DE RIESGOS'!$AP527="Muy Baja",'MAPA DE RIESGOS'!$AR527="Menor"),CONCATENATE("R",'MAPA DE RIESGOS'!$H527,"C",'MAPA DE RIESGOS'!$AF527),"")</f>
        <v/>
      </c>
      <c r="AR162" s="379" t="str">
        <f>IF(AND('MAPA DE RIESGOS'!$AP528="Muy Baja",'MAPA DE RIESGOS'!$AR528="Menor"),CONCATENATE("R",'MAPA DE RIESGOS'!$H528,"C",'MAPA DE RIESGOS'!$AF528),"")</f>
        <v/>
      </c>
      <c r="AS162" s="380" t="str">
        <f>IF(AND('MAPA DE RIESGOS'!$AP529="Muy Baja",'MAPA DE RIESGOS'!$AR529="Menor"),CONCATENATE("R",'MAPA DE RIESGOS'!$H529,"C",'MAPA DE RIESGOS'!$AF529),"")</f>
        <v/>
      </c>
      <c r="AT162" s="369" t="str">
        <f>IF(AND('MAPA DE RIESGOS'!$AP512="Muy Baja",'MAPA DE RIESGOS'!$AR512="Moderado"),CONCATENATE("R",'MAPA DE RIESGOS'!$H512,"C",'MAPA DE RIESGOS'!$AF512),"")</f>
        <v/>
      </c>
      <c r="AU162" s="370" t="str">
        <f>IF(AND('MAPA DE RIESGOS'!$AP513="Muy Baja",'MAPA DE RIESGOS'!$AR513="Moderado"),CONCATENATE("R",'MAPA DE RIESGOS'!$H513,"C",'MAPA DE RIESGOS'!$AF513),"")</f>
        <v/>
      </c>
      <c r="AV162" s="370" t="str">
        <f>IF(AND('MAPA DE RIESGOS'!$AP514="Muy Baja",'MAPA DE RIESGOS'!$AR514="Moderado"),CONCATENATE("R",'MAPA DE RIESGOS'!$H514,"C",'MAPA DE RIESGOS'!$AF514),"")</f>
        <v/>
      </c>
      <c r="AW162" s="370" t="str">
        <f>IF(AND('MAPA DE RIESGOS'!$AP515="Muy Baja",'MAPA DE RIESGOS'!$AR515="Moderado"),CONCATENATE("R",'MAPA DE RIESGOS'!$H515,"C",'MAPA DE RIESGOS'!$AF515),"")</f>
        <v/>
      </c>
      <c r="AX162" s="370" t="str">
        <f>IF(AND('MAPA DE RIESGOS'!$AP516="Muy Baja",'MAPA DE RIESGOS'!$AR516="Moderado"),CONCATENATE("R",'MAPA DE RIESGOS'!$H516,"C",'MAPA DE RIESGOS'!$AF516),"")</f>
        <v/>
      </c>
      <c r="AY162" s="370" t="str">
        <f>IF(AND('MAPA DE RIESGOS'!$AP517="Muy Baja",'MAPA DE RIESGOS'!$AR517="Moderado"),CONCATENATE("R",'MAPA DE RIESGOS'!$H517,"C",'MAPA DE RIESGOS'!$AF517),"")</f>
        <v/>
      </c>
      <c r="AZ162" s="370" t="str">
        <f>IF(AND('MAPA DE RIESGOS'!$AP518="Muy Baja",'MAPA DE RIESGOS'!$AR518="Moderado"),CONCATENATE("R",'MAPA DE RIESGOS'!$H518,"C",'MAPA DE RIESGOS'!$AF518),"")</f>
        <v/>
      </c>
      <c r="BA162" s="370" t="str">
        <f>IF(AND('MAPA DE RIESGOS'!$AP519="Muy Baja",'MAPA DE RIESGOS'!$AR519="Moderado"),CONCATENATE("R",'MAPA DE RIESGOS'!$H519,"C",'MAPA DE RIESGOS'!$AF519),"")</f>
        <v/>
      </c>
      <c r="BB162" s="370" t="str">
        <f>IF(AND('MAPA DE RIESGOS'!$AP520="Muy Baja",'MAPA DE RIESGOS'!$AR520="Moderado"),CONCATENATE("R",'MAPA DE RIESGOS'!$H520,"C",'MAPA DE RIESGOS'!$AF520),"")</f>
        <v/>
      </c>
      <c r="BC162" s="370" t="str">
        <f>IF(AND('MAPA DE RIESGOS'!$AP521="Muy Baja",'MAPA DE RIESGOS'!$AR521="Moderado"),CONCATENATE("R",'MAPA DE RIESGOS'!$H521,"C",'MAPA DE RIESGOS'!$AF521),"")</f>
        <v/>
      </c>
      <c r="BD162" s="370" t="str">
        <f>IF(AND('MAPA DE RIESGOS'!$AP522="Muy Baja",'MAPA DE RIESGOS'!$AR522="Moderado"),CONCATENATE("R",'MAPA DE RIESGOS'!$H522,"C",'MAPA DE RIESGOS'!$AF522),"")</f>
        <v/>
      </c>
      <c r="BE162" s="370" t="str">
        <f>IF(AND('MAPA DE RIESGOS'!$AP523="Muy Baja",'MAPA DE RIESGOS'!$AR523="Moderado"),CONCATENATE("R",'MAPA DE RIESGOS'!$H523,"C",'MAPA DE RIESGOS'!$AF523),"")</f>
        <v/>
      </c>
      <c r="BF162" s="370" t="str">
        <f>IF(AND('MAPA DE RIESGOS'!$AP524="Muy Baja",'MAPA DE RIESGOS'!$AR524="Moderado"),CONCATENATE("R",'MAPA DE RIESGOS'!$H524,"C",'MAPA DE RIESGOS'!$AF524),"")</f>
        <v/>
      </c>
      <c r="BG162" s="370" t="str">
        <f>IF(AND('MAPA DE RIESGOS'!$AP525="Muy Baja",'MAPA DE RIESGOS'!$AR525="Moderado"),CONCATENATE("R",'MAPA DE RIESGOS'!$H525,"C",'MAPA DE RIESGOS'!$AF525),"")</f>
        <v/>
      </c>
      <c r="BH162" s="370" t="str">
        <f>IF(AND('MAPA DE RIESGOS'!$AP526="Muy Baja",'MAPA DE RIESGOS'!$AR526="Moderado"),CONCATENATE("R",'MAPA DE RIESGOS'!$H526,"C",'MAPA DE RIESGOS'!$AF526),"")</f>
        <v/>
      </c>
      <c r="BI162" s="370" t="str">
        <f>IF(AND('MAPA DE RIESGOS'!$AP527="Muy Baja",'MAPA DE RIESGOS'!$AR527="Moderado"),CONCATENATE("R",'MAPA DE RIESGOS'!$H527,"C",'MAPA DE RIESGOS'!$AF527),"")</f>
        <v/>
      </c>
      <c r="BJ162" s="370" t="str">
        <f>IF(AND('MAPA DE RIESGOS'!$AP528="Muy Baja",'MAPA DE RIESGOS'!$AR528="Moderado"),CONCATENATE("R",'MAPA DE RIESGOS'!$H528,"C",'MAPA DE RIESGOS'!$AF528),"")</f>
        <v/>
      </c>
      <c r="BK162" s="371" t="str">
        <f>IF(AND('MAPA DE RIESGOS'!$AP529="Muy Baja",'MAPA DE RIESGOS'!$AR529="Moderado"),CONCATENATE("R",'MAPA DE RIESGOS'!$H529,"C",'MAPA DE RIESGOS'!$AF529),"")</f>
        <v/>
      </c>
      <c r="BL162" s="357" t="str">
        <f>IF(AND('MAPA DE RIESGOS'!$AP512="Muy Baja",'MAPA DE RIESGOS'!$AR512="Mayor"),CONCATENATE("R",'MAPA DE RIESGOS'!$H512,"C",'MAPA DE RIESGOS'!$AF512),"")</f>
        <v/>
      </c>
      <c r="BM162" s="357" t="str">
        <f>IF(AND('MAPA DE RIESGOS'!$AP513="Muy Baja",'MAPA DE RIESGOS'!$AR513="Mayor"),CONCATENATE("R",'MAPA DE RIESGOS'!$H513,"C",'MAPA DE RIESGOS'!$AF513),"")</f>
        <v/>
      </c>
      <c r="BN162" s="357" t="str">
        <f>IF(AND('MAPA DE RIESGOS'!$AP514="Muy Baja",'MAPA DE RIESGOS'!$AR514="Mayor"),CONCATENATE("R",'MAPA DE RIESGOS'!$H514,"C",'MAPA DE RIESGOS'!$AF514),"")</f>
        <v/>
      </c>
      <c r="BO162" s="357" t="str">
        <f>IF(AND('MAPA DE RIESGOS'!$AP515="Muy Baja",'MAPA DE RIESGOS'!$AR515="Mayor"),CONCATENATE("R",'MAPA DE RIESGOS'!$H515,"C",'MAPA DE RIESGOS'!$AF515),"")</f>
        <v/>
      </c>
      <c r="BP162" s="357" t="str">
        <f>IF(AND('MAPA DE RIESGOS'!$AP516="Muy Baja",'MAPA DE RIESGOS'!$AR516="Mayor"),CONCATENATE("R",'MAPA DE RIESGOS'!$H516,"C",'MAPA DE RIESGOS'!$AF516),"")</f>
        <v/>
      </c>
      <c r="BQ162" s="357" t="str">
        <f>IF(AND('MAPA DE RIESGOS'!$AP517="Muy Baja",'MAPA DE RIESGOS'!$AR517="Mayor"),CONCATENATE("R",'MAPA DE RIESGOS'!$H517,"C",'MAPA DE RIESGOS'!$AF517),"")</f>
        <v/>
      </c>
      <c r="BR162" s="357" t="str">
        <f>IF(AND('MAPA DE RIESGOS'!$AP518="Muy Baja",'MAPA DE RIESGOS'!$AR518="Mayor"),CONCATENATE("R",'MAPA DE RIESGOS'!$H518,"C",'MAPA DE RIESGOS'!$AF518),"")</f>
        <v/>
      </c>
      <c r="BS162" s="357" t="str">
        <f>IF(AND('MAPA DE RIESGOS'!$AP519="Muy Baja",'MAPA DE RIESGOS'!$AR519="Mayor"),CONCATENATE("R",'MAPA DE RIESGOS'!$H519,"C",'MAPA DE RIESGOS'!$AF519),"")</f>
        <v/>
      </c>
      <c r="BT162" s="357" t="str">
        <f>IF(AND('MAPA DE RIESGOS'!$AP520="Muy Baja",'MAPA DE RIESGOS'!$AR520="Mayor"),CONCATENATE("R",'MAPA DE RIESGOS'!$H520,"C",'MAPA DE RIESGOS'!$AF520),"")</f>
        <v/>
      </c>
      <c r="BU162" s="357" t="str">
        <f>IF(AND('MAPA DE RIESGOS'!$AP521="Muy Baja",'MAPA DE RIESGOS'!$AR521="Mayor"),CONCATENATE("R",'MAPA DE RIESGOS'!$H521,"C",'MAPA DE RIESGOS'!$AF521),"")</f>
        <v/>
      </c>
      <c r="BV162" s="357" t="str">
        <f>IF(AND('MAPA DE RIESGOS'!$AP522="Muy Baja",'MAPA DE RIESGOS'!$AR522="Mayor"),CONCATENATE("R",'MAPA DE RIESGOS'!$H522,"C",'MAPA DE RIESGOS'!$AF522),"")</f>
        <v/>
      </c>
      <c r="BW162" s="357" t="str">
        <f>IF(AND('MAPA DE RIESGOS'!$AP523="Muy Baja",'MAPA DE RIESGOS'!$AR523="Mayor"),CONCATENATE("R",'MAPA DE RIESGOS'!$H523,"C",'MAPA DE RIESGOS'!$AF523),"")</f>
        <v/>
      </c>
      <c r="BX162" s="357" t="str">
        <f>IF(AND('MAPA DE RIESGOS'!$AP524="Muy Baja",'MAPA DE RIESGOS'!$AR524="Mayor"),CONCATENATE("R",'MAPA DE RIESGOS'!$H524,"C",'MAPA DE RIESGOS'!$AF524),"")</f>
        <v/>
      </c>
      <c r="BY162" s="357" t="str">
        <f>IF(AND('MAPA DE RIESGOS'!$AP525="Muy Baja",'MAPA DE RIESGOS'!$AR525="Mayor"),CONCATENATE("R",'MAPA DE RIESGOS'!$H525,"C",'MAPA DE RIESGOS'!$AF525),"")</f>
        <v/>
      </c>
      <c r="BZ162" s="357" t="str">
        <f>IF(AND('MAPA DE RIESGOS'!$AP526="Muy Baja",'MAPA DE RIESGOS'!$AR526="Mayor"),CONCATENATE("R",'MAPA DE RIESGOS'!$H526,"C",'MAPA DE RIESGOS'!$AF526),"")</f>
        <v/>
      </c>
      <c r="CA162" s="357" t="str">
        <f>IF(AND('MAPA DE RIESGOS'!$AP527="Muy Baja",'MAPA DE RIESGOS'!$AR527="Mayor"),CONCATENATE("R",'MAPA DE RIESGOS'!$H527,"C",'MAPA DE RIESGOS'!$AF527),"")</f>
        <v/>
      </c>
      <c r="CB162" s="357" t="str">
        <f>IF(AND('MAPA DE RIESGOS'!$AP528="Muy Baja",'MAPA DE RIESGOS'!$AR528="Mayor"),CONCATENATE("R",'MAPA DE RIESGOS'!$H528,"C",'MAPA DE RIESGOS'!$AF528),"")</f>
        <v/>
      </c>
      <c r="CC162" s="358" t="str">
        <f>IF(AND('MAPA DE RIESGOS'!$AP529="Muy Baja",'MAPA DE RIESGOS'!$AR529="Mayor"),CONCATENATE("R",'MAPA DE RIESGOS'!$H529,"C",'MAPA DE RIESGOS'!$AF529),"")</f>
        <v/>
      </c>
      <c r="CD162" s="359" t="str">
        <f>IF(AND('MAPA DE RIESGOS'!$AP512="Muy Baja",'MAPA DE RIESGOS'!$AR512="Catastrófico"),CONCATENATE("R",'MAPA DE RIESGOS'!$H512,"C",'MAPA DE RIESGOS'!$AF512),"")</f>
        <v/>
      </c>
      <c r="CE162" s="359" t="str">
        <f>IF(AND('MAPA DE RIESGOS'!$AP513="Muy Baja",'MAPA DE RIESGOS'!$AR513="Catastrófico"),CONCATENATE("R",'MAPA DE RIESGOS'!$H513,"C",'MAPA DE RIESGOS'!$AF513),"")</f>
        <v/>
      </c>
      <c r="CF162" s="359" t="str">
        <f>IF(AND('MAPA DE RIESGOS'!$AP514="Muy Baja",'MAPA DE RIESGOS'!$AR514="Catastrófico"),CONCATENATE("R",'MAPA DE RIESGOS'!$H514,"C",'MAPA DE RIESGOS'!$AF514),"")</f>
        <v/>
      </c>
      <c r="CG162" s="359" t="str">
        <f>IF(AND('MAPA DE RIESGOS'!$AP515="Muy Baja",'MAPA DE RIESGOS'!$AR515="Catastrófico"),CONCATENATE("R",'MAPA DE RIESGOS'!$H515,"C",'MAPA DE RIESGOS'!$AF515),"")</f>
        <v/>
      </c>
      <c r="CH162" s="359" t="str">
        <f>IF(AND('MAPA DE RIESGOS'!$AP516="Muy Baja",'MAPA DE RIESGOS'!$AR516="Catastrófico"),CONCATENATE("R",'MAPA DE RIESGOS'!$H516,"C",'MAPA DE RIESGOS'!$AF516),"")</f>
        <v/>
      </c>
      <c r="CI162" s="359" t="str">
        <f>IF(AND('MAPA DE RIESGOS'!$AP517="Muy Baja",'MAPA DE RIESGOS'!$AR517="Catastrófico"),CONCATENATE("R",'MAPA DE RIESGOS'!$H517,"C",'MAPA DE RIESGOS'!$AF517),"")</f>
        <v/>
      </c>
      <c r="CJ162" s="359" t="str">
        <f>IF(AND('MAPA DE RIESGOS'!$AP518="Muy Baja",'MAPA DE RIESGOS'!$AR518="Catastrófico"),CONCATENATE("R",'MAPA DE RIESGOS'!$H518,"C",'MAPA DE RIESGOS'!$AF518),"")</f>
        <v/>
      </c>
      <c r="CK162" s="359" t="str">
        <f>IF(AND('MAPA DE RIESGOS'!$AP519="Muy Baja",'MAPA DE RIESGOS'!$AR519="Catastrófico"),CONCATENATE("R",'MAPA DE RIESGOS'!$H519,"C",'MAPA DE RIESGOS'!$AF519),"")</f>
        <v/>
      </c>
      <c r="CL162" s="359" t="str">
        <f>IF(AND('MAPA DE RIESGOS'!$AP520="Muy Baja",'MAPA DE RIESGOS'!$AR520="Catastrófico"),CONCATENATE("R",'MAPA DE RIESGOS'!$H520,"C",'MAPA DE RIESGOS'!$AF520),"")</f>
        <v/>
      </c>
      <c r="CM162" s="359" t="str">
        <f>IF(AND('MAPA DE RIESGOS'!$AP521="Muy Baja",'MAPA DE RIESGOS'!$AR521="Catastrófico"),CONCATENATE("R",'MAPA DE RIESGOS'!$H521,"C",'MAPA DE RIESGOS'!$AF521),"")</f>
        <v/>
      </c>
      <c r="CN162" s="359" t="str">
        <f>IF(AND('MAPA DE RIESGOS'!$AP522="Muy Baja",'MAPA DE RIESGOS'!$AR522="Catastrófico"),CONCATENATE("R",'MAPA DE RIESGOS'!$H522,"C",'MAPA DE RIESGOS'!$AF522),"")</f>
        <v/>
      </c>
      <c r="CO162" s="359" t="str">
        <f>IF(AND('MAPA DE RIESGOS'!$AP523="Muy Baja",'MAPA DE RIESGOS'!$AR523="Catastrófico"),CONCATENATE("R",'MAPA DE RIESGOS'!$H523,"C",'MAPA DE RIESGOS'!$AF523),"")</f>
        <v/>
      </c>
      <c r="CP162" s="359" t="str">
        <f>IF(AND('MAPA DE RIESGOS'!$AP524="Muy Baja",'MAPA DE RIESGOS'!$AR524="Catastrófico"),CONCATENATE("R",'MAPA DE RIESGOS'!$H524,"C",'MAPA DE RIESGOS'!$AF524),"")</f>
        <v/>
      </c>
      <c r="CQ162" s="359" t="str">
        <f>IF(AND('MAPA DE RIESGOS'!$AP525="Muy Baja",'MAPA DE RIESGOS'!$AR525="Catastrófico"),CONCATENATE("R",'MAPA DE RIESGOS'!$H525,"C",'MAPA DE RIESGOS'!$AF525),"")</f>
        <v/>
      </c>
      <c r="CR162" s="359" t="str">
        <f>IF(AND('MAPA DE RIESGOS'!$AP526="Muy Baja",'MAPA DE RIESGOS'!$AR526="Catastrófico"),CONCATENATE("R",'MAPA DE RIESGOS'!$H526,"C",'MAPA DE RIESGOS'!$AF526),"")</f>
        <v/>
      </c>
      <c r="CS162" s="359" t="str">
        <f>IF(AND('MAPA DE RIESGOS'!$AP527="Muy Baja",'MAPA DE RIESGOS'!$AR527="Catastrófico"),CONCATENATE("R",'MAPA DE RIESGOS'!$H527,"C",'MAPA DE RIESGOS'!$AF527),"")</f>
        <v/>
      </c>
      <c r="CT162" s="359" t="str">
        <f>IF(AND('MAPA DE RIESGOS'!$AP528="Muy Baja",'MAPA DE RIESGOS'!$AR528="Catastrófico"),CONCATENATE("R",'MAPA DE RIESGOS'!$H528,"C",'MAPA DE RIESGOS'!$AF528),"")</f>
        <v/>
      </c>
      <c r="CU162" s="360" t="str">
        <f>IF(AND('MAPA DE RIESGOS'!$AP529="Muy Baja",'MAPA DE RIESGOS'!$AR529="Catastrófico"),CONCATENATE("R",'MAPA DE RIESGOS'!$H529,"C",'MAPA DE RIESGOS'!$AF529),"")</f>
        <v/>
      </c>
      <c r="CV162" s="67"/>
    </row>
    <row r="163" spans="2:106" ht="32.5" customHeight="1">
      <c r="B163" s="755"/>
      <c r="C163" s="755"/>
      <c r="D163" s="756"/>
      <c r="E163" s="726"/>
      <c r="F163" s="727"/>
      <c r="G163" s="727"/>
      <c r="H163" s="727"/>
      <c r="I163" s="727"/>
      <c r="J163" s="378" t="str">
        <f>IF(AND('MAPA DE RIESGOS'!$AP530="Muy Baja",'MAPA DE RIESGOS'!$AR530="Leve"),CONCATENATE("R",'MAPA DE RIESGOS'!$H530,"C",'MAPA DE RIESGOS'!$AF530),"")</f>
        <v/>
      </c>
      <c r="K163" s="379" t="str">
        <f>IF(AND('MAPA DE RIESGOS'!$AP531="Muy Baja",'MAPA DE RIESGOS'!$AR531="Leve"),CONCATENATE("R",'MAPA DE RIESGOS'!$H531,"C",'MAPA DE RIESGOS'!$AF531),"")</f>
        <v/>
      </c>
      <c r="L163" s="379" t="str">
        <f>IF(AND('MAPA DE RIESGOS'!$AP532="Muy Baja",'MAPA DE RIESGOS'!$AR532="Leve"),CONCATENATE("R",'MAPA DE RIESGOS'!$H532,"C",'MAPA DE RIESGOS'!$AF532),"")</f>
        <v/>
      </c>
      <c r="M163" s="379" t="str">
        <f>IF(AND('MAPA DE RIESGOS'!$AP533="Muy Baja",'MAPA DE RIESGOS'!$AR533="Leve"),CONCATENATE("R",'MAPA DE RIESGOS'!$H533,"C",'MAPA DE RIESGOS'!$AF533),"")</f>
        <v/>
      </c>
      <c r="N163" s="379" t="str">
        <f>IF(AND('MAPA DE RIESGOS'!$AP534="Muy Baja",'MAPA DE RIESGOS'!$AR534="Leve"),CONCATENATE("R",'MAPA DE RIESGOS'!$H534,"C",'MAPA DE RIESGOS'!$AF534),"")</f>
        <v/>
      </c>
      <c r="O163" s="379" t="str">
        <f>IF(AND('MAPA DE RIESGOS'!$AP535="Muy Baja",'MAPA DE RIESGOS'!$AR535="Leve"),CONCATENATE("R",'MAPA DE RIESGOS'!$H535,"C",'MAPA DE RIESGOS'!$AF535),"")</f>
        <v/>
      </c>
      <c r="P163" s="379" t="str">
        <f>IF(AND('MAPA DE RIESGOS'!$AP536="Muy Baja",'MAPA DE RIESGOS'!$AR536="Leve"),CONCATENATE("R",'MAPA DE RIESGOS'!$H536,"C",'MAPA DE RIESGOS'!$AF536),"")</f>
        <v/>
      </c>
      <c r="Q163" s="379" t="str">
        <f>IF(AND('MAPA DE RIESGOS'!$AP537="Muy Baja",'MAPA DE RIESGOS'!$AR537="Leve"),CONCATENATE("R",'MAPA DE RIESGOS'!$H537,"C",'MAPA DE RIESGOS'!$AF537),"")</f>
        <v/>
      </c>
      <c r="R163" s="379" t="str">
        <f>IF(AND('MAPA DE RIESGOS'!$AP538="Muy Baja",'MAPA DE RIESGOS'!$AR538="Leve"),CONCATENATE("R",'MAPA DE RIESGOS'!$H538,"C",'MAPA DE RIESGOS'!$AF538),"")</f>
        <v/>
      </c>
      <c r="S163" s="379" t="str">
        <f>IF(AND('MAPA DE RIESGOS'!$AP539="Muy Baja",'MAPA DE RIESGOS'!$AR539="Leve"),CONCATENATE("R",'MAPA DE RIESGOS'!$H539,"C",'MAPA DE RIESGOS'!$AF539),"")</f>
        <v/>
      </c>
      <c r="T163" s="379" t="str">
        <f>IF(AND('MAPA DE RIESGOS'!$AP540="Muy Baja",'MAPA DE RIESGOS'!$AR540="Leve"),CONCATENATE("R",'MAPA DE RIESGOS'!$H540,"C",'MAPA DE RIESGOS'!$AF540),"")</f>
        <v/>
      </c>
      <c r="U163" s="379" t="str">
        <f>IF(AND('MAPA DE RIESGOS'!$AP541="Muy Baja",'MAPA DE RIESGOS'!$AR541="Leve"),CONCATENATE("R",'MAPA DE RIESGOS'!$H541,"C",'MAPA DE RIESGOS'!$AF541),"")</f>
        <v/>
      </c>
      <c r="V163" s="379" t="str">
        <f>IF(AND('MAPA DE RIESGOS'!$AP542="Muy Baja",'MAPA DE RIESGOS'!$AR542="Leve"),CONCATENATE("R",'MAPA DE RIESGOS'!$H542,"C",'MAPA DE RIESGOS'!$AF542),"")</f>
        <v/>
      </c>
      <c r="W163" s="379" t="str">
        <f>IF(AND('MAPA DE RIESGOS'!$AP543="Muy Baja",'MAPA DE RIESGOS'!$AR543="Leve"),CONCATENATE("R",'MAPA DE RIESGOS'!$H543,"C",'MAPA DE RIESGOS'!$AF543),"")</f>
        <v/>
      </c>
      <c r="X163" s="379" t="str">
        <f>IF(AND('MAPA DE RIESGOS'!$AP544="Muy Baja",'MAPA DE RIESGOS'!$AR544="Leve"),CONCATENATE("R",'MAPA DE RIESGOS'!$H544,"C",'MAPA DE RIESGOS'!$AF544),"")</f>
        <v/>
      </c>
      <c r="Y163" s="379" t="str">
        <f>IF(AND('MAPA DE RIESGOS'!$AP545="Muy Baja",'MAPA DE RIESGOS'!$AR545="Leve"),CONCATENATE("R",'MAPA DE RIESGOS'!$H545,"C",'MAPA DE RIESGOS'!$AF545),"")</f>
        <v/>
      </c>
      <c r="Z163" s="379" t="str">
        <f>IF(AND('MAPA DE RIESGOS'!$AP546="Muy Baja",'MAPA DE RIESGOS'!$AR546="Leve"),CONCATENATE("R",'MAPA DE RIESGOS'!$H546,"C",'MAPA DE RIESGOS'!$AF546),"")</f>
        <v/>
      </c>
      <c r="AA163" s="380" t="str">
        <f>IF(AND('MAPA DE RIESGOS'!$AP547="Muy Baja",'MAPA DE RIESGOS'!$AR547="Leve"),CONCATENATE("R",'MAPA DE RIESGOS'!$H547,"C",'MAPA DE RIESGOS'!$AF547),"")</f>
        <v/>
      </c>
      <c r="AB163" s="378" t="str">
        <f>IF(AND('MAPA DE RIESGOS'!$AP530="Muy Baja",'MAPA DE RIESGOS'!$AR530="Menor"),CONCATENATE("R",'MAPA DE RIESGOS'!$H530,"C",'MAPA DE RIESGOS'!$AF530),"")</f>
        <v/>
      </c>
      <c r="AC163" s="379" t="str">
        <f>IF(AND('MAPA DE RIESGOS'!$AP531="Muy Baja",'MAPA DE RIESGOS'!$AR531="Menor"),CONCATENATE("R",'MAPA DE RIESGOS'!$H531,"C",'MAPA DE RIESGOS'!$AF531),"")</f>
        <v/>
      </c>
      <c r="AD163" s="379" t="str">
        <f>IF(AND('MAPA DE RIESGOS'!$AP532="Muy Baja",'MAPA DE RIESGOS'!$AR532="Menor"),CONCATENATE("R",'MAPA DE RIESGOS'!$H532,"C",'MAPA DE RIESGOS'!$AF532),"")</f>
        <v/>
      </c>
      <c r="AE163" s="379" t="str">
        <f>IF(AND('MAPA DE RIESGOS'!$AP533="Muy Baja",'MAPA DE RIESGOS'!$AR533="Menor"),CONCATENATE("R",'MAPA DE RIESGOS'!$H533,"C",'MAPA DE RIESGOS'!$AF533),"")</f>
        <v/>
      </c>
      <c r="AF163" s="379" t="str">
        <f>IF(AND('MAPA DE RIESGOS'!$AP534="Muy Baja",'MAPA DE RIESGOS'!$AR534="Menor"),CONCATENATE("R",'MAPA DE RIESGOS'!$H534,"C",'MAPA DE RIESGOS'!$AF534),"")</f>
        <v/>
      </c>
      <c r="AG163" s="379" t="str">
        <f>IF(AND('MAPA DE RIESGOS'!$AP535="Muy Baja",'MAPA DE RIESGOS'!$AR535="Menor"),CONCATENATE("R",'MAPA DE RIESGOS'!$H535,"C",'MAPA DE RIESGOS'!$AF535),"")</f>
        <v/>
      </c>
      <c r="AH163" s="379" t="str">
        <f>IF(AND('MAPA DE RIESGOS'!$AP536="Muy Baja",'MAPA DE RIESGOS'!$AR536="Menor"),CONCATENATE("R",'MAPA DE RIESGOS'!$H536,"C",'MAPA DE RIESGOS'!$AF536),"")</f>
        <v/>
      </c>
      <c r="AI163" s="379" t="str">
        <f>IF(AND('MAPA DE RIESGOS'!$AP537="Muy Baja",'MAPA DE RIESGOS'!$AR537="Menor"),CONCATENATE("R",'MAPA DE RIESGOS'!$H537,"C",'MAPA DE RIESGOS'!$AF537),"")</f>
        <v/>
      </c>
      <c r="AJ163" s="379" t="str">
        <f>IF(AND('MAPA DE RIESGOS'!$AP538="Muy Baja",'MAPA DE RIESGOS'!$AR538="Menor"),CONCATENATE("R",'MAPA DE RIESGOS'!$H538,"C",'MAPA DE RIESGOS'!$AF538),"")</f>
        <v/>
      </c>
      <c r="AK163" s="379" t="str">
        <f>IF(AND('MAPA DE RIESGOS'!$AP539="Muy Baja",'MAPA DE RIESGOS'!$AR539="Menor"),CONCATENATE("R",'MAPA DE RIESGOS'!$H539,"C",'MAPA DE RIESGOS'!$AF539),"")</f>
        <v/>
      </c>
      <c r="AL163" s="379" t="str">
        <f>IF(AND('MAPA DE RIESGOS'!$AP540="Muy Baja",'MAPA DE RIESGOS'!$AR540="Menor"),CONCATENATE("R",'MAPA DE RIESGOS'!$H540,"C",'MAPA DE RIESGOS'!$AF540),"")</f>
        <v/>
      </c>
      <c r="AM163" s="379" t="str">
        <f>IF(AND('MAPA DE RIESGOS'!$AP541="Muy Baja",'MAPA DE RIESGOS'!$AR541="Menor"),CONCATENATE("R",'MAPA DE RIESGOS'!$H541,"C",'MAPA DE RIESGOS'!$AF541),"")</f>
        <v/>
      </c>
      <c r="AN163" s="379" t="str">
        <f>IF(AND('MAPA DE RIESGOS'!$AP542="Muy Baja",'MAPA DE RIESGOS'!$AR542="Menor"),CONCATENATE("R",'MAPA DE RIESGOS'!$H542,"C",'MAPA DE RIESGOS'!$AF542),"")</f>
        <v/>
      </c>
      <c r="AO163" s="379" t="str">
        <f>IF(AND('MAPA DE RIESGOS'!$AP543="Muy Baja",'MAPA DE RIESGOS'!$AR543="Menor"),CONCATENATE("R",'MAPA DE RIESGOS'!$H543,"C",'MAPA DE RIESGOS'!$AF543),"")</f>
        <v/>
      </c>
      <c r="AP163" s="379" t="str">
        <f>IF(AND('MAPA DE RIESGOS'!$AP544="Muy Baja",'MAPA DE RIESGOS'!$AR544="Menor"),CONCATENATE("R",'MAPA DE RIESGOS'!$H544,"C",'MAPA DE RIESGOS'!$AF544),"")</f>
        <v/>
      </c>
      <c r="AQ163" s="379" t="str">
        <f>IF(AND('MAPA DE RIESGOS'!$AP545="Muy Baja",'MAPA DE RIESGOS'!$AR545="Menor"),CONCATENATE("R",'MAPA DE RIESGOS'!$H545,"C",'MAPA DE RIESGOS'!$AF545),"")</f>
        <v/>
      </c>
      <c r="AR163" s="379" t="str">
        <f>IF(AND('MAPA DE RIESGOS'!$AP546="Muy Baja",'MAPA DE RIESGOS'!$AR546="Menor"),CONCATENATE("R",'MAPA DE RIESGOS'!$H546,"C",'MAPA DE RIESGOS'!$AF546),"")</f>
        <v/>
      </c>
      <c r="AS163" s="380" t="str">
        <f>IF(AND('MAPA DE RIESGOS'!$AP547="Muy Baja",'MAPA DE RIESGOS'!$AR547="Menor"),CONCATENATE("R",'MAPA DE RIESGOS'!$H547,"C",'MAPA DE RIESGOS'!$AF547),"")</f>
        <v/>
      </c>
      <c r="AT163" s="369" t="str">
        <f>IF(AND('MAPA DE RIESGOS'!$AP530="Muy Baja",'MAPA DE RIESGOS'!$AR530="Moderado"),CONCATENATE("R",'MAPA DE RIESGOS'!$H530,"C",'MAPA DE RIESGOS'!$AF530),"")</f>
        <v/>
      </c>
      <c r="AU163" s="370" t="str">
        <f>IF(AND('MAPA DE RIESGOS'!$AP531="Muy Baja",'MAPA DE RIESGOS'!$AR531="Moderado"),CONCATENATE("R",'MAPA DE RIESGOS'!$H531,"C",'MAPA DE RIESGOS'!$AF531),"")</f>
        <v/>
      </c>
      <c r="AV163" s="370" t="str">
        <f>IF(AND('MAPA DE RIESGOS'!$AP532="Muy Baja",'MAPA DE RIESGOS'!$AR532="Moderado"),CONCATENATE("R",'MAPA DE RIESGOS'!$H532,"C",'MAPA DE RIESGOS'!$AF532),"")</f>
        <v/>
      </c>
      <c r="AW163" s="370" t="str">
        <f>IF(AND('MAPA DE RIESGOS'!$AP533="Muy Baja",'MAPA DE RIESGOS'!$AR533="Moderado"),CONCATENATE("R",'MAPA DE RIESGOS'!$H533,"C",'MAPA DE RIESGOS'!$AF533),"")</f>
        <v/>
      </c>
      <c r="AX163" s="370" t="str">
        <f>IF(AND('MAPA DE RIESGOS'!$AP534="Muy Baja",'MAPA DE RIESGOS'!$AR534="Moderado"),CONCATENATE("R",'MAPA DE RIESGOS'!$H534,"C",'MAPA DE RIESGOS'!$AF534),"")</f>
        <v/>
      </c>
      <c r="AY163" s="370" t="str">
        <f>IF(AND('MAPA DE RIESGOS'!$AP535="Muy Baja",'MAPA DE RIESGOS'!$AR535="Moderado"),CONCATENATE("R",'MAPA DE RIESGOS'!$H535,"C",'MAPA DE RIESGOS'!$AF535),"")</f>
        <v/>
      </c>
      <c r="AZ163" s="370" t="str">
        <f>IF(AND('MAPA DE RIESGOS'!$AP536="Muy Baja",'MAPA DE RIESGOS'!$AR536="Moderado"),CONCATENATE("R",'MAPA DE RIESGOS'!$H536,"C",'MAPA DE RIESGOS'!$AF536),"")</f>
        <v/>
      </c>
      <c r="BA163" s="370" t="str">
        <f>IF(AND('MAPA DE RIESGOS'!$AP537="Muy Baja",'MAPA DE RIESGOS'!$AR537="Moderado"),CONCATENATE("R",'MAPA DE RIESGOS'!$H537,"C",'MAPA DE RIESGOS'!$AF537),"")</f>
        <v/>
      </c>
      <c r="BB163" s="370" t="str">
        <f>IF(AND('MAPA DE RIESGOS'!$AP538="Muy Baja",'MAPA DE RIESGOS'!$AR538="Moderado"),CONCATENATE("R",'MAPA DE RIESGOS'!$H538,"C",'MAPA DE RIESGOS'!$AF538),"")</f>
        <v/>
      </c>
      <c r="BC163" s="370" t="str">
        <f>IF(AND('MAPA DE RIESGOS'!$AP539="Muy Baja",'MAPA DE RIESGOS'!$AR539="Moderado"),CONCATENATE("R",'MAPA DE RIESGOS'!$H539,"C",'MAPA DE RIESGOS'!$AF539),"")</f>
        <v/>
      </c>
      <c r="BD163" s="370" t="str">
        <f>IF(AND('MAPA DE RIESGOS'!$AP540="Muy Baja",'MAPA DE RIESGOS'!$AR540="Moderado"),CONCATENATE("R",'MAPA DE RIESGOS'!$H540,"C",'MAPA DE RIESGOS'!$AF540),"")</f>
        <v/>
      </c>
      <c r="BE163" s="370" t="str">
        <f>IF(AND('MAPA DE RIESGOS'!$AP541="Muy Baja",'MAPA DE RIESGOS'!$AR541="Moderado"),CONCATENATE("R",'MAPA DE RIESGOS'!$H541,"C",'MAPA DE RIESGOS'!$AF541),"")</f>
        <v/>
      </c>
      <c r="BF163" s="370" t="str">
        <f>IF(AND('MAPA DE RIESGOS'!$AP542="Muy Baja",'MAPA DE RIESGOS'!$AR542="Moderado"),CONCATENATE("R",'MAPA DE RIESGOS'!$H542,"C",'MAPA DE RIESGOS'!$AF542),"")</f>
        <v/>
      </c>
      <c r="BG163" s="370" t="str">
        <f>IF(AND('MAPA DE RIESGOS'!$AP543="Muy Baja",'MAPA DE RIESGOS'!$AR543="Moderado"),CONCATENATE("R",'MAPA DE RIESGOS'!$H543,"C",'MAPA DE RIESGOS'!$AF543),"")</f>
        <v/>
      </c>
      <c r="BH163" s="370" t="str">
        <f>IF(AND('MAPA DE RIESGOS'!$AP544="Muy Baja",'MAPA DE RIESGOS'!$AR544="Moderado"),CONCATENATE("R",'MAPA DE RIESGOS'!$H544,"C",'MAPA DE RIESGOS'!$AF544),"")</f>
        <v/>
      </c>
      <c r="BI163" s="370" t="str">
        <f>IF(AND('MAPA DE RIESGOS'!$AP545="Muy Baja",'MAPA DE RIESGOS'!$AR545="Moderado"),CONCATENATE("R",'MAPA DE RIESGOS'!$H545,"C",'MAPA DE RIESGOS'!$AF545),"")</f>
        <v/>
      </c>
      <c r="BJ163" s="370" t="str">
        <f>IF(AND('MAPA DE RIESGOS'!$AP546="Muy Baja",'MAPA DE RIESGOS'!$AR546="Moderado"),CONCATENATE("R",'MAPA DE RIESGOS'!$H546,"C",'MAPA DE RIESGOS'!$AF546),"")</f>
        <v/>
      </c>
      <c r="BK163" s="371" t="str">
        <f>IF(AND('MAPA DE RIESGOS'!$AP547="Muy Baja",'MAPA DE RIESGOS'!$AR547="Moderado"),CONCATENATE("R",'MAPA DE RIESGOS'!$H547,"C",'MAPA DE RIESGOS'!$AF547),"")</f>
        <v/>
      </c>
      <c r="BL163" s="357" t="str">
        <f>IF(AND('MAPA DE RIESGOS'!$AP530="Muy Baja",'MAPA DE RIESGOS'!$AR530="Mayor"),CONCATENATE("R",'MAPA DE RIESGOS'!$H530,"C",'MAPA DE RIESGOS'!$AF530),"")</f>
        <v/>
      </c>
      <c r="BM163" s="357" t="str">
        <f>IF(AND('MAPA DE RIESGOS'!$AP531="Muy Baja",'MAPA DE RIESGOS'!$AR531="Mayor"),CONCATENATE("R",'MAPA DE RIESGOS'!$H531,"C",'MAPA DE RIESGOS'!$AF531),"")</f>
        <v/>
      </c>
      <c r="BN163" s="357" t="str">
        <f>IF(AND('MAPA DE RIESGOS'!$AP532="Muy Baja",'MAPA DE RIESGOS'!$AR532="Mayor"),CONCATENATE("R",'MAPA DE RIESGOS'!$H532,"C",'MAPA DE RIESGOS'!$AF532),"")</f>
        <v/>
      </c>
      <c r="BO163" s="357" t="str">
        <f>IF(AND('MAPA DE RIESGOS'!$AP533="Muy Baja",'MAPA DE RIESGOS'!$AR533="Mayor"),CONCATENATE("R",'MAPA DE RIESGOS'!$H533,"C",'MAPA DE RIESGOS'!$AF533),"")</f>
        <v/>
      </c>
      <c r="BP163" s="357" t="str">
        <f>IF(AND('MAPA DE RIESGOS'!$AP534="Muy Baja",'MAPA DE RIESGOS'!$AR534="Mayor"),CONCATENATE("R",'MAPA DE RIESGOS'!$H534,"C",'MAPA DE RIESGOS'!$AF534),"")</f>
        <v/>
      </c>
      <c r="BQ163" s="357" t="str">
        <f>IF(AND('MAPA DE RIESGOS'!$AP535="Muy Baja",'MAPA DE RIESGOS'!$AR535="Mayor"),CONCATENATE("R",'MAPA DE RIESGOS'!$H535,"C",'MAPA DE RIESGOS'!$AF535),"")</f>
        <v/>
      </c>
      <c r="BR163" s="357" t="str">
        <f>IF(AND('MAPA DE RIESGOS'!$AP536="Muy Baja",'MAPA DE RIESGOS'!$AR536="Mayor"),CONCATENATE("R",'MAPA DE RIESGOS'!$H536,"C",'MAPA DE RIESGOS'!$AF536),"")</f>
        <v/>
      </c>
      <c r="BS163" s="357" t="str">
        <f>IF(AND('MAPA DE RIESGOS'!$AP537="Muy Baja",'MAPA DE RIESGOS'!$AR537="Mayor"),CONCATENATE("R",'MAPA DE RIESGOS'!$H537,"C",'MAPA DE RIESGOS'!$AF537),"")</f>
        <v/>
      </c>
      <c r="BT163" s="357" t="str">
        <f>IF(AND('MAPA DE RIESGOS'!$AP538="Muy Baja",'MAPA DE RIESGOS'!$AR538="Mayor"),CONCATENATE("R",'MAPA DE RIESGOS'!$H538,"C",'MAPA DE RIESGOS'!$AF538),"")</f>
        <v/>
      </c>
      <c r="BU163" s="357" t="str">
        <f>IF(AND('MAPA DE RIESGOS'!$AP539="Muy Baja",'MAPA DE RIESGOS'!$AR539="Mayor"),CONCATENATE("R",'MAPA DE RIESGOS'!$H539,"C",'MAPA DE RIESGOS'!$AF539),"")</f>
        <v/>
      </c>
      <c r="BV163" s="357" t="str">
        <f>IF(AND('MAPA DE RIESGOS'!$AP540="Muy Baja",'MAPA DE RIESGOS'!$AR540="Mayor"),CONCATENATE("R",'MAPA DE RIESGOS'!$H540,"C",'MAPA DE RIESGOS'!$AF540),"")</f>
        <v/>
      </c>
      <c r="BW163" s="357" t="str">
        <f>IF(AND('MAPA DE RIESGOS'!$AP541="Muy Baja",'MAPA DE RIESGOS'!$AR541="Mayor"),CONCATENATE("R",'MAPA DE RIESGOS'!$H541,"C",'MAPA DE RIESGOS'!$AF541),"")</f>
        <v/>
      </c>
      <c r="BX163" s="357" t="str">
        <f>IF(AND('MAPA DE RIESGOS'!$AP542="Muy Baja",'MAPA DE RIESGOS'!$AR542="Mayor"),CONCATENATE("R",'MAPA DE RIESGOS'!$H542,"C",'MAPA DE RIESGOS'!$AF542),"")</f>
        <v/>
      </c>
      <c r="BY163" s="357" t="str">
        <f>IF(AND('MAPA DE RIESGOS'!$AP543="Muy Baja",'MAPA DE RIESGOS'!$AR543="Mayor"),CONCATENATE("R",'MAPA DE RIESGOS'!$H543,"C",'MAPA DE RIESGOS'!$AF543),"")</f>
        <v/>
      </c>
      <c r="BZ163" s="357" t="str">
        <f>IF(AND('MAPA DE RIESGOS'!$AP544="Muy Baja",'MAPA DE RIESGOS'!$AR544="Mayor"),CONCATENATE("R",'MAPA DE RIESGOS'!$H544,"C",'MAPA DE RIESGOS'!$AF544),"")</f>
        <v/>
      </c>
      <c r="CA163" s="357" t="str">
        <f>IF(AND('MAPA DE RIESGOS'!$AP545="Muy Baja",'MAPA DE RIESGOS'!$AR545="Mayor"),CONCATENATE("R",'MAPA DE RIESGOS'!$H545,"C",'MAPA DE RIESGOS'!$AF545),"")</f>
        <v/>
      </c>
      <c r="CB163" s="357" t="str">
        <f>IF(AND('MAPA DE RIESGOS'!$AP546="Muy Baja",'MAPA DE RIESGOS'!$AR546="Mayor"),CONCATENATE("R",'MAPA DE RIESGOS'!$H546,"C",'MAPA DE RIESGOS'!$AF546),"")</f>
        <v/>
      </c>
      <c r="CC163" s="358" t="str">
        <f>IF(AND('MAPA DE RIESGOS'!$AP547="Muy Baja",'MAPA DE RIESGOS'!$AR547="Mayor"),CONCATENATE("R",'MAPA DE RIESGOS'!$H547,"C",'MAPA DE RIESGOS'!$AF547),"")</f>
        <v/>
      </c>
      <c r="CD163" s="359" t="str">
        <f>IF(AND('MAPA DE RIESGOS'!$AP530="Muy Baja",'MAPA DE RIESGOS'!$AR530="Catastrófico"),CONCATENATE("R",'MAPA DE RIESGOS'!$H530,"C",'MAPA DE RIESGOS'!$AF530),"")</f>
        <v/>
      </c>
      <c r="CE163" s="359" t="str">
        <f>IF(AND('MAPA DE RIESGOS'!$AP531="Muy Baja",'MAPA DE RIESGOS'!$AR531="Catastrófico"),CONCATENATE("R",'MAPA DE RIESGOS'!$H531,"C",'MAPA DE RIESGOS'!$AF531),"")</f>
        <v/>
      </c>
      <c r="CF163" s="359" t="str">
        <f>IF(AND('MAPA DE RIESGOS'!$AP532="Muy Baja",'MAPA DE RIESGOS'!$AR532="Catastrófico"),CONCATENATE("R",'MAPA DE RIESGOS'!$H532,"C",'MAPA DE RIESGOS'!$AF532),"")</f>
        <v/>
      </c>
      <c r="CG163" s="359" t="str">
        <f>IF(AND('MAPA DE RIESGOS'!$AP533="Muy Baja",'MAPA DE RIESGOS'!$AR533="Catastrófico"),CONCATENATE("R",'MAPA DE RIESGOS'!$H533,"C",'MAPA DE RIESGOS'!$AF533),"")</f>
        <v/>
      </c>
      <c r="CH163" s="359" t="str">
        <f>IF(AND('MAPA DE RIESGOS'!$AP534="Muy Baja",'MAPA DE RIESGOS'!$AR534="Catastrófico"),CONCATENATE("R",'MAPA DE RIESGOS'!$H534,"C",'MAPA DE RIESGOS'!$AF534),"")</f>
        <v/>
      </c>
      <c r="CI163" s="359" t="str">
        <f>IF(AND('MAPA DE RIESGOS'!$AP535="Muy Baja",'MAPA DE RIESGOS'!$AR535="Catastrófico"),CONCATENATE("R",'MAPA DE RIESGOS'!$H535,"C",'MAPA DE RIESGOS'!$AF535),"")</f>
        <v/>
      </c>
      <c r="CJ163" s="359" t="str">
        <f>IF(AND('MAPA DE RIESGOS'!$AP536="Muy Baja",'MAPA DE RIESGOS'!$AR536="Catastrófico"),CONCATENATE("R",'MAPA DE RIESGOS'!$H536,"C",'MAPA DE RIESGOS'!$AF536),"")</f>
        <v/>
      </c>
      <c r="CK163" s="359" t="str">
        <f>IF(AND('MAPA DE RIESGOS'!$AP537="Muy Baja",'MAPA DE RIESGOS'!$AR537="Catastrófico"),CONCATENATE("R",'MAPA DE RIESGOS'!$H537,"C",'MAPA DE RIESGOS'!$AF537),"")</f>
        <v/>
      </c>
      <c r="CL163" s="359" t="str">
        <f>IF(AND('MAPA DE RIESGOS'!$AP538="Muy Baja",'MAPA DE RIESGOS'!$AR538="Catastrófico"),CONCATENATE("R",'MAPA DE RIESGOS'!$H538,"C",'MAPA DE RIESGOS'!$AF538),"")</f>
        <v/>
      </c>
      <c r="CM163" s="359" t="str">
        <f>IF(AND('MAPA DE RIESGOS'!$AP539="Muy Baja",'MAPA DE RIESGOS'!$AR539="Catastrófico"),CONCATENATE("R",'MAPA DE RIESGOS'!$H539,"C",'MAPA DE RIESGOS'!$AF539),"")</f>
        <v/>
      </c>
      <c r="CN163" s="359" t="str">
        <f>IF(AND('MAPA DE RIESGOS'!$AP540="Muy Baja",'MAPA DE RIESGOS'!$AR540="Catastrófico"),CONCATENATE("R",'MAPA DE RIESGOS'!$H540,"C",'MAPA DE RIESGOS'!$AF540),"")</f>
        <v/>
      </c>
      <c r="CO163" s="359" t="str">
        <f>IF(AND('MAPA DE RIESGOS'!$AP541="Muy Baja",'MAPA DE RIESGOS'!$AR541="Catastrófico"),CONCATENATE("R",'MAPA DE RIESGOS'!$H541,"C",'MAPA DE RIESGOS'!$AF541),"")</f>
        <v/>
      </c>
      <c r="CP163" s="359" t="str">
        <f>IF(AND('MAPA DE RIESGOS'!$AP542="Muy Baja",'MAPA DE RIESGOS'!$AR542="Catastrófico"),CONCATENATE("R",'MAPA DE RIESGOS'!$H542,"C",'MAPA DE RIESGOS'!$AF542),"")</f>
        <v/>
      </c>
      <c r="CQ163" s="359" t="str">
        <f>IF(AND('MAPA DE RIESGOS'!$AP543="Muy Baja",'MAPA DE RIESGOS'!$AR543="Catastrófico"),CONCATENATE("R",'MAPA DE RIESGOS'!$H543,"C",'MAPA DE RIESGOS'!$AF543),"")</f>
        <v/>
      </c>
      <c r="CR163" s="359" t="str">
        <f>IF(AND('MAPA DE RIESGOS'!$AP544="Muy Baja",'MAPA DE RIESGOS'!$AR544="Catastrófico"),CONCATENATE("R",'MAPA DE RIESGOS'!$H544,"C",'MAPA DE RIESGOS'!$AF544),"")</f>
        <v/>
      </c>
      <c r="CS163" s="359" t="str">
        <f>IF(AND('MAPA DE RIESGOS'!$AP545="Muy Baja",'MAPA DE RIESGOS'!$AR545="Catastrófico"),CONCATENATE("R",'MAPA DE RIESGOS'!$H545,"C",'MAPA DE RIESGOS'!$AF545),"")</f>
        <v/>
      </c>
      <c r="CT163" s="359" t="str">
        <f>IF(AND('MAPA DE RIESGOS'!$AP546="Muy Baja",'MAPA DE RIESGOS'!$AR546="Catastrófico"),CONCATENATE("R",'MAPA DE RIESGOS'!$H546,"C",'MAPA DE RIESGOS'!$AF546),"")</f>
        <v/>
      </c>
      <c r="CU163" s="360" t="str">
        <f>IF(AND('MAPA DE RIESGOS'!$AP547="Muy Baja",'MAPA DE RIESGOS'!$AR547="Catastrófico"),CONCATENATE("R",'MAPA DE RIESGOS'!$H547,"C",'MAPA DE RIESGOS'!$AF547),"")</f>
        <v/>
      </c>
      <c r="CV163" s="67"/>
    </row>
    <row r="164" spans="2:106" ht="32.5" customHeight="1">
      <c r="B164" s="755"/>
      <c r="C164" s="755"/>
      <c r="D164" s="756"/>
      <c r="E164" s="726"/>
      <c r="F164" s="727"/>
      <c r="G164" s="727"/>
      <c r="H164" s="727"/>
      <c r="I164" s="727"/>
      <c r="J164" s="378" t="str">
        <f>IF(AND('MAPA DE RIESGOS'!$AP548="Muy Baja",'MAPA DE RIESGOS'!$AR548="Leve"),CONCATENATE("R",'MAPA DE RIESGOS'!$H548,"C",'MAPA DE RIESGOS'!$AF548),"")</f>
        <v/>
      </c>
      <c r="K164" s="379" t="str">
        <f>IF(AND('MAPA DE RIESGOS'!$AP549="Muy Baja",'MAPA DE RIESGOS'!$AR549="Leve"),CONCATENATE("R",'MAPA DE RIESGOS'!$H549,"C",'MAPA DE RIESGOS'!$AF549),"")</f>
        <v/>
      </c>
      <c r="L164" s="379" t="str">
        <f>IF(AND('MAPA DE RIESGOS'!$AP550="Muy Baja",'MAPA DE RIESGOS'!$AR550="Leve"),CONCATENATE("R",'MAPA DE RIESGOS'!$H550,"C",'MAPA DE RIESGOS'!$AF550),"")</f>
        <v/>
      </c>
      <c r="M164" s="379" t="str">
        <f>IF(AND('MAPA DE RIESGOS'!$AP551="Muy Baja",'MAPA DE RIESGOS'!$AR551="Leve"),CONCATENATE("R",'MAPA DE RIESGOS'!$H551,"C",'MAPA DE RIESGOS'!$AF551),"")</f>
        <v/>
      </c>
      <c r="N164" s="379" t="str">
        <f>IF(AND('MAPA DE RIESGOS'!$AP552="Muy Baja",'MAPA DE RIESGOS'!$AR552="Leve"),CONCATENATE("R",'MAPA DE RIESGOS'!$H552,"C",'MAPA DE RIESGOS'!$AF552),"")</f>
        <v/>
      </c>
      <c r="O164" s="379" t="str">
        <f>IF(AND('MAPA DE RIESGOS'!$AP553="Muy Baja",'MAPA DE RIESGOS'!$AR553="Leve"),CONCATENATE("R",'MAPA DE RIESGOS'!$H553,"C",'MAPA DE RIESGOS'!$AF553),"")</f>
        <v/>
      </c>
      <c r="P164" s="379" t="str">
        <f>IF(AND('MAPA DE RIESGOS'!$AP554="Muy Baja",'MAPA DE RIESGOS'!$AR554="Leve"),CONCATENATE("R",'MAPA DE RIESGOS'!$H554,"C",'MAPA DE RIESGOS'!$AF554),"")</f>
        <v/>
      </c>
      <c r="Q164" s="379" t="str">
        <f>IF(AND('MAPA DE RIESGOS'!$AP555="Muy Baja",'MAPA DE RIESGOS'!$AR555="Leve"),CONCATENATE("R",'MAPA DE RIESGOS'!$H555,"C",'MAPA DE RIESGOS'!$AF555),"")</f>
        <v/>
      </c>
      <c r="R164" s="379" t="str">
        <f>IF(AND('MAPA DE RIESGOS'!$AP556="Muy Baja",'MAPA DE RIESGOS'!$AR556="Leve"),CONCATENATE("R",'MAPA DE RIESGOS'!$H556,"C",'MAPA DE RIESGOS'!$AF556),"")</f>
        <v/>
      </c>
      <c r="S164" s="379" t="str">
        <f>IF(AND('MAPA DE RIESGOS'!$AP557="Muy Baja",'MAPA DE RIESGOS'!$AR557="Leve"),CONCATENATE("R",'MAPA DE RIESGOS'!$H557,"C",'MAPA DE RIESGOS'!$AF557),"")</f>
        <v/>
      </c>
      <c r="T164" s="379" t="str">
        <f>IF(AND('MAPA DE RIESGOS'!$AP558="Muy Baja",'MAPA DE RIESGOS'!$AR558="Leve"),CONCATENATE("R",'MAPA DE RIESGOS'!$H558,"C",'MAPA DE RIESGOS'!$AF558),"")</f>
        <v/>
      </c>
      <c r="U164" s="379" t="str">
        <f>IF(AND('MAPA DE RIESGOS'!$AP559="Muy Baja",'MAPA DE RIESGOS'!$AR559="Leve"),CONCATENATE("R",'MAPA DE RIESGOS'!$H559,"C",'MAPA DE RIESGOS'!$AF559),"")</f>
        <v/>
      </c>
      <c r="V164" s="379" t="str">
        <f>IF(AND('MAPA DE RIESGOS'!$AP560="Muy Baja",'MAPA DE RIESGOS'!$AR560="Leve"),CONCATENATE("R",'MAPA DE RIESGOS'!$H560,"C",'MAPA DE RIESGOS'!$AF560),"")</f>
        <v/>
      </c>
      <c r="W164" s="379" t="str">
        <f>IF(AND('MAPA DE RIESGOS'!$AP561="Muy Baja",'MAPA DE RIESGOS'!$AR561="Leve"),CONCATENATE("R",'MAPA DE RIESGOS'!$H561,"C",'MAPA DE RIESGOS'!$AF561),"")</f>
        <v/>
      </c>
      <c r="X164" s="379" t="str">
        <f>IF(AND('MAPA DE RIESGOS'!$AP562="Muy Baja",'MAPA DE RIESGOS'!$AR562="Leve"),CONCATENATE("R",'MAPA DE RIESGOS'!$H562,"C",'MAPA DE RIESGOS'!$AF562),"")</f>
        <v/>
      </c>
      <c r="Y164" s="379" t="str">
        <f>IF(AND('MAPA DE RIESGOS'!$AP563="Muy Baja",'MAPA DE RIESGOS'!$AR563="Leve"),CONCATENATE("R",'MAPA DE RIESGOS'!$H563,"C",'MAPA DE RIESGOS'!$AF563),"")</f>
        <v/>
      </c>
      <c r="Z164" s="379" t="str">
        <f>IF(AND('MAPA DE RIESGOS'!$AP564="Muy Baja",'MAPA DE RIESGOS'!$AR564="Leve"),CONCATENATE("R",'MAPA DE RIESGOS'!$H564,"C",'MAPA DE RIESGOS'!$AF564),"")</f>
        <v/>
      </c>
      <c r="AA164" s="380" t="str">
        <f>IF(AND('MAPA DE RIESGOS'!$AP565="Muy Baja",'MAPA DE RIESGOS'!$AR565="Leve"),CONCATENATE("R",'MAPA DE RIESGOS'!$H565,"C",'MAPA DE RIESGOS'!$AF565),"")</f>
        <v/>
      </c>
      <c r="AB164" s="378" t="str">
        <f>IF(AND('MAPA DE RIESGOS'!$AP548="Muy Baja",'MAPA DE RIESGOS'!$AR548="Menor"),CONCATENATE("R",'MAPA DE RIESGOS'!$H548,"C",'MAPA DE RIESGOS'!$AF548),"")</f>
        <v/>
      </c>
      <c r="AC164" s="379" t="str">
        <f>IF(AND('MAPA DE RIESGOS'!$AP549="Muy Baja",'MAPA DE RIESGOS'!$AR549="Menor"),CONCATENATE("R",'MAPA DE RIESGOS'!$H549,"C",'MAPA DE RIESGOS'!$AF549),"")</f>
        <v/>
      </c>
      <c r="AD164" s="379" t="str">
        <f>IF(AND('MAPA DE RIESGOS'!$AP550="Muy Baja",'MAPA DE RIESGOS'!$AR550="Menor"),CONCATENATE("R",'MAPA DE RIESGOS'!$H550,"C",'MAPA DE RIESGOS'!$AF550),"")</f>
        <v/>
      </c>
      <c r="AE164" s="379" t="str">
        <f>IF(AND('MAPA DE RIESGOS'!$AP551="Muy Baja",'MAPA DE RIESGOS'!$AR551="Menor"),CONCATENATE("R",'MAPA DE RIESGOS'!$H551,"C",'MAPA DE RIESGOS'!$AF551),"")</f>
        <v/>
      </c>
      <c r="AF164" s="379" t="str">
        <f>IF(AND('MAPA DE RIESGOS'!$AP552="Muy Baja",'MAPA DE RIESGOS'!$AR552="Menor"),CONCATENATE("R",'MAPA DE RIESGOS'!$H552,"C",'MAPA DE RIESGOS'!$AF552),"")</f>
        <v/>
      </c>
      <c r="AG164" s="379" t="str">
        <f>IF(AND('MAPA DE RIESGOS'!$AP553="Muy Baja",'MAPA DE RIESGOS'!$AR553="Menor"),CONCATENATE("R",'MAPA DE RIESGOS'!$H553,"C",'MAPA DE RIESGOS'!$AF553),"")</f>
        <v/>
      </c>
      <c r="AH164" s="379" t="str">
        <f>IF(AND('MAPA DE RIESGOS'!$AP554="Muy Baja",'MAPA DE RIESGOS'!$AR554="Menor"),CONCATENATE("R",'MAPA DE RIESGOS'!$H554,"C",'MAPA DE RIESGOS'!$AF554),"")</f>
        <v/>
      </c>
      <c r="AI164" s="379" t="str">
        <f>IF(AND('MAPA DE RIESGOS'!$AP555="Muy Baja",'MAPA DE RIESGOS'!$AR555="Menor"),CONCATENATE("R",'MAPA DE RIESGOS'!$H555,"C",'MAPA DE RIESGOS'!$AF555),"")</f>
        <v/>
      </c>
      <c r="AJ164" s="379" t="str">
        <f>IF(AND('MAPA DE RIESGOS'!$AP556="Muy Baja",'MAPA DE RIESGOS'!$AR556="Menor"),CONCATENATE("R",'MAPA DE RIESGOS'!$H556,"C",'MAPA DE RIESGOS'!$AF556),"")</f>
        <v/>
      </c>
      <c r="AK164" s="379" t="str">
        <f>IF(AND('MAPA DE RIESGOS'!$AP557="Muy Baja",'MAPA DE RIESGOS'!$AR557="Menor"),CONCATENATE("R",'MAPA DE RIESGOS'!$H557,"C",'MAPA DE RIESGOS'!$AF557),"")</f>
        <v/>
      </c>
      <c r="AL164" s="379" t="str">
        <f>IF(AND('MAPA DE RIESGOS'!$AP558="Muy Baja",'MAPA DE RIESGOS'!$AR558="Menor"),CONCATENATE("R",'MAPA DE RIESGOS'!$H558,"C",'MAPA DE RIESGOS'!$AF558),"")</f>
        <v/>
      </c>
      <c r="AM164" s="379" t="str">
        <f>IF(AND('MAPA DE RIESGOS'!$AP559="Muy Baja",'MAPA DE RIESGOS'!$AR559="Menor"),CONCATENATE("R",'MAPA DE RIESGOS'!$H559,"C",'MAPA DE RIESGOS'!$AF559),"")</f>
        <v/>
      </c>
      <c r="AN164" s="379" t="str">
        <f>IF(AND('MAPA DE RIESGOS'!$AP560="Muy Baja",'MAPA DE RIESGOS'!$AR560="Menor"),CONCATENATE("R",'MAPA DE RIESGOS'!$H560,"C",'MAPA DE RIESGOS'!$AF560),"")</f>
        <v/>
      </c>
      <c r="AO164" s="379" t="str">
        <f>IF(AND('MAPA DE RIESGOS'!$AP561="Muy Baja",'MAPA DE RIESGOS'!$AR561="Menor"),CONCATENATE("R",'MAPA DE RIESGOS'!$H561,"C",'MAPA DE RIESGOS'!$AF561),"")</f>
        <v/>
      </c>
      <c r="AP164" s="379" t="str">
        <f>IF(AND('MAPA DE RIESGOS'!$AP562="Muy Baja",'MAPA DE RIESGOS'!$AR562="Menor"),CONCATENATE("R",'MAPA DE RIESGOS'!$H562,"C",'MAPA DE RIESGOS'!$AF562),"")</f>
        <v/>
      </c>
      <c r="AQ164" s="379" t="str">
        <f>IF(AND('MAPA DE RIESGOS'!$AP563="Muy Baja",'MAPA DE RIESGOS'!$AR563="Menor"),CONCATENATE("R",'MAPA DE RIESGOS'!$H563,"C",'MAPA DE RIESGOS'!$AF563),"")</f>
        <v/>
      </c>
      <c r="AR164" s="379" t="str">
        <f>IF(AND('MAPA DE RIESGOS'!$AP564="Muy Baja",'MAPA DE RIESGOS'!$AR564="Menor"),CONCATENATE("R",'MAPA DE RIESGOS'!$H564,"C",'MAPA DE RIESGOS'!$AF564),"")</f>
        <v/>
      </c>
      <c r="AS164" s="380" t="str">
        <f>IF(AND('MAPA DE RIESGOS'!$AP565="Muy Baja",'MAPA DE RIESGOS'!$AR565="Menor"),CONCATENATE("R",'MAPA DE RIESGOS'!$H565,"C",'MAPA DE RIESGOS'!$AF565),"")</f>
        <v/>
      </c>
      <c r="AT164" s="369" t="str">
        <f>IF(AND('MAPA DE RIESGOS'!$AP548="Muy Baja",'MAPA DE RIESGOS'!$AR548="Moderado"),CONCATENATE("R",'MAPA DE RIESGOS'!$H548,"C",'MAPA DE RIESGOS'!$AF548),"")</f>
        <v/>
      </c>
      <c r="AU164" s="370" t="str">
        <f>IF(AND('MAPA DE RIESGOS'!$AP549="Muy Baja",'MAPA DE RIESGOS'!$AR549="Moderado"),CONCATENATE("R",'MAPA DE RIESGOS'!$H549,"C",'MAPA DE RIESGOS'!$AF549),"")</f>
        <v/>
      </c>
      <c r="AV164" s="370" t="str">
        <f>IF(AND('MAPA DE RIESGOS'!$AP550="Muy Baja",'MAPA DE RIESGOS'!$AR550="Moderado"),CONCATENATE("R",'MAPA DE RIESGOS'!$H550,"C",'MAPA DE RIESGOS'!$AF550),"")</f>
        <v/>
      </c>
      <c r="AW164" s="370" t="str">
        <f>IF(AND('MAPA DE RIESGOS'!$AP551="Muy Baja",'MAPA DE RIESGOS'!$AR551="Moderado"),CONCATENATE("R",'MAPA DE RIESGOS'!$H551,"C",'MAPA DE RIESGOS'!$AF551),"")</f>
        <v/>
      </c>
      <c r="AX164" s="370" t="str">
        <f>IF(AND('MAPA DE RIESGOS'!$AP552="Muy Baja",'MAPA DE RIESGOS'!$AR552="Moderado"),CONCATENATE("R",'MAPA DE RIESGOS'!$H552,"C",'MAPA DE RIESGOS'!$AF552),"")</f>
        <v/>
      </c>
      <c r="AY164" s="370" t="str">
        <f>IF(AND('MAPA DE RIESGOS'!$AP553="Muy Baja",'MAPA DE RIESGOS'!$AR553="Moderado"),CONCATENATE("R",'MAPA DE RIESGOS'!$H553,"C",'MAPA DE RIESGOS'!$AF553),"")</f>
        <v/>
      </c>
      <c r="AZ164" s="370" t="str">
        <f>IF(AND('MAPA DE RIESGOS'!$AP554="Muy Baja",'MAPA DE RIESGOS'!$AR554="Moderado"),CONCATENATE("R",'MAPA DE RIESGOS'!$H554,"C",'MAPA DE RIESGOS'!$AF554),"")</f>
        <v/>
      </c>
      <c r="BA164" s="370" t="str">
        <f>IF(AND('MAPA DE RIESGOS'!$AP555="Muy Baja",'MAPA DE RIESGOS'!$AR555="Moderado"),CONCATENATE("R",'MAPA DE RIESGOS'!$H555,"C",'MAPA DE RIESGOS'!$AF555),"")</f>
        <v/>
      </c>
      <c r="BB164" s="370" t="str">
        <f>IF(AND('MAPA DE RIESGOS'!$AP556="Muy Baja",'MAPA DE RIESGOS'!$AR556="Moderado"),CONCATENATE("R",'MAPA DE RIESGOS'!$H556,"C",'MAPA DE RIESGOS'!$AF556),"")</f>
        <v/>
      </c>
      <c r="BC164" s="370" t="str">
        <f>IF(AND('MAPA DE RIESGOS'!$AP557="Muy Baja",'MAPA DE RIESGOS'!$AR557="Moderado"),CONCATENATE("R",'MAPA DE RIESGOS'!$H557,"C",'MAPA DE RIESGOS'!$AF557),"")</f>
        <v/>
      </c>
      <c r="BD164" s="370" t="str">
        <f>IF(AND('MAPA DE RIESGOS'!$AP558="Muy Baja",'MAPA DE RIESGOS'!$AR558="Moderado"),CONCATENATE("R",'MAPA DE RIESGOS'!$H558,"C",'MAPA DE RIESGOS'!$AF558),"")</f>
        <v/>
      </c>
      <c r="BE164" s="370" t="str">
        <f>IF(AND('MAPA DE RIESGOS'!$AP559="Muy Baja",'MAPA DE RIESGOS'!$AR559="Moderado"),CONCATENATE("R",'MAPA DE RIESGOS'!$H559,"C",'MAPA DE RIESGOS'!$AF559),"")</f>
        <v/>
      </c>
      <c r="BF164" s="370" t="str">
        <f>IF(AND('MAPA DE RIESGOS'!$AP560="Muy Baja",'MAPA DE RIESGOS'!$AR560="Moderado"),CONCATENATE("R",'MAPA DE RIESGOS'!$H560,"C",'MAPA DE RIESGOS'!$AF560),"")</f>
        <v/>
      </c>
      <c r="BG164" s="370" t="str">
        <f>IF(AND('MAPA DE RIESGOS'!$AP561="Muy Baja",'MAPA DE RIESGOS'!$AR561="Moderado"),CONCATENATE("R",'MAPA DE RIESGOS'!$H561,"C",'MAPA DE RIESGOS'!$AF561),"")</f>
        <v/>
      </c>
      <c r="BH164" s="370" t="str">
        <f>IF(AND('MAPA DE RIESGOS'!$AP562="Muy Baja",'MAPA DE RIESGOS'!$AR562="Moderado"),CONCATENATE("R",'MAPA DE RIESGOS'!$H562,"C",'MAPA DE RIESGOS'!$AF562),"")</f>
        <v/>
      </c>
      <c r="BI164" s="370" t="str">
        <f>IF(AND('MAPA DE RIESGOS'!$AP563="Muy Baja",'MAPA DE RIESGOS'!$AR563="Moderado"),CONCATENATE("R",'MAPA DE RIESGOS'!$H563,"C",'MAPA DE RIESGOS'!$AF563),"")</f>
        <v/>
      </c>
      <c r="BJ164" s="370" t="str">
        <f>IF(AND('MAPA DE RIESGOS'!$AP564="Muy Baja",'MAPA DE RIESGOS'!$AR564="Moderado"),CONCATENATE("R",'MAPA DE RIESGOS'!$H564,"C",'MAPA DE RIESGOS'!$AF564),"")</f>
        <v/>
      </c>
      <c r="BK164" s="371" t="str">
        <f>IF(AND('MAPA DE RIESGOS'!$AP565="Muy Baja",'MAPA DE RIESGOS'!$AR565="Moderado"),CONCATENATE("R",'MAPA DE RIESGOS'!$H565,"C",'MAPA DE RIESGOS'!$AF565),"")</f>
        <v/>
      </c>
      <c r="BL164" s="357" t="str">
        <f>IF(AND('MAPA DE RIESGOS'!$AP548="Muy Baja",'MAPA DE RIESGOS'!$AR548="Mayor"),CONCATENATE("R",'MAPA DE RIESGOS'!$H548,"C",'MAPA DE RIESGOS'!$AF548),"")</f>
        <v/>
      </c>
      <c r="BM164" s="357" t="str">
        <f>IF(AND('MAPA DE RIESGOS'!$AP549="Muy Baja",'MAPA DE RIESGOS'!$AR549="Mayor"),CONCATENATE("R",'MAPA DE RIESGOS'!$H549,"C",'MAPA DE RIESGOS'!$AF549),"")</f>
        <v/>
      </c>
      <c r="BN164" s="357" t="str">
        <f>IF(AND('MAPA DE RIESGOS'!$AP550="Muy Baja",'MAPA DE RIESGOS'!$AR550="Mayor"),CONCATENATE("R",'MAPA DE RIESGOS'!$H550,"C",'MAPA DE RIESGOS'!$AF550),"")</f>
        <v/>
      </c>
      <c r="BO164" s="357" t="str">
        <f>IF(AND('MAPA DE RIESGOS'!$AP551="Muy Baja",'MAPA DE RIESGOS'!$AR551="Mayor"),CONCATENATE("R",'MAPA DE RIESGOS'!$H551,"C",'MAPA DE RIESGOS'!$AF551),"")</f>
        <v/>
      </c>
      <c r="BP164" s="357" t="str">
        <f>IF(AND('MAPA DE RIESGOS'!$AP552="Muy Baja",'MAPA DE RIESGOS'!$AR552="Mayor"),CONCATENATE("R",'MAPA DE RIESGOS'!$H552,"C",'MAPA DE RIESGOS'!$AF552),"")</f>
        <v/>
      </c>
      <c r="BQ164" s="357" t="str">
        <f>IF(AND('MAPA DE RIESGOS'!$AP553="Muy Baja",'MAPA DE RIESGOS'!$AR553="Mayor"),CONCATENATE("R",'MAPA DE RIESGOS'!$H553,"C",'MAPA DE RIESGOS'!$AF553),"")</f>
        <v/>
      </c>
      <c r="BR164" s="357" t="str">
        <f>IF(AND('MAPA DE RIESGOS'!$AP554="Muy Baja",'MAPA DE RIESGOS'!$AR554="Mayor"),CONCATENATE("R",'MAPA DE RIESGOS'!$H554,"C",'MAPA DE RIESGOS'!$AF554),"")</f>
        <v/>
      </c>
      <c r="BS164" s="357" t="str">
        <f>IF(AND('MAPA DE RIESGOS'!$AP555="Muy Baja",'MAPA DE RIESGOS'!$AR555="Mayor"),CONCATENATE("R",'MAPA DE RIESGOS'!$H555,"C",'MAPA DE RIESGOS'!$AF555),"")</f>
        <v/>
      </c>
      <c r="BT164" s="357" t="str">
        <f>IF(AND('MAPA DE RIESGOS'!$AP556="Muy Baja",'MAPA DE RIESGOS'!$AR556="Mayor"),CONCATENATE("R",'MAPA DE RIESGOS'!$H556,"C",'MAPA DE RIESGOS'!$AF556),"")</f>
        <v/>
      </c>
      <c r="BU164" s="357" t="str">
        <f>IF(AND('MAPA DE RIESGOS'!$AP557="Muy Baja",'MAPA DE RIESGOS'!$AR557="Mayor"),CONCATENATE("R",'MAPA DE RIESGOS'!$H557,"C",'MAPA DE RIESGOS'!$AF557),"")</f>
        <v/>
      </c>
      <c r="BV164" s="357" t="str">
        <f>IF(AND('MAPA DE RIESGOS'!$AP558="Muy Baja",'MAPA DE RIESGOS'!$AR558="Mayor"),CONCATENATE("R",'MAPA DE RIESGOS'!$H558,"C",'MAPA DE RIESGOS'!$AF558),"")</f>
        <v/>
      </c>
      <c r="BW164" s="357" t="str">
        <f>IF(AND('MAPA DE RIESGOS'!$AP559="Muy Baja",'MAPA DE RIESGOS'!$AR559="Mayor"),CONCATENATE("R",'MAPA DE RIESGOS'!$H559,"C",'MAPA DE RIESGOS'!$AF559),"")</f>
        <v/>
      </c>
      <c r="BX164" s="357" t="str">
        <f>IF(AND('MAPA DE RIESGOS'!$AP560="Muy Baja",'MAPA DE RIESGOS'!$AR560="Mayor"),CONCATENATE("R",'MAPA DE RIESGOS'!$H560,"C",'MAPA DE RIESGOS'!$AF560),"")</f>
        <v/>
      </c>
      <c r="BY164" s="357" t="str">
        <f>IF(AND('MAPA DE RIESGOS'!$AP561="Muy Baja",'MAPA DE RIESGOS'!$AR561="Mayor"),CONCATENATE("R",'MAPA DE RIESGOS'!$H561,"C",'MAPA DE RIESGOS'!$AF561),"")</f>
        <v/>
      </c>
      <c r="BZ164" s="357" t="str">
        <f>IF(AND('MAPA DE RIESGOS'!$AP562="Muy Baja",'MAPA DE RIESGOS'!$AR562="Mayor"),CONCATENATE("R",'MAPA DE RIESGOS'!$H562,"C",'MAPA DE RIESGOS'!$AF562),"")</f>
        <v/>
      </c>
      <c r="CA164" s="357" t="str">
        <f>IF(AND('MAPA DE RIESGOS'!$AP563="Muy Baja",'MAPA DE RIESGOS'!$AR563="Mayor"),CONCATENATE("R",'MAPA DE RIESGOS'!$H563,"C",'MAPA DE RIESGOS'!$AF563),"")</f>
        <v/>
      </c>
      <c r="CB164" s="357" t="str">
        <f>IF(AND('MAPA DE RIESGOS'!$AP564="Muy Baja",'MAPA DE RIESGOS'!$AR564="Mayor"),CONCATENATE("R",'MAPA DE RIESGOS'!$H564,"C",'MAPA DE RIESGOS'!$AF564),"")</f>
        <v/>
      </c>
      <c r="CC164" s="358" t="str">
        <f>IF(AND('MAPA DE RIESGOS'!$AP565="Muy Baja",'MAPA DE RIESGOS'!$AR565="Mayor"),CONCATENATE("R",'MAPA DE RIESGOS'!$H565,"C",'MAPA DE RIESGOS'!$AF565),"")</f>
        <v/>
      </c>
      <c r="CD164" s="359" t="str">
        <f>IF(AND('MAPA DE RIESGOS'!$AP548="Muy Baja",'MAPA DE RIESGOS'!$AR548="Catastrófico"),CONCATENATE("R",'MAPA DE RIESGOS'!$H548,"C",'MAPA DE RIESGOS'!$AF548),"")</f>
        <v/>
      </c>
      <c r="CE164" s="359" t="str">
        <f>IF(AND('MAPA DE RIESGOS'!$AP549="Muy Baja",'MAPA DE RIESGOS'!$AR549="Catastrófico"),CONCATENATE("R",'MAPA DE RIESGOS'!$H549,"C",'MAPA DE RIESGOS'!$AF549),"")</f>
        <v/>
      </c>
      <c r="CF164" s="359" t="str">
        <f>IF(AND('MAPA DE RIESGOS'!$AP550="Muy Baja",'MAPA DE RIESGOS'!$AR550="Catastrófico"),CONCATENATE("R",'MAPA DE RIESGOS'!$H550,"C",'MAPA DE RIESGOS'!$AF550),"")</f>
        <v/>
      </c>
      <c r="CG164" s="359" t="str">
        <f>IF(AND('MAPA DE RIESGOS'!$AP551="Muy Baja",'MAPA DE RIESGOS'!$AR551="Catastrófico"),CONCATENATE("R",'MAPA DE RIESGOS'!$H551,"C",'MAPA DE RIESGOS'!$AF551),"")</f>
        <v/>
      </c>
      <c r="CH164" s="359" t="str">
        <f>IF(AND('MAPA DE RIESGOS'!$AP552="Muy Baja",'MAPA DE RIESGOS'!$AR552="Catastrófico"),CONCATENATE("R",'MAPA DE RIESGOS'!$H552,"C",'MAPA DE RIESGOS'!$AF552),"")</f>
        <v/>
      </c>
      <c r="CI164" s="359" t="str">
        <f>IF(AND('MAPA DE RIESGOS'!$AP553="Muy Baja",'MAPA DE RIESGOS'!$AR553="Catastrófico"),CONCATENATE("R",'MAPA DE RIESGOS'!$H553,"C",'MAPA DE RIESGOS'!$AF553),"")</f>
        <v/>
      </c>
      <c r="CJ164" s="359" t="str">
        <f>IF(AND('MAPA DE RIESGOS'!$AP554="Muy Baja",'MAPA DE RIESGOS'!$AR554="Catastrófico"),CONCATENATE("R",'MAPA DE RIESGOS'!$H554,"C",'MAPA DE RIESGOS'!$AF554),"")</f>
        <v/>
      </c>
      <c r="CK164" s="359" t="str">
        <f>IF(AND('MAPA DE RIESGOS'!$AP555="Muy Baja",'MAPA DE RIESGOS'!$AR555="Catastrófico"),CONCATENATE("R",'MAPA DE RIESGOS'!$H555,"C",'MAPA DE RIESGOS'!$AF555),"")</f>
        <v/>
      </c>
      <c r="CL164" s="359" t="str">
        <f>IF(AND('MAPA DE RIESGOS'!$AP556="Muy Baja",'MAPA DE RIESGOS'!$AR556="Catastrófico"),CONCATENATE("R",'MAPA DE RIESGOS'!$H556,"C",'MAPA DE RIESGOS'!$AF556),"")</f>
        <v/>
      </c>
      <c r="CM164" s="359" t="str">
        <f>IF(AND('MAPA DE RIESGOS'!$AP557="Muy Baja",'MAPA DE RIESGOS'!$AR557="Catastrófico"),CONCATENATE("R",'MAPA DE RIESGOS'!$H557,"C",'MAPA DE RIESGOS'!$AF557),"")</f>
        <v/>
      </c>
      <c r="CN164" s="359" t="str">
        <f>IF(AND('MAPA DE RIESGOS'!$AP558="Muy Baja",'MAPA DE RIESGOS'!$AR558="Catastrófico"),CONCATENATE("R",'MAPA DE RIESGOS'!$H558,"C",'MAPA DE RIESGOS'!$AF558),"")</f>
        <v/>
      </c>
      <c r="CO164" s="359" t="str">
        <f>IF(AND('MAPA DE RIESGOS'!$AP559="Muy Baja",'MAPA DE RIESGOS'!$AR559="Catastrófico"),CONCATENATE("R",'MAPA DE RIESGOS'!$H559,"C",'MAPA DE RIESGOS'!$AF559),"")</f>
        <v/>
      </c>
      <c r="CP164" s="359" t="str">
        <f>IF(AND('MAPA DE RIESGOS'!$AP560="Muy Baja",'MAPA DE RIESGOS'!$AR560="Catastrófico"),CONCATENATE("R",'MAPA DE RIESGOS'!$H560,"C",'MAPA DE RIESGOS'!$AF560),"")</f>
        <v/>
      </c>
      <c r="CQ164" s="359" t="str">
        <f>IF(AND('MAPA DE RIESGOS'!$AP561="Muy Baja",'MAPA DE RIESGOS'!$AR561="Catastrófico"),CONCATENATE("R",'MAPA DE RIESGOS'!$H561,"C",'MAPA DE RIESGOS'!$AF561),"")</f>
        <v/>
      </c>
      <c r="CR164" s="359" t="str">
        <f>IF(AND('MAPA DE RIESGOS'!$AP562="Muy Baja",'MAPA DE RIESGOS'!$AR562="Catastrófico"),CONCATENATE("R",'MAPA DE RIESGOS'!$H562,"C",'MAPA DE RIESGOS'!$AF562),"")</f>
        <v/>
      </c>
      <c r="CS164" s="359" t="str">
        <f>IF(AND('MAPA DE RIESGOS'!$AP563="Muy Baja",'MAPA DE RIESGOS'!$AR563="Catastrófico"),CONCATENATE("R",'MAPA DE RIESGOS'!$H563,"C",'MAPA DE RIESGOS'!$AF563),"")</f>
        <v/>
      </c>
      <c r="CT164" s="359" t="str">
        <f>IF(AND('MAPA DE RIESGOS'!$AP564="Muy Baja",'MAPA DE RIESGOS'!$AR564="Catastrófico"),CONCATENATE("R",'MAPA DE RIESGOS'!$H564,"C",'MAPA DE RIESGOS'!$AF564),"")</f>
        <v/>
      </c>
      <c r="CU164" s="360" t="str">
        <f>IF(AND('MAPA DE RIESGOS'!$AP565="Muy Baja",'MAPA DE RIESGOS'!$AR565="Catastrófico"),CONCATENATE("R",'MAPA DE RIESGOS'!$H565,"C",'MAPA DE RIESGOS'!$AF565),"")</f>
        <v/>
      </c>
      <c r="CV164" s="67"/>
    </row>
    <row r="165" spans="2:106" ht="32.5" customHeight="1">
      <c r="B165" s="755"/>
      <c r="C165" s="755"/>
      <c r="D165" s="756"/>
      <c r="E165" s="726"/>
      <c r="F165" s="727"/>
      <c r="G165" s="727"/>
      <c r="H165" s="727"/>
      <c r="I165" s="727"/>
      <c r="J165" s="378" t="str">
        <f>IF(AND('MAPA DE RIESGOS'!$AP566="Muy Baja",'MAPA DE RIESGOS'!$AR566="Leve"),CONCATENATE("R",'MAPA DE RIESGOS'!$H566,"C",'MAPA DE RIESGOS'!$AF566),"")</f>
        <v/>
      </c>
      <c r="K165" s="379" t="str">
        <f>IF(AND('MAPA DE RIESGOS'!$AP567="Muy Baja",'MAPA DE RIESGOS'!$AR567="Leve"),CONCATENATE("R",'MAPA DE RIESGOS'!$H567,"C",'MAPA DE RIESGOS'!$AF567),"")</f>
        <v/>
      </c>
      <c r="L165" s="379" t="str">
        <f>IF(AND('MAPA DE RIESGOS'!$AP568="Muy Baja",'MAPA DE RIESGOS'!$AR568="Leve"),CONCATENATE("R",'MAPA DE RIESGOS'!$H568,"C",'MAPA DE RIESGOS'!$AF568),"")</f>
        <v/>
      </c>
      <c r="M165" s="379" t="str">
        <f>IF(AND('MAPA DE RIESGOS'!$AP569="Muy Baja",'MAPA DE RIESGOS'!$AR569="Leve"),CONCATENATE("R",'MAPA DE RIESGOS'!$H569,"C",'MAPA DE RIESGOS'!$AF569),"")</f>
        <v/>
      </c>
      <c r="N165" s="379" t="str">
        <f>IF(AND('MAPA DE RIESGOS'!$AP570="Muy Baja",'MAPA DE RIESGOS'!$AR570="Leve"),CONCATENATE("R",'MAPA DE RIESGOS'!$H570,"C",'MAPA DE RIESGOS'!$AF570),"")</f>
        <v/>
      </c>
      <c r="O165" s="379" t="str">
        <f>IF(AND('MAPA DE RIESGOS'!$AP571="Muy Baja",'MAPA DE RIESGOS'!$AR571="Leve"),CONCATENATE("R",'MAPA DE RIESGOS'!$H571,"C",'MAPA DE RIESGOS'!$AF571),"")</f>
        <v/>
      </c>
      <c r="P165" s="379" t="str">
        <f>IF(AND('MAPA DE RIESGOS'!$AP572="Muy Baja",'MAPA DE RIESGOS'!$AR572="Leve"),CONCATENATE("R",'MAPA DE RIESGOS'!$H572,"C",'MAPA DE RIESGOS'!$AF572),"")</f>
        <v/>
      </c>
      <c r="Q165" s="379" t="str">
        <f>IF(AND('MAPA DE RIESGOS'!$AP573="Muy Baja",'MAPA DE RIESGOS'!$AR573="Leve"),CONCATENATE("R",'MAPA DE RIESGOS'!$H573,"C",'MAPA DE RIESGOS'!$AF573),"")</f>
        <v/>
      </c>
      <c r="R165" s="379" t="str">
        <f>IF(AND('MAPA DE RIESGOS'!$AP574="Muy Baja",'MAPA DE RIESGOS'!$AR574="Leve"),CONCATENATE("R",'MAPA DE RIESGOS'!$H574,"C",'MAPA DE RIESGOS'!$AF574),"")</f>
        <v/>
      </c>
      <c r="S165" s="379" t="str">
        <f>IF(AND('MAPA DE RIESGOS'!$AP575="Muy Baja",'MAPA DE RIESGOS'!$AR575="Leve"),CONCATENATE("R",'MAPA DE RIESGOS'!$H575,"C",'MAPA DE RIESGOS'!$AF575),"")</f>
        <v/>
      </c>
      <c r="T165" s="379" t="str">
        <f>IF(AND('MAPA DE RIESGOS'!$AP576="Muy Baja",'MAPA DE RIESGOS'!$AR576="Leve"),CONCATENATE("R",'MAPA DE RIESGOS'!$H576,"C",'MAPA DE RIESGOS'!$AF576),"")</f>
        <v/>
      </c>
      <c r="U165" s="379" t="str">
        <f>IF(AND('MAPA DE RIESGOS'!$AP577="Muy Baja",'MAPA DE RIESGOS'!$AR577="Leve"),CONCATENATE("R",'MAPA DE RIESGOS'!$H577,"C",'MAPA DE RIESGOS'!$AF577),"")</f>
        <v/>
      </c>
      <c r="V165" s="379" t="str">
        <f>IF(AND('MAPA DE RIESGOS'!$AP578="Muy Baja",'MAPA DE RIESGOS'!$AR578="Leve"),CONCATENATE("R",'MAPA DE RIESGOS'!$H578,"C",'MAPA DE RIESGOS'!$AF578),"")</f>
        <v/>
      </c>
      <c r="W165" s="379" t="str">
        <f>IF(AND('MAPA DE RIESGOS'!$AP579="Muy Baja",'MAPA DE RIESGOS'!$AR579="Leve"),CONCATENATE("R",'MAPA DE RIESGOS'!$H579,"C",'MAPA DE RIESGOS'!$AF579),"")</f>
        <v/>
      </c>
      <c r="X165" s="379" t="str">
        <f>IF(AND('MAPA DE RIESGOS'!$AP580="Muy Baja",'MAPA DE RIESGOS'!$AR580="Leve"),CONCATENATE("R",'MAPA DE RIESGOS'!$H580,"C",'MAPA DE RIESGOS'!$AF580),"")</f>
        <v/>
      </c>
      <c r="Y165" s="379" t="str">
        <f>IF(AND('MAPA DE RIESGOS'!$AP581="Muy Baja",'MAPA DE RIESGOS'!$AR581="Leve"),CONCATENATE("R",'MAPA DE RIESGOS'!$H581,"C",'MAPA DE RIESGOS'!$AF581),"")</f>
        <v/>
      </c>
      <c r="Z165" s="379" t="str">
        <f>IF(AND('MAPA DE RIESGOS'!$AP582="Muy Baja",'MAPA DE RIESGOS'!$AR582="Leve"),CONCATENATE("R",'MAPA DE RIESGOS'!$H582,"C",'MAPA DE RIESGOS'!$AF582),"")</f>
        <v/>
      </c>
      <c r="AA165" s="380" t="str">
        <f>IF(AND('MAPA DE RIESGOS'!$AP583="Muy Baja",'MAPA DE RIESGOS'!$AR583="Leve"),CONCATENATE("R",'MAPA DE RIESGOS'!$H583,"C",'MAPA DE RIESGOS'!$AF583),"")</f>
        <v/>
      </c>
      <c r="AB165" s="378" t="str">
        <f>IF(AND('MAPA DE RIESGOS'!$AP566="Muy Baja",'MAPA DE RIESGOS'!$AR566="Menor"),CONCATENATE("R",'MAPA DE RIESGOS'!$H566,"C",'MAPA DE RIESGOS'!$AF566),"")</f>
        <v/>
      </c>
      <c r="AC165" s="379" t="str">
        <f>IF(AND('MAPA DE RIESGOS'!$AP567="Muy Baja",'MAPA DE RIESGOS'!$AR567="Menor"),CONCATENATE("R",'MAPA DE RIESGOS'!$H567,"C",'MAPA DE RIESGOS'!$AF567),"")</f>
        <v/>
      </c>
      <c r="AD165" s="379" t="str">
        <f>IF(AND('MAPA DE RIESGOS'!$AP568="Muy Baja",'MAPA DE RIESGOS'!$AR568="Menor"),CONCATENATE("R",'MAPA DE RIESGOS'!$H568,"C",'MAPA DE RIESGOS'!$AF568),"")</f>
        <v/>
      </c>
      <c r="AE165" s="379" t="str">
        <f>IF(AND('MAPA DE RIESGOS'!$AP569="Muy Baja",'MAPA DE RIESGOS'!$AR569="Menor"),CONCATENATE("R",'MAPA DE RIESGOS'!$H569,"C",'MAPA DE RIESGOS'!$AF569),"")</f>
        <v/>
      </c>
      <c r="AF165" s="379" t="str">
        <f>IF(AND('MAPA DE RIESGOS'!$AP570="Muy Baja",'MAPA DE RIESGOS'!$AR570="Menor"),CONCATENATE("R",'MAPA DE RIESGOS'!$H570,"C",'MAPA DE RIESGOS'!$AF570),"")</f>
        <v/>
      </c>
      <c r="AG165" s="379" t="str">
        <f>IF(AND('MAPA DE RIESGOS'!$AP571="Muy Baja",'MAPA DE RIESGOS'!$AR571="Menor"),CONCATENATE("R",'MAPA DE RIESGOS'!$H571,"C",'MAPA DE RIESGOS'!$AF571),"")</f>
        <v/>
      </c>
      <c r="AH165" s="379" t="str">
        <f>IF(AND('MAPA DE RIESGOS'!$AP572="Muy Baja",'MAPA DE RIESGOS'!$AR572="Menor"),CONCATENATE("R",'MAPA DE RIESGOS'!$H572,"C",'MAPA DE RIESGOS'!$AF572),"")</f>
        <v/>
      </c>
      <c r="AI165" s="379" t="str">
        <f>IF(AND('MAPA DE RIESGOS'!$AP573="Muy Baja",'MAPA DE RIESGOS'!$AR573="Menor"),CONCATENATE("R",'MAPA DE RIESGOS'!$H573,"C",'MAPA DE RIESGOS'!$AF573),"")</f>
        <v/>
      </c>
      <c r="AJ165" s="379" t="str">
        <f>IF(AND('MAPA DE RIESGOS'!$AP574="Muy Baja",'MAPA DE RIESGOS'!$AR574="Menor"),CONCATENATE("R",'MAPA DE RIESGOS'!$H574,"C",'MAPA DE RIESGOS'!$AF574),"")</f>
        <v/>
      </c>
      <c r="AK165" s="379" t="str">
        <f>IF(AND('MAPA DE RIESGOS'!$AP575="Muy Baja",'MAPA DE RIESGOS'!$AR575="Menor"),CONCATENATE("R",'MAPA DE RIESGOS'!$H575,"C",'MAPA DE RIESGOS'!$AF575),"")</f>
        <v/>
      </c>
      <c r="AL165" s="379" t="str">
        <f>IF(AND('MAPA DE RIESGOS'!$AP576="Muy Baja",'MAPA DE RIESGOS'!$AR576="Menor"),CONCATENATE("R",'MAPA DE RIESGOS'!$H576,"C",'MAPA DE RIESGOS'!$AF576),"")</f>
        <v/>
      </c>
      <c r="AM165" s="379" t="str">
        <f>IF(AND('MAPA DE RIESGOS'!$AP577="Muy Baja",'MAPA DE RIESGOS'!$AR577="Menor"),CONCATENATE("R",'MAPA DE RIESGOS'!$H577,"C",'MAPA DE RIESGOS'!$AF577),"")</f>
        <v/>
      </c>
      <c r="AN165" s="379" t="str">
        <f>IF(AND('MAPA DE RIESGOS'!$AP578="Muy Baja",'MAPA DE RIESGOS'!$AR578="Menor"),CONCATENATE("R",'MAPA DE RIESGOS'!$H578,"C",'MAPA DE RIESGOS'!$AF578),"")</f>
        <v/>
      </c>
      <c r="AO165" s="379" t="str">
        <f>IF(AND('MAPA DE RIESGOS'!$AP579="Muy Baja",'MAPA DE RIESGOS'!$AR579="Menor"),CONCATENATE("R",'MAPA DE RIESGOS'!$H579,"C",'MAPA DE RIESGOS'!$AF579),"")</f>
        <v/>
      </c>
      <c r="AP165" s="379" t="str">
        <f>IF(AND('MAPA DE RIESGOS'!$AP580="Muy Baja",'MAPA DE RIESGOS'!$AR580="Menor"),CONCATENATE("R",'MAPA DE RIESGOS'!$H580,"C",'MAPA DE RIESGOS'!$AF580),"")</f>
        <v/>
      </c>
      <c r="AQ165" s="379" t="str">
        <f>IF(AND('MAPA DE RIESGOS'!$AP581="Muy Baja",'MAPA DE RIESGOS'!$AR581="Menor"),CONCATENATE("R",'MAPA DE RIESGOS'!$H581,"C",'MAPA DE RIESGOS'!$AF581),"")</f>
        <v/>
      </c>
      <c r="AR165" s="379" t="str">
        <f>IF(AND('MAPA DE RIESGOS'!$AP582="Muy Baja",'MAPA DE RIESGOS'!$AR582="Menor"),CONCATENATE("R",'MAPA DE RIESGOS'!$H582,"C",'MAPA DE RIESGOS'!$AF582),"")</f>
        <v/>
      </c>
      <c r="AS165" s="380" t="str">
        <f>IF(AND('MAPA DE RIESGOS'!$AP583="Muy Baja",'MAPA DE RIESGOS'!$AR583="Menor"),CONCATENATE("R",'MAPA DE RIESGOS'!$H583,"C",'MAPA DE RIESGOS'!$AF583),"")</f>
        <v/>
      </c>
      <c r="AT165" s="369" t="str">
        <f>IF(AND('MAPA DE RIESGOS'!$AP566="Muy Baja",'MAPA DE RIESGOS'!$AR566="Moderado"),CONCATENATE("R",'MAPA DE RIESGOS'!$H566,"C",'MAPA DE RIESGOS'!$AF566),"")</f>
        <v/>
      </c>
      <c r="AU165" s="370" t="str">
        <f>IF(AND('MAPA DE RIESGOS'!$AP567="Muy Baja",'MAPA DE RIESGOS'!$AR567="Moderado"),CONCATENATE("R",'MAPA DE RIESGOS'!$H567,"C",'MAPA DE RIESGOS'!$AF567),"")</f>
        <v/>
      </c>
      <c r="AV165" s="370" t="str">
        <f>IF(AND('MAPA DE RIESGOS'!$AP568="Muy Baja",'MAPA DE RIESGOS'!$AR568="Moderado"),CONCATENATE("R",'MAPA DE RIESGOS'!$H568,"C",'MAPA DE RIESGOS'!$AF568),"")</f>
        <v/>
      </c>
      <c r="AW165" s="370" t="str">
        <f>IF(AND('MAPA DE RIESGOS'!$AP569="Muy Baja",'MAPA DE RIESGOS'!$AR569="Moderado"),CONCATENATE("R",'MAPA DE RIESGOS'!$H569,"C",'MAPA DE RIESGOS'!$AF569),"")</f>
        <v/>
      </c>
      <c r="AX165" s="370" t="str">
        <f>IF(AND('MAPA DE RIESGOS'!$AP570="Muy Baja",'MAPA DE RIESGOS'!$AR570="Moderado"),CONCATENATE("R",'MAPA DE RIESGOS'!$H570,"C",'MAPA DE RIESGOS'!$AF570),"")</f>
        <v/>
      </c>
      <c r="AY165" s="370" t="str">
        <f>IF(AND('MAPA DE RIESGOS'!$AP571="Muy Baja",'MAPA DE RIESGOS'!$AR571="Moderado"),CONCATENATE("R",'MAPA DE RIESGOS'!$H571,"C",'MAPA DE RIESGOS'!$AF571),"")</f>
        <v/>
      </c>
      <c r="AZ165" s="370" t="str">
        <f>IF(AND('MAPA DE RIESGOS'!$AP572="Muy Baja",'MAPA DE RIESGOS'!$AR572="Moderado"),CONCATENATE("R",'MAPA DE RIESGOS'!$H572,"C",'MAPA DE RIESGOS'!$AF572),"")</f>
        <v/>
      </c>
      <c r="BA165" s="370" t="str">
        <f>IF(AND('MAPA DE RIESGOS'!$AP573="Muy Baja",'MAPA DE RIESGOS'!$AR573="Moderado"),CONCATENATE("R",'MAPA DE RIESGOS'!$H573,"C",'MAPA DE RIESGOS'!$AF573),"")</f>
        <v/>
      </c>
      <c r="BB165" s="370" t="str">
        <f>IF(AND('MAPA DE RIESGOS'!$AP574="Muy Baja",'MAPA DE RIESGOS'!$AR574="Moderado"),CONCATENATE("R",'MAPA DE RIESGOS'!$H574,"C",'MAPA DE RIESGOS'!$AF574),"")</f>
        <v/>
      </c>
      <c r="BC165" s="370" t="str">
        <f>IF(AND('MAPA DE RIESGOS'!$AP575="Muy Baja",'MAPA DE RIESGOS'!$AR575="Moderado"),CONCATENATE("R",'MAPA DE RIESGOS'!$H575,"C",'MAPA DE RIESGOS'!$AF575),"")</f>
        <v/>
      </c>
      <c r="BD165" s="370" t="str">
        <f>IF(AND('MAPA DE RIESGOS'!$AP576="Muy Baja",'MAPA DE RIESGOS'!$AR576="Moderado"),CONCATENATE("R",'MAPA DE RIESGOS'!$H576,"C",'MAPA DE RIESGOS'!$AF576),"")</f>
        <v/>
      </c>
      <c r="BE165" s="370" t="str">
        <f>IF(AND('MAPA DE RIESGOS'!$AP577="Muy Baja",'MAPA DE RIESGOS'!$AR577="Moderado"),CONCATENATE("R",'MAPA DE RIESGOS'!$H577,"C",'MAPA DE RIESGOS'!$AF577),"")</f>
        <v/>
      </c>
      <c r="BF165" s="370" t="str">
        <f>IF(AND('MAPA DE RIESGOS'!$AP578="Muy Baja",'MAPA DE RIESGOS'!$AR578="Moderado"),CONCATENATE("R",'MAPA DE RIESGOS'!$H578,"C",'MAPA DE RIESGOS'!$AF578),"")</f>
        <v/>
      </c>
      <c r="BG165" s="370" t="str">
        <f>IF(AND('MAPA DE RIESGOS'!$AP579="Muy Baja",'MAPA DE RIESGOS'!$AR579="Moderado"),CONCATENATE("R",'MAPA DE RIESGOS'!$H579,"C",'MAPA DE RIESGOS'!$AF579),"")</f>
        <v/>
      </c>
      <c r="BH165" s="370" t="str">
        <f>IF(AND('MAPA DE RIESGOS'!$AP580="Muy Baja",'MAPA DE RIESGOS'!$AR580="Moderado"),CONCATENATE("R",'MAPA DE RIESGOS'!$H580,"C",'MAPA DE RIESGOS'!$AF580),"")</f>
        <v/>
      </c>
      <c r="BI165" s="370" t="str">
        <f>IF(AND('MAPA DE RIESGOS'!$AP581="Muy Baja",'MAPA DE RIESGOS'!$AR581="Moderado"),CONCATENATE("R",'MAPA DE RIESGOS'!$H581,"C",'MAPA DE RIESGOS'!$AF581),"")</f>
        <v/>
      </c>
      <c r="BJ165" s="370" t="str">
        <f>IF(AND('MAPA DE RIESGOS'!$AP582="Muy Baja",'MAPA DE RIESGOS'!$AR582="Moderado"),CONCATENATE("R",'MAPA DE RIESGOS'!$H582,"C",'MAPA DE RIESGOS'!$AF582),"")</f>
        <v/>
      </c>
      <c r="BK165" s="371" t="str">
        <f>IF(AND('MAPA DE RIESGOS'!$AP583="Muy Baja",'MAPA DE RIESGOS'!$AR583="Moderado"),CONCATENATE("R",'MAPA DE RIESGOS'!$H583,"C",'MAPA DE RIESGOS'!$AF583),"")</f>
        <v/>
      </c>
      <c r="BL165" s="357" t="str">
        <f>IF(AND('MAPA DE RIESGOS'!$AP566="Muy Baja",'MAPA DE RIESGOS'!$AR566="Mayor"),CONCATENATE("R",'MAPA DE RIESGOS'!$H566,"C",'MAPA DE RIESGOS'!$AF566),"")</f>
        <v/>
      </c>
      <c r="BM165" s="357" t="str">
        <f>IF(AND('MAPA DE RIESGOS'!$AP567="Muy Baja",'MAPA DE RIESGOS'!$AR567="Mayor"),CONCATENATE("R",'MAPA DE RIESGOS'!$H567,"C",'MAPA DE RIESGOS'!$AF567),"")</f>
        <v/>
      </c>
      <c r="BN165" s="357" t="str">
        <f>IF(AND('MAPA DE RIESGOS'!$AP568="Muy Baja",'MAPA DE RIESGOS'!$AR568="Mayor"),CONCATENATE("R",'MAPA DE RIESGOS'!$H568,"C",'MAPA DE RIESGOS'!$AF568),"")</f>
        <v/>
      </c>
      <c r="BO165" s="357" t="str">
        <f>IF(AND('MAPA DE RIESGOS'!$AP569="Muy Baja",'MAPA DE RIESGOS'!$AR569="Mayor"),CONCATENATE("R",'MAPA DE RIESGOS'!$H569,"C",'MAPA DE RIESGOS'!$AF569),"")</f>
        <v/>
      </c>
      <c r="BP165" s="357" t="str">
        <f>IF(AND('MAPA DE RIESGOS'!$AP570="Muy Baja",'MAPA DE RIESGOS'!$AR570="Mayor"),CONCATENATE("R",'MAPA DE RIESGOS'!$H570,"C",'MAPA DE RIESGOS'!$AF570),"")</f>
        <v/>
      </c>
      <c r="BQ165" s="357" t="str">
        <f>IF(AND('MAPA DE RIESGOS'!$AP571="Muy Baja",'MAPA DE RIESGOS'!$AR571="Mayor"),CONCATENATE("R",'MAPA DE RIESGOS'!$H571,"C",'MAPA DE RIESGOS'!$AF571),"")</f>
        <v/>
      </c>
      <c r="BR165" s="357" t="str">
        <f>IF(AND('MAPA DE RIESGOS'!$AP572="Muy Baja",'MAPA DE RIESGOS'!$AR572="Mayor"),CONCATENATE("R",'MAPA DE RIESGOS'!$H572,"C",'MAPA DE RIESGOS'!$AF572),"")</f>
        <v/>
      </c>
      <c r="BS165" s="357" t="str">
        <f>IF(AND('MAPA DE RIESGOS'!$AP573="Muy Baja",'MAPA DE RIESGOS'!$AR573="Mayor"),CONCATENATE("R",'MAPA DE RIESGOS'!$H573,"C",'MAPA DE RIESGOS'!$AF573),"")</f>
        <v/>
      </c>
      <c r="BT165" s="357" t="str">
        <f>IF(AND('MAPA DE RIESGOS'!$AP574="Muy Baja",'MAPA DE RIESGOS'!$AR574="Mayor"),CONCATENATE("R",'MAPA DE RIESGOS'!$H574,"C",'MAPA DE RIESGOS'!$AF574),"")</f>
        <v/>
      </c>
      <c r="BU165" s="357" t="str">
        <f>IF(AND('MAPA DE RIESGOS'!$AP575="Muy Baja",'MAPA DE RIESGOS'!$AR575="Mayor"),CONCATENATE("R",'MAPA DE RIESGOS'!$H575,"C",'MAPA DE RIESGOS'!$AF575),"")</f>
        <v/>
      </c>
      <c r="BV165" s="357" t="str">
        <f>IF(AND('MAPA DE RIESGOS'!$AP576="Muy Baja",'MAPA DE RIESGOS'!$AR576="Mayor"),CONCATENATE("R",'MAPA DE RIESGOS'!$H576,"C",'MAPA DE RIESGOS'!$AF576),"")</f>
        <v/>
      </c>
      <c r="BW165" s="357" t="str">
        <f>IF(AND('MAPA DE RIESGOS'!$AP577="Muy Baja",'MAPA DE RIESGOS'!$AR577="Mayor"),CONCATENATE("R",'MAPA DE RIESGOS'!$H577,"C",'MAPA DE RIESGOS'!$AF577),"")</f>
        <v/>
      </c>
      <c r="BX165" s="357" t="str">
        <f>IF(AND('MAPA DE RIESGOS'!$AP578="Muy Baja",'MAPA DE RIESGOS'!$AR578="Mayor"),CONCATENATE("R",'MAPA DE RIESGOS'!$H578,"C",'MAPA DE RIESGOS'!$AF578),"")</f>
        <v/>
      </c>
      <c r="BY165" s="357" t="str">
        <f>IF(AND('MAPA DE RIESGOS'!$AP579="Muy Baja",'MAPA DE RIESGOS'!$AR579="Mayor"),CONCATENATE("R",'MAPA DE RIESGOS'!$H579,"C",'MAPA DE RIESGOS'!$AF579),"")</f>
        <v/>
      </c>
      <c r="BZ165" s="357" t="str">
        <f>IF(AND('MAPA DE RIESGOS'!$AP580="Muy Baja",'MAPA DE RIESGOS'!$AR580="Mayor"),CONCATENATE("R",'MAPA DE RIESGOS'!$H580,"C",'MAPA DE RIESGOS'!$AF580),"")</f>
        <v/>
      </c>
      <c r="CA165" s="357" t="str">
        <f>IF(AND('MAPA DE RIESGOS'!$AP581="Muy Baja",'MAPA DE RIESGOS'!$AR581="Mayor"),CONCATENATE("R",'MAPA DE RIESGOS'!$H581,"C",'MAPA DE RIESGOS'!$AF581),"")</f>
        <v/>
      </c>
      <c r="CB165" s="357" t="str">
        <f>IF(AND('MAPA DE RIESGOS'!$AP582="Muy Baja",'MAPA DE RIESGOS'!$AR582="Mayor"),CONCATENATE("R",'MAPA DE RIESGOS'!$H582,"C",'MAPA DE RIESGOS'!$AF582),"")</f>
        <v/>
      </c>
      <c r="CC165" s="358" t="str">
        <f>IF(AND('MAPA DE RIESGOS'!$AP583="Muy Baja",'MAPA DE RIESGOS'!$AR583="Mayor"),CONCATENATE("R",'MAPA DE RIESGOS'!$H583,"C",'MAPA DE RIESGOS'!$AF583),"")</f>
        <v/>
      </c>
      <c r="CD165" s="359" t="str">
        <f>IF(AND('MAPA DE RIESGOS'!$AP566="Muy Baja",'MAPA DE RIESGOS'!$AR566="Catastrófico"),CONCATENATE("R",'MAPA DE RIESGOS'!$H566,"C",'MAPA DE RIESGOS'!$AF566),"")</f>
        <v/>
      </c>
      <c r="CE165" s="359" t="str">
        <f>IF(AND('MAPA DE RIESGOS'!$AP567="Muy Baja",'MAPA DE RIESGOS'!$AR567="Catastrófico"),CONCATENATE("R",'MAPA DE RIESGOS'!$H567,"C",'MAPA DE RIESGOS'!$AF567),"")</f>
        <v/>
      </c>
      <c r="CF165" s="359" t="str">
        <f>IF(AND('MAPA DE RIESGOS'!$AP568="Muy Baja",'MAPA DE RIESGOS'!$AR568="Catastrófico"),CONCATENATE("R",'MAPA DE RIESGOS'!$H568,"C",'MAPA DE RIESGOS'!$AF568),"")</f>
        <v/>
      </c>
      <c r="CG165" s="359" t="str">
        <f>IF(AND('MAPA DE RIESGOS'!$AP569="Muy Baja",'MAPA DE RIESGOS'!$AR569="Catastrófico"),CONCATENATE("R",'MAPA DE RIESGOS'!$H569,"C",'MAPA DE RIESGOS'!$AF569),"")</f>
        <v/>
      </c>
      <c r="CH165" s="359" t="str">
        <f>IF(AND('MAPA DE RIESGOS'!$AP570="Muy Baja",'MAPA DE RIESGOS'!$AR570="Catastrófico"),CONCATENATE("R",'MAPA DE RIESGOS'!$H570,"C",'MAPA DE RIESGOS'!$AF570),"")</f>
        <v/>
      </c>
      <c r="CI165" s="359" t="str">
        <f>IF(AND('MAPA DE RIESGOS'!$AP571="Muy Baja",'MAPA DE RIESGOS'!$AR571="Catastrófico"),CONCATENATE("R",'MAPA DE RIESGOS'!$H571,"C",'MAPA DE RIESGOS'!$AF571),"")</f>
        <v/>
      </c>
      <c r="CJ165" s="359" t="str">
        <f>IF(AND('MAPA DE RIESGOS'!$AP572="Muy Baja",'MAPA DE RIESGOS'!$AR572="Catastrófico"),CONCATENATE("R",'MAPA DE RIESGOS'!$H572,"C",'MAPA DE RIESGOS'!$AF572),"")</f>
        <v/>
      </c>
      <c r="CK165" s="359" t="str">
        <f>IF(AND('MAPA DE RIESGOS'!$AP573="Muy Baja",'MAPA DE RIESGOS'!$AR573="Catastrófico"),CONCATENATE("R",'MAPA DE RIESGOS'!$H573,"C",'MAPA DE RIESGOS'!$AF573),"")</f>
        <v/>
      </c>
      <c r="CL165" s="359" t="str">
        <f>IF(AND('MAPA DE RIESGOS'!$AP574="Muy Baja",'MAPA DE RIESGOS'!$AR574="Catastrófico"),CONCATENATE("R",'MAPA DE RIESGOS'!$H574,"C",'MAPA DE RIESGOS'!$AF574),"")</f>
        <v/>
      </c>
      <c r="CM165" s="359" t="str">
        <f>IF(AND('MAPA DE RIESGOS'!$AP575="Muy Baja",'MAPA DE RIESGOS'!$AR575="Catastrófico"),CONCATENATE("R",'MAPA DE RIESGOS'!$H575,"C",'MAPA DE RIESGOS'!$AF575),"")</f>
        <v/>
      </c>
      <c r="CN165" s="359" t="str">
        <f>IF(AND('MAPA DE RIESGOS'!$AP576="Muy Baja",'MAPA DE RIESGOS'!$AR576="Catastrófico"),CONCATENATE("R",'MAPA DE RIESGOS'!$H576,"C",'MAPA DE RIESGOS'!$AF576),"")</f>
        <v/>
      </c>
      <c r="CO165" s="359" t="str">
        <f>IF(AND('MAPA DE RIESGOS'!$AP577="Muy Baja",'MAPA DE RIESGOS'!$AR577="Catastrófico"),CONCATENATE("R",'MAPA DE RIESGOS'!$H577,"C",'MAPA DE RIESGOS'!$AF577),"")</f>
        <v/>
      </c>
      <c r="CP165" s="359" t="str">
        <f>IF(AND('MAPA DE RIESGOS'!$AP578="Muy Baja",'MAPA DE RIESGOS'!$AR578="Catastrófico"),CONCATENATE("R",'MAPA DE RIESGOS'!$H578,"C",'MAPA DE RIESGOS'!$AF578),"")</f>
        <v/>
      </c>
      <c r="CQ165" s="359" t="str">
        <f>IF(AND('MAPA DE RIESGOS'!$AP579="Muy Baja",'MAPA DE RIESGOS'!$AR579="Catastrófico"),CONCATENATE("R",'MAPA DE RIESGOS'!$H579,"C",'MAPA DE RIESGOS'!$AF579),"")</f>
        <v/>
      </c>
      <c r="CR165" s="359" t="str">
        <f>IF(AND('MAPA DE RIESGOS'!$AP580="Muy Baja",'MAPA DE RIESGOS'!$AR580="Catastrófico"),CONCATENATE("R",'MAPA DE RIESGOS'!$H580,"C",'MAPA DE RIESGOS'!$AF580),"")</f>
        <v/>
      </c>
      <c r="CS165" s="359" t="str">
        <f>IF(AND('MAPA DE RIESGOS'!$AP581="Muy Baja",'MAPA DE RIESGOS'!$AR581="Catastrófico"),CONCATENATE("R",'MAPA DE RIESGOS'!$H581,"C",'MAPA DE RIESGOS'!$AF581),"")</f>
        <v/>
      </c>
      <c r="CT165" s="359" t="str">
        <f>IF(AND('MAPA DE RIESGOS'!$AP582="Muy Baja",'MAPA DE RIESGOS'!$AR582="Catastrófico"),CONCATENATE("R",'MAPA DE RIESGOS'!$H582,"C",'MAPA DE RIESGOS'!$AF582),"")</f>
        <v/>
      </c>
      <c r="CU165" s="360" t="str">
        <f>IF(AND('MAPA DE RIESGOS'!$AP583="Muy Baja",'MAPA DE RIESGOS'!$AR583="Catastrófico"),CONCATENATE("R",'MAPA DE RIESGOS'!$H583,"C",'MAPA DE RIESGOS'!$AF583),"")</f>
        <v/>
      </c>
      <c r="CV165" s="67"/>
    </row>
    <row r="166" spans="2:106" ht="32.5" customHeight="1">
      <c r="B166" s="755"/>
      <c r="C166" s="755"/>
      <c r="D166" s="756"/>
      <c r="E166" s="726"/>
      <c r="F166" s="727"/>
      <c r="G166" s="727"/>
      <c r="H166" s="727"/>
      <c r="I166" s="727"/>
      <c r="J166" s="378" t="str">
        <f>IF(AND('MAPA DE RIESGOS'!$AP584="Muy Baja",'MAPA DE RIESGOS'!$AR584="Leve"),CONCATENATE("R",'MAPA DE RIESGOS'!$H584,"C",'MAPA DE RIESGOS'!$AF584),"")</f>
        <v/>
      </c>
      <c r="K166" s="379" t="str">
        <f>IF(AND('MAPA DE RIESGOS'!$AP585="Muy Baja",'MAPA DE RIESGOS'!$AR585="Leve"),CONCATENATE("R",'MAPA DE RIESGOS'!$H585,"C",'MAPA DE RIESGOS'!$AF585),"")</f>
        <v/>
      </c>
      <c r="L166" s="379" t="str">
        <f>IF(AND('MAPA DE RIESGOS'!$AP586="Muy Baja",'MAPA DE RIESGOS'!$AR586="Leve"),CONCATENATE("R",'MAPA DE RIESGOS'!$H586,"C",'MAPA DE RIESGOS'!$AF586),"")</f>
        <v/>
      </c>
      <c r="M166" s="379" t="str">
        <f>IF(AND('MAPA DE RIESGOS'!$AP587="Muy Baja",'MAPA DE RIESGOS'!$AR587="Leve"),CONCATENATE("R",'MAPA DE RIESGOS'!$H587,"C",'MAPA DE RIESGOS'!$AF587),"")</f>
        <v/>
      </c>
      <c r="N166" s="379" t="str">
        <f>IF(AND('MAPA DE RIESGOS'!$AP588="Muy Baja",'MAPA DE RIESGOS'!$AR588="Leve"),CONCATENATE("R",'MAPA DE RIESGOS'!$H588,"C",'MAPA DE RIESGOS'!$AF588),"")</f>
        <v/>
      </c>
      <c r="O166" s="379" t="str">
        <f>IF(AND('MAPA DE RIESGOS'!$AP589="Muy Baja",'MAPA DE RIESGOS'!$AR589="Leve"),CONCATENATE("R",'MAPA DE RIESGOS'!$H589,"C",'MAPA DE RIESGOS'!$AF589),"")</f>
        <v/>
      </c>
      <c r="P166" s="379" t="str">
        <f>IF(AND('MAPA DE RIESGOS'!$AP590="Muy Baja",'MAPA DE RIESGOS'!$AR590="Leve"),CONCATENATE("R",'MAPA DE RIESGOS'!$H590,"C",'MAPA DE RIESGOS'!$AF590),"")</f>
        <v/>
      </c>
      <c r="Q166" s="379" t="str">
        <f>IF(AND('MAPA DE RIESGOS'!$AP591="Muy Baja",'MAPA DE RIESGOS'!$AR591="Leve"),CONCATENATE("R",'MAPA DE RIESGOS'!$H591,"C",'MAPA DE RIESGOS'!$AF591),"")</f>
        <v/>
      </c>
      <c r="R166" s="379" t="str">
        <f>IF(AND('MAPA DE RIESGOS'!$AP592="Muy Baja",'MAPA DE RIESGOS'!$AR592="Leve"),CONCATENATE("R",'MAPA DE RIESGOS'!$H592,"C",'MAPA DE RIESGOS'!$AF592),"")</f>
        <v/>
      </c>
      <c r="S166" s="379" t="str">
        <f>IF(AND('MAPA DE RIESGOS'!$AP593="Muy Baja",'MAPA DE RIESGOS'!$AR593="Leve"),CONCATENATE("R",'MAPA DE RIESGOS'!$H593,"C",'MAPA DE RIESGOS'!$AF593),"")</f>
        <v/>
      </c>
      <c r="T166" s="379" t="str">
        <f>IF(AND('MAPA DE RIESGOS'!$AP594="Muy Baja",'MAPA DE RIESGOS'!$AR594="Leve"),CONCATENATE("R",'MAPA DE RIESGOS'!$H594,"C",'MAPA DE RIESGOS'!$AF594),"")</f>
        <v/>
      </c>
      <c r="U166" s="379" t="str">
        <f>IF(AND('MAPA DE RIESGOS'!$AP595="Muy Baja",'MAPA DE RIESGOS'!$AR595="Leve"),CONCATENATE("R",'MAPA DE RIESGOS'!$H595,"C",'MAPA DE RIESGOS'!$AF595),"")</f>
        <v/>
      </c>
      <c r="V166" s="379" t="str">
        <f>IF(AND('MAPA DE RIESGOS'!$AP596="Muy Baja",'MAPA DE RIESGOS'!$AR596="Leve"),CONCATENATE("R",'MAPA DE RIESGOS'!$H596,"C",'MAPA DE RIESGOS'!$AF596),"")</f>
        <v/>
      </c>
      <c r="W166" s="379" t="str">
        <f>IF(AND('MAPA DE RIESGOS'!$AP597="Muy Baja",'MAPA DE RIESGOS'!$AR597="Leve"),CONCATENATE("R",'MAPA DE RIESGOS'!$H597,"C",'MAPA DE RIESGOS'!$AF597),"")</f>
        <v/>
      </c>
      <c r="X166" s="379" t="str">
        <f>IF(AND('MAPA DE RIESGOS'!$AP598="Muy Baja",'MAPA DE RIESGOS'!$AR598="Leve"),CONCATENATE("R",'MAPA DE RIESGOS'!$H598,"C",'MAPA DE RIESGOS'!$AF598),"")</f>
        <v/>
      </c>
      <c r="Y166" s="379" t="str">
        <f>IF(AND('MAPA DE RIESGOS'!$AP599="Muy Baja",'MAPA DE RIESGOS'!$AR599="Leve"),CONCATENATE("R",'MAPA DE RIESGOS'!$H599,"C",'MAPA DE RIESGOS'!$AF599),"")</f>
        <v/>
      </c>
      <c r="Z166" s="379" t="str">
        <f>IF(AND('MAPA DE RIESGOS'!$AP600="Muy Baja",'MAPA DE RIESGOS'!$AR600="Leve"),CONCATENATE("R",'MAPA DE RIESGOS'!$H600,"C",'MAPA DE RIESGOS'!$AF600),"")</f>
        <v/>
      </c>
      <c r="AA166" s="380" t="str">
        <f>IF(AND('MAPA DE RIESGOS'!$AP601="Muy Baja",'MAPA DE RIESGOS'!$AR601="Leve"),CONCATENATE("R",'MAPA DE RIESGOS'!$H601,"C",'MAPA DE RIESGOS'!$AF601),"")</f>
        <v/>
      </c>
      <c r="AB166" s="378" t="str">
        <f>IF(AND('MAPA DE RIESGOS'!$AP584="Muy Baja",'MAPA DE RIESGOS'!$AR584="Menor"),CONCATENATE("R",'MAPA DE RIESGOS'!$H584,"C",'MAPA DE RIESGOS'!$AF584),"")</f>
        <v/>
      </c>
      <c r="AC166" s="379" t="str">
        <f>IF(AND('MAPA DE RIESGOS'!$AP585="Muy Baja",'MAPA DE RIESGOS'!$AR585="Menor"),CONCATENATE("R",'MAPA DE RIESGOS'!$H585,"C",'MAPA DE RIESGOS'!$AF585),"")</f>
        <v/>
      </c>
      <c r="AD166" s="379" t="str">
        <f>IF(AND('MAPA DE RIESGOS'!$AP586="Muy Baja",'MAPA DE RIESGOS'!$AR586="Menor"),CONCATENATE("R",'MAPA DE RIESGOS'!$H586,"C",'MAPA DE RIESGOS'!$AF586),"")</f>
        <v/>
      </c>
      <c r="AE166" s="379" t="str">
        <f>IF(AND('MAPA DE RIESGOS'!$AP587="Muy Baja",'MAPA DE RIESGOS'!$AR587="Menor"),CONCATENATE("R",'MAPA DE RIESGOS'!$H587,"C",'MAPA DE RIESGOS'!$AF587),"")</f>
        <v/>
      </c>
      <c r="AF166" s="379" t="str">
        <f>IF(AND('MAPA DE RIESGOS'!$AP588="Muy Baja",'MAPA DE RIESGOS'!$AR588="Menor"),CONCATENATE("R",'MAPA DE RIESGOS'!$H588,"C",'MAPA DE RIESGOS'!$AF588),"")</f>
        <v/>
      </c>
      <c r="AG166" s="379" t="str">
        <f>IF(AND('MAPA DE RIESGOS'!$AP589="Muy Baja",'MAPA DE RIESGOS'!$AR589="Menor"),CONCATENATE("R",'MAPA DE RIESGOS'!$H589,"C",'MAPA DE RIESGOS'!$AF589),"")</f>
        <v/>
      </c>
      <c r="AH166" s="379" t="str">
        <f>IF(AND('MAPA DE RIESGOS'!$AP590="Muy Baja",'MAPA DE RIESGOS'!$AR590="Menor"),CONCATENATE("R",'MAPA DE RIESGOS'!$H590,"C",'MAPA DE RIESGOS'!$AF590),"")</f>
        <v/>
      </c>
      <c r="AI166" s="379" t="str">
        <f>IF(AND('MAPA DE RIESGOS'!$AP591="Muy Baja",'MAPA DE RIESGOS'!$AR591="Menor"),CONCATENATE("R",'MAPA DE RIESGOS'!$H591,"C",'MAPA DE RIESGOS'!$AF591),"")</f>
        <v/>
      </c>
      <c r="AJ166" s="379" t="str">
        <f>IF(AND('MAPA DE RIESGOS'!$AP592="Muy Baja",'MAPA DE RIESGOS'!$AR592="Menor"),CONCATENATE("R",'MAPA DE RIESGOS'!$H592,"C",'MAPA DE RIESGOS'!$AF592),"")</f>
        <v/>
      </c>
      <c r="AK166" s="379" t="str">
        <f>IF(AND('MAPA DE RIESGOS'!$AP593="Muy Baja",'MAPA DE RIESGOS'!$AR593="Menor"),CONCATENATE("R",'MAPA DE RIESGOS'!$H593,"C",'MAPA DE RIESGOS'!$AF593),"")</f>
        <v/>
      </c>
      <c r="AL166" s="379" t="str">
        <f>IF(AND('MAPA DE RIESGOS'!$AP594="Muy Baja",'MAPA DE RIESGOS'!$AR594="Menor"),CONCATENATE("R",'MAPA DE RIESGOS'!$H594,"C",'MAPA DE RIESGOS'!$AF594),"")</f>
        <v/>
      </c>
      <c r="AM166" s="379" t="str">
        <f>IF(AND('MAPA DE RIESGOS'!$AP595="Muy Baja",'MAPA DE RIESGOS'!$AR595="Menor"),CONCATENATE("R",'MAPA DE RIESGOS'!$H595,"C",'MAPA DE RIESGOS'!$AF595),"")</f>
        <v/>
      </c>
      <c r="AN166" s="379" t="str">
        <f>IF(AND('MAPA DE RIESGOS'!$AP596="Muy Baja",'MAPA DE RIESGOS'!$AR596="Menor"),CONCATENATE("R",'MAPA DE RIESGOS'!$H596,"C",'MAPA DE RIESGOS'!$AF596),"")</f>
        <v/>
      </c>
      <c r="AO166" s="379" t="str">
        <f>IF(AND('MAPA DE RIESGOS'!$AP597="Muy Baja",'MAPA DE RIESGOS'!$AR597="Menor"),CONCATENATE("R",'MAPA DE RIESGOS'!$H597,"C",'MAPA DE RIESGOS'!$AF597),"")</f>
        <v/>
      </c>
      <c r="AP166" s="379" t="str">
        <f>IF(AND('MAPA DE RIESGOS'!$AP598="Muy Baja",'MAPA DE RIESGOS'!$AR598="Menor"),CONCATENATE("R",'MAPA DE RIESGOS'!$H598,"C",'MAPA DE RIESGOS'!$AF598),"")</f>
        <v/>
      </c>
      <c r="AQ166" s="379" t="str">
        <f>IF(AND('MAPA DE RIESGOS'!$AP599="Muy Baja",'MAPA DE RIESGOS'!$AR599="Menor"),CONCATENATE("R",'MAPA DE RIESGOS'!$H599,"C",'MAPA DE RIESGOS'!$AF599),"")</f>
        <v/>
      </c>
      <c r="AR166" s="379" t="str">
        <f>IF(AND('MAPA DE RIESGOS'!$AP600="Muy Baja",'MAPA DE RIESGOS'!$AR600="Menor"),CONCATENATE("R",'MAPA DE RIESGOS'!$H600,"C",'MAPA DE RIESGOS'!$AF600),"")</f>
        <v/>
      </c>
      <c r="AS166" s="380" t="str">
        <f>IF(AND('MAPA DE RIESGOS'!$AP601="Muy Baja",'MAPA DE RIESGOS'!$AR601="Menor"),CONCATENATE("R",'MAPA DE RIESGOS'!$H601,"C",'MAPA DE RIESGOS'!$AF601),"")</f>
        <v/>
      </c>
      <c r="AT166" s="369" t="str">
        <f>IF(AND('MAPA DE RIESGOS'!$AP584="Muy Baja",'MAPA DE RIESGOS'!$AR584="Moderado"),CONCATENATE("R",'MAPA DE RIESGOS'!$H584,"C",'MAPA DE RIESGOS'!$AF584),"")</f>
        <v/>
      </c>
      <c r="AU166" s="370" t="str">
        <f>IF(AND('MAPA DE RIESGOS'!$AP585="Muy Baja",'MAPA DE RIESGOS'!$AR585="Moderado"),CONCATENATE("R",'MAPA DE RIESGOS'!$H585,"C",'MAPA DE RIESGOS'!$AF585),"")</f>
        <v/>
      </c>
      <c r="AV166" s="370" t="str">
        <f>IF(AND('MAPA DE RIESGOS'!$AP586="Muy Baja",'MAPA DE RIESGOS'!$AR586="Moderado"),CONCATENATE("R",'MAPA DE RIESGOS'!$H586,"C",'MAPA DE RIESGOS'!$AF586),"")</f>
        <v/>
      </c>
      <c r="AW166" s="370" t="str">
        <f>IF(AND('MAPA DE RIESGOS'!$AP587="Muy Baja",'MAPA DE RIESGOS'!$AR587="Moderado"),CONCATENATE("R",'MAPA DE RIESGOS'!$H587,"C",'MAPA DE RIESGOS'!$AF587),"")</f>
        <v/>
      </c>
      <c r="AX166" s="370" t="str">
        <f>IF(AND('MAPA DE RIESGOS'!$AP588="Muy Baja",'MAPA DE RIESGOS'!$AR588="Moderado"),CONCATENATE("R",'MAPA DE RIESGOS'!$H588,"C",'MAPA DE RIESGOS'!$AF588),"")</f>
        <v/>
      </c>
      <c r="AY166" s="370" t="str">
        <f>IF(AND('MAPA DE RIESGOS'!$AP589="Muy Baja",'MAPA DE RIESGOS'!$AR589="Moderado"),CONCATENATE("R",'MAPA DE RIESGOS'!$H589,"C",'MAPA DE RIESGOS'!$AF589),"")</f>
        <v/>
      </c>
      <c r="AZ166" s="370" t="str">
        <f>IF(AND('MAPA DE RIESGOS'!$AP590="Muy Baja",'MAPA DE RIESGOS'!$AR590="Moderado"),CONCATENATE("R",'MAPA DE RIESGOS'!$H590,"C",'MAPA DE RIESGOS'!$AF590),"")</f>
        <v/>
      </c>
      <c r="BA166" s="370" t="str">
        <f>IF(AND('MAPA DE RIESGOS'!$AP591="Muy Baja",'MAPA DE RIESGOS'!$AR591="Moderado"),CONCATENATE("R",'MAPA DE RIESGOS'!$H591,"C",'MAPA DE RIESGOS'!$AF591),"")</f>
        <v/>
      </c>
      <c r="BB166" s="370" t="str">
        <f>IF(AND('MAPA DE RIESGOS'!$AP592="Muy Baja",'MAPA DE RIESGOS'!$AR592="Moderado"),CONCATENATE("R",'MAPA DE RIESGOS'!$H592,"C",'MAPA DE RIESGOS'!$AF592),"")</f>
        <v/>
      </c>
      <c r="BC166" s="370" t="str">
        <f>IF(AND('MAPA DE RIESGOS'!$AP593="Muy Baja",'MAPA DE RIESGOS'!$AR593="Moderado"),CONCATENATE("R",'MAPA DE RIESGOS'!$H593,"C",'MAPA DE RIESGOS'!$AF593),"")</f>
        <v/>
      </c>
      <c r="BD166" s="370" t="str">
        <f>IF(AND('MAPA DE RIESGOS'!$AP594="Muy Baja",'MAPA DE RIESGOS'!$AR594="Moderado"),CONCATENATE("R",'MAPA DE RIESGOS'!$H594,"C",'MAPA DE RIESGOS'!$AF594),"")</f>
        <v/>
      </c>
      <c r="BE166" s="370" t="str">
        <f>IF(AND('MAPA DE RIESGOS'!$AP595="Muy Baja",'MAPA DE RIESGOS'!$AR595="Moderado"),CONCATENATE("R",'MAPA DE RIESGOS'!$H595,"C",'MAPA DE RIESGOS'!$AF595),"")</f>
        <v/>
      </c>
      <c r="BF166" s="370" t="str">
        <f>IF(AND('MAPA DE RIESGOS'!$AP596="Muy Baja",'MAPA DE RIESGOS'!$AR596="Moderado"),CONCATENATE("R",'MAPA DE RIESGOS'!$H596,"C",'MAPA DE RIESGOS'!$AF596),"")</f>
        <v/>
      </c>
      <c r="BG166" s="370" t="str">
        <f>IF(AND('MAPA DE RIESGOS'!$AP597="Muy Baja",'MAPA DE RIESGOS'!$AR597="Moderado"),CONCATENATE("R",'MAPA DE RIESGOS'!$H597,"C",'MAPA DE RIESGOS'!$AF597),"")</f>
        <v/>
      </c>
      <c r="BH166" s="370" t="str">
        <f>IF(AND('MAPA DE RIESGOS'!$AP598="Muy Baja",'MAPA DE RIESGOS'!$AR598="Moderado"),CONCATENATE("R",'MAPA DE RIESGOS'!$H598,"C",'MAPA DE RIESGOS'!$AF598),"")</f>
        <v/>
      </c>
      <c r="BI166" s="370" t="str">
        <f>IF(AND('MAPA DE RIESGOS'!$AP599="Muy Baja",'MAPA DE RIESGOS'!$AR599="Moderado"),CONCATENATE("R",'MAPA DE RIESGOS'!$H599,"C",'MAPA DE RIESGOS'!$AF599),"")</f>
        <v/>
      </c>
      <c r="BJ166" s="370" t="str">
        <f>IF(AND('MAPA DE RIESGOS'!$AP600="Muy Baja",'MAPA DE RIESGOS'!$AR600="Moderado"),CONCATENATE("R",'MAPA DE RIESGOS'!$H600,"C",'MAPA DE RIESGOS'!$AF600),"")</f>
        <v/>
      </c>
      <c r="BK166" s="371" t="str">
        <f>IF(AND('MAPA DE RIESGOS'!$AP601="Muy Baja",'MAPA DE RIESGOS'!$AR601="Moderado"),CONCATENATE("R",'MAPA DE RIESGOS'!$H601,"C",'MAPA DE RIESGOS'!$AF601),"")</f>
        <v/>
      </c>
      <c r="BL166" s="357" t="str">
        <f>IF(AND('MAPA DE RIESGOS'!$AP584="Muy Baja",'MAPA DE RIESGOS'!$AR584="Mayor"),CONCATENATE("R",'MAPA DE RIESGOS'!$H584,"C",'MAPA DE RIESGOS'!$AF584),"")</f>
        <v/>
      </c>
      <c r="BM166" s="357" t="str">
        <f>IF(AND('MAPA DE RIESGOS'!$AP585="Muy Baja",'MAPA DE RIESGOS'!$AR585="Mayor"),CONCATENATE("R",'MAPA DE RIESGOS'!$H585,"C",'MAPA DE RIESGOS'!$AF585),"")</f>
        <v/>
      </c>
      <c r="BN166" s="357" t="str">
        <f>IF(AND('MAPA DE RIESGOS'!$AP586="Muy Baja",'MAPA DE RIESGOS'!$AR586="Mayor"),CONCATENATE("R",'MAPA DE RIESGOS'!$H586,"C",'MAPA DE RIESGOS'!$AF586),"")</f>
        <v/>
      </c>
      <c r="BO166" s="357" t="str">
        <f>IF(AND('MAPA DE RIESGOS'!$AP587="Muy Baja",'MAPA DE RIESGOS'!$AR587="Mayor"),CONCATENATE("R",'MAPA DE RIESGOS'!$H587,"C",'MAPA DE RIESGOS'!$AF587),"")</f>
        <v/>
      </c>
      <c r="BP166" s="357" t="str">
        <f>IF(AND('MAPA DE RIESGOS'!$AP588="Muy Baja",'MAPA DE RIESGOS'!$AR588="Mayor"),CONCATENATE("R",'MAPA DE RIESGOS'!$H588,"C",'MAPA DE RIESGOS'!$AF588),"")</f>
        <v/>
      </c>
      <c r="BQ166" s="357" t="str">
        <f>IF(AND('MAPA DE RIESGOS'!$AP589="Muy Baja",'MAPA DE RIESGOS'!$AR589="Mayor"),CONCATENATE("R",'MAPA DE RIESGOS'!$H589,"C",'MAPA DE RIESGOS'!$AF589),"")</f>
        <v/>
      </c>
      <c r="BR166" s="357" t="str">
        <f>IF(AND('MAPA DE RIESGOS'!$AP590="Muy Baja",'MAPA DE RIESGOS'!$AR590="Mayor"),CONCATENATE("R",'MAPA DE RIESGOS'!$H590,"C",'MAPA DE RIESGOS'!$AF590),"")</f>
        <v/>
      </c>
      <c r="BS166" s="357" t="str">
        <f>IF(AND('MAPA DE RIESGOS'!$AP591="Muy Baja",'MAPA DE RIESGOS'!$AR591="Mayor"),CONCATENATE("R",'MAPA DE RIESGOS'!$H591,"C",'MAPA DE RIESGOS'!$AF591),"")</f>
        <v/>
      </c>
      <c r="BT166" s="357" t="str">
        <f>IF(AND('MAPA DE RIESGOS'!$AP592="Muy Baja",'MAPA DE RIESGOS'!$AR592="Mayor"),CONCATENATE("R",'MAPA DE RIESGOS'!$H592,"C",'MAPA DE RIESGOS'!$AF592),"")</f>
        <v/>
      </c>
      <c r="BU166" s="357" t="str">
        <f>IF(AND('MAPA DE RIESGOS'!$AP593="Muy Baja",'MAPA DE RIESGOS'!$AR593="Mayor"),CONCATENATE("R",'MAPA DE RIESGOS'!$H593,"C",'MAPA DE RIESGOS'!$AF593),"")</f>
        <v/>
      </c>
      <c r="BV166" s="357" t="str">
        <f>IF(AND('MAPA DE RIESGOS'!$AP594="Muy Baja",'MAPA DE RIESGOS'!$AR594="Mayor"),CONCATENATE("R",'MAPA DE RIESGOS'!$H594,"C",'MAPA DE RIESGOS'!$AF594),"")</f>
        <v/>
      </c>
      <c r="BW166" s="357" t="str">
        <f>IF(AND('MAPA DE RIESGOS'!$AP595="Muy Baja",'MAPA DE RIESGOS'!$AR595="Mayor"),CONCATENATE("R",'MAPA DE RIESGOS'!$H595,"C",'MAPA DE RIESGOS'!$AF595),"")</f>
        <v/>
      </c>
      <c r="BX166" s="357" t="str">
        <f>IF(AND('MAPA DE RIESGOS'!$AP596="Muy Baja",'MAPA DE RIESGOS'!$AR596="Mayor"),CONCATENATE("R",'MAPA DE RIESGOS'!$H596,"C",'MAPA DE RIESGOS'!$AF596),"")</f>
        <v/>
      </c>
      <c r="BY166" s="357" t="str">
        <f>IF(AND('MAPA DE RIESGOS'!$AP597="Muy Baja",'MAPA DE RIESGOS'!$AR597="Mayor"),CONCATENATE("R",'MAPA DE RIESGOS'!$H597,"C",'MAPA DE RIESGOS'!$AF597),"")</f>
        <v/>
      </c>
      <c r="BZ166" s="357" t="str">
        <f>IF(AND('MAPA DE RIESGOS'!$AP598="Muy Baja",'MAPA DE RIESGOS'!$AR598="Mayor"),CONCATENATE("R",'MAPA DE RIESGOS'!$H598,"C",'MAPA DE RIESGOS'!$AF598),"")</f>
        <v/>
      </c>
      <c r="CA166" s="357" t="str">
        <f>IF(AND('MAPA DE RIESGOS'!$AP599="Muy Baja",'MAPA DE RIESGOS'!$AR599="Mayor"),CONCATENATE("R",'MAPA DE RIESGOS'!$H599,"C",'MAPA DE RIESGOS'!$AF599),"")</f>
        <v/>
      </c>
      <c r="CB166" s="357" t="str">
        <f>IF(AND('MAPA DE RIESGOS'!$AP600="Muy Baja",'MAPA DE RIESGOS'!$AR600="Mayor"),CONCATENATE("R",'MAPA DE RIESGOS'!$H600,"C",'MAPA DE RIESGOS'!$AF600),"")</f>
        <v/>
      </c>
      <c r="CC166" s="358" t="str">
        <f>IF(AND('MAPA DE RIESGOS'!$AP601="Muy Baja",'MAPA DE RIESGOS'!$AR601="Mayor"),CONCATENATE("R",'MAPA DE RIESGOS'!$H601,"C",'MAPA DE RIESGOS'!$AF601),"")</f>
        <v/>
      </c>
      <c r="CD166" s="359" t="str">
        <f>IF(AND('MAPA DE RIESGOS'!$AP584="Muy Baja",'MAPA DE RIESGOS'!$AR584="Catastrófico"),CONCATENATE("R",'MAPA DE RIESGOS'!$H584,"C",'MAPA DE RIESGOS'!$AF584),"")</f>
        <v/>
      </c>
      <c r="CE166" s="359" t="str">
        <f>IF(AND('MAPA DE RIESGOS'!$AP585="Muy Baja",'MAPA DE RIESGOS'!$AR585="Catastrófico"),CONCATENATE("R",'MAPA DE RIESGOS'!$H585,"C",'MAPA DE RIESGOS'!$AF585),"")</f>
        <v/>
      </c>
      <c r="CF166" s="359" t="str">
        <f>IF(AND('MAPA DE RIESGOS'!$AP586="Muy Baja",'MAPA DE RIESGOS'!$AR586="Catastrófico"),CONCATENATE("R",'MAPA DE RIESGOS'!$H586,"C",'MAPA DE RIESGOS'!$AF586),"")</f>
        <v/>
      </c>
      <c r="CG166" s="359" t="str">
        <f>IF(AND('MAPA DE RIESGOS'!$AP587="Muy Baja",'MAPA DE RIESGOS'!$AR587="Catastrófico"),CONCATENATE("R",'MAPA DE RIESGOS'!$H587,"C",'MAPA DE RIESGOS'!$AF587),"")</f>
        <v/>
      </c>
      <c r="CH166" s="359" t="str">
        <f>IF(AND('MAPA DE RIESGOS'!$AP588="Muy Baja",'MAPA DE RIESGOS'!$AR588="Catastrófico"),CONCATENATE("R",'MAPA DE RIESGOS'!$H588,"C",'MAPA DE RIESGOS'!$AF588),"")</f>
        <v/>
      </c>
      <c r="CI166" s="359" t="str">
        <f>IF(AND('MAPA DE RIESGOS'!$AP589="Muy Baja",'MAPA DE RIESGOS'!$AR589="Catastrófico"),CONCATENATE("R",'MAPA DE RIESGOS'!$H589,"C",'MAPA DE RIESGOS'!$AF589),"")</f>
        <v/>
      </c>
      <c r="CJ166" s="359" t="str">
        <f>IF(AND('MAPA DE RIESGOS'!$AP590="Muy Baja",'MAPA DE RIESGOS'!$AR590="Catastrófico"),CONCATENATE("R",'MAPA DE RIESGOS'!$H590,"C",'MAPA DE RIESGOS'!$AF590),"")</f>
        <v/>
      </c>
      <c r="CK166" s="359" t="str">
        <f>IF(AND('MAPA DE RIESGOS'!$AP591="Muy Baja",'MAPA DE RIESGOS'!$AR591="Catastrófico"),CONCATENATE("R",'MAPA DE RIESGOS'!$H591,"C",'MAPA DE RIESGOS'!$AF591),"")</f>
        <v/>
      </c>
      <c r="CL166" s="359" t="str">
        <f>IF(AND('MAPA DE RIESGOS'!$AP592="Muy Baja",'MAPA DE RIESGOS'!$AR592="Catastrófico"),CONCATENATE("R",'MAPA DE RIESGOS'!$H592,"C",'MAPA DE RIESGOS'!$AF592),"")</f>
        <v/>
      </c>
      <c r="CM166" s="359" t="str">
        <f>IF(AND('MAPA DE RIESGOS'!$AP593="Muy Baja",'MAPA DE RIESGOS'!$AR593="Catastrófico"),CONCATENATE("R",'MAPA DE RIESGOS'!$H593,"C",'MAPA DE RIESGOS'!$AF593),"")</f>
        <v/>
      </c>
      <c r="CN166" s="359" t="str">
        <f>IF(AND('MAPA DE RIESGOS'!$AP594="Muy Baja",'MAPA DE RIESGOS'!$AR594="Catastrófico"),CONCATENATE("R",'MAPA DE RIESGOS'!$H594,"C",'MAPA DE RIESGOS'!$AF594),"")</f>
        <v/>
      </c>
      <c r="CO166" s="359" t="str">
        <f>IF(AND('MAPA DE RIESGOS'!$AP595="Muy Baja",'MAPA DE RIESGOS'!$AR595="Catastrófico"),CONCATENATE("R",'MAPA DE RIESGOS'!$H595,"C",'MAPA DE RIESGOS'!$AF595),"")</f>
        <v/>
      </c>
      <c r="CP166" s="359" t="str">
        <f>IF(AND('MAPA DE RIESGOS'!$AP596="Muy Baja",'MAPA DE RIESGOS'!$AR596="Catastrófico"),CONCATENATE("R",'MAPA DE RIESGOS'!$H596,"C",'MAPA DE RIESGOS'!$AF596),"")</f>
        <v/>
      </c>
      <c r="CQ166" s="359" t="str">
        <f>IF(AND('MAPA DE RIESGOS'!$AP597="Muy Baja",'MAPA DE RIESGOS'!$AR597="Catastrófico"),CONCATENATE("R",'MAPA DE RIESGOS'!$H597,"C",'MAPA DE RIESGOS'!$AF597),"")</f>
        <v/>
      </c>
      <c r="CR166" s="359" t="str">
        <f>IF(AND('MAPA DE RIESGOS'!$AP598="Muy Baja",'MAPA DE RIESGOS'!$AR598="Catastrófico"),CONCATENATE("R",'MAPA DE RIESGOS'!$H598,"C",'MAPA DE RIESGOS'!$AF598),"")</f>
        <v/>
      </c>
      <c r="CS166" s="359" t="str">
        <f>IF(AND('MAPA DE RIESGOS'!$AP599="Muy Baja",'MAPA DE RIESGOS'!$AR599="Catastrófico"),CONCATENATE("R",'MAPA DE RIESGOS'!$H599,"C",'MAPA DE RIESGOS'!$AF599),"")</f>
        <v/>
      </c>
      <c r="CT166" s="359" t="str">
        <f>IF(AND('MAPA DE RIESGOS'!$AP600="Muy Baja",'MAPA DE RIESGOS'!$AR600="Catastrófico"),CONCATENATE("R",'MAPA DE RIESGOS'!$H600,"C",'MAPA DE RIESGOS'!$AF600),"")</f>
        <v/>
      </c>
      <c r="CU166" s="360" t="str">
        <f>IF(AND('MAPA DE RIESGOS'!$AP601="Muy Baja",'MAPA DE RIESGOS'!$AR601="Catastrófico"),CONCATENATE("R",'MAPA DE RIESGOS'!$H601,"C",'MAPA DE RIESGOS'!$AF601),"")</f>
        <v/>
      </c>
      <c r="CV166" s="67"/>
      <c r="CW166" s="388"/>
      <c r="CX166" s="388"/>
      <c r="CY166" s="388"/>
      <c r="CZ166" s="388"/>
      <c r="DA166" s="388"/>
      <c r="DB166" s="388"/>
    </row>
    <row r="167" spans="2:106" ht="32.5" customHeight="1">
      <c r="B167" s="755"/>
      <c r="C167" s="755"/>
      <c r="D167" s="756"/>
      <c r="E167" s="726"/>
      <c r="F167" s="727"/>
      <c r="G167" s="727"/>
      <c r="H167" s="727"/>
      <c r="I167" s="727"/>
      <c r="J167" s="378" t="str">
        <f>IF(AND('MAPA DE RIESGOS'!$AP602="Muy Baja",'MAPA DE RIESGOS'!$AR602="Leve"),CONCATENATE("R",'MAPA DE RIESGOS'!$H602,"C",'MAPA DE RIESGOS'!$AF602),"")</f>
        <v/>
      </c>
      <c r="K167" s="379" t="str">
        <f>IF(AND('MAPA DE RIESGOS'!$AP603="Muy Baja",'MAPA DE RIESGOS'!$AR603="Leve"),CONCATENATE("R",'MAPA DE RIESGOS'!$H603,"C",'MAPA DE RIESGOS'!$AF603),"")</f>
        <v/>
      </c>
      <c r="L167" s="379" t="str">
        <f>IF(AND('MAPA DE RIESGOS'!$AP604="Muy Baja",'MAPA DE RIESGOS'!$AR604="Leve"),CONCATENATE("R",'MAPA DE RIESGOS'!$H604,"C",'MAPA DE RIESGOS'!$AF604),"")</f>
        <v/>
      </c>
      <c r="M167" s="379" t="str">
        <f>IF(AND('MAPA DE RIESGOS'!$AP605="Muy Baja",'MAPA DE RIESGOS'!$AR605="Leve"),CONCATENATE("R",'MAPA DE RIESGOS'!$H605,"C",'MAPA DE RIESGOS'!$AF605),"")</f>
        <v/>
      </c>
      <c r="N167" s="379" t="str">
        <f>IF(AND('MAPA DE RIESGOS'!$AP606="Muy Baja",'MAPA DE RIESGOS'!$AR606="Leve"),CONCATENATE("R",'MAPA DE RIESGOS'!$H606,"C",'MAPA DE RIESGOS'!$AF606),"")</f>
        <v/>
      </c>
      <c r="O167" s="379" t="str">
        <f>IF(AND('MAPA DE RIESGOS'!$AP607="Muy Baja",'MAPA DE RIESGOS'!$AR607="Leve"),CONCATENATE("R",'MAPA DE RIESGOS'!$H607,"C",'MAPA DE RIESGOS'!$AF607),"")</f>
        <v/>
      </c>
      <c r="P167" s="379" t="str">
        <f>IF(AND('MAPA DE RIESGOS'!$AP608="Muy Baja",'MAPA DE RIESGOS'!$AR608="Leve"),CONCATENATE("R",'MAPA DE RIESGOS'!$H608,"C",'MAPA DE RIESGOS'!$AF608),"")</f>
        <v/>
      </c>
      <c r="Q167" s="379" t="str">
        <f>IF(AND('MAPA DE RIESGOS'!$AP609="Muy Baja",'MAPA DE RIESGOS'!$AR609="Leve"),CONCATENATE("R",'MAPA DE RIESGOS'!$H609,"C",'MAPA DE RIESGOS'!$AF609),"")</f>
        <v/>
      </c>
      <c r="R167" s="379" t="str">
        <f>IF(AND('MAPA DE RIESGOS'!$AP610="Muy Baja",'MAPA DE RIESGOS'!$AR610="Leve"),CONCATENATE("R",'MAPA DE RIESGOS'!$H610,"C",'MAPA DE RIESGOS'!$AF610),"")</f>
        <v/>
      </c>
      <c r="S167" s="379" t="str">
        <f>IF(AND('MAPA DE RIESGOS'!$AP611="Muy Baja",'MAPA DE RIESGOS'!$AR611="Leve"),CONCATENATE("R",'MAPA DE RIESGOS'!$H611,"C",'MAPA DE RIESGOS'!$AF611),"")</f>
        <v/>
      </c>
      <c r="T167" s="379" t="str">
        <f>IF(AND('MAPA DE RIESGOS'!$AP612="Muy Baja",'MAPA DE RIESGOS'!$AR612="Leve"),CONCATENATE("R",'MAPA DE RIESGOS'!$H612,"C",'MAPA DE RIESGOS'!$AF612),"")</f>
        <v/>
      </c>
      <c r="U167" s="379" t="str">
        <f>IF(AND('MAPA DE RIESGOS'!$AP613="Muy Baja",'MAPA DE RIESGOS'!$AR613="Leve"),CONCATENATE("R",'MAPA DE RIESGOS'!$H613,"C",'MAPA DE RIESGOS'!$AF613),"")</f>
        <v/>
      </c>
      <c r="V167" s="379" t="str">
        <f>IF(AND('MAPA DE RIESGOS'!$AP614="Muy Baja",'MAPA DE RIESGOS'!$AR614="Leve"),CONCATENATE("R",'MAPA DE RIESGOS'!$H614,"C",'MAPA DE RIESGOS'!$AF614),"")</f>
        <v/>
      </c>
      <c r="W167" s="379" t="str">
        <f>IF(AND('MAPA DE RIESGOS'!$AP615="Muy Baja",'MAPA DE RIESGOS'!$AR615="Leve"),CONCATENATE("R",'MAPA DE RIESGOS'!$H615,"C",'MAPA DE RIESGOS'!$AF615),"")</f>
        <v/>
      </c>
      <c r="X167" s="379" t="str">
        <f>IF(AND('MAPA DE RIESGOS'!$AP616="Muy Baja",'MAPA DE RIESGOS'!$AR616="Leve"),CONCATENATE("R",'MAPA DE RIESGOS'!$H616,"C",'MAPA DE RIESGOS'!$AF616),"")</f>
        <v/>
      </c>
      <c r="Y167" s="379" t="str">
        <f>IF(AND('MAPA DE RIESGOS'!$AP617="Muy Baja",'MAPA DE RIESGOS'!$AR617="Leve"),CONCATENATE("R",'MAPA DE RIESGOS'!$H617,"C",'MAPA DE RIESGOS'!$AF617),"")</f>
        <v/>
      </c>
      <c r="Z167" s="379" t="str">
        <f>IF(AND('MAPA DE RIESGOS'!$AP618="Muy Baja",'MAPA DE RIESGOS'!$AR618="Leve"),CONCATENATE("R",'MAPA DE RIESGOS'!$H618,"C",'MAPA DE RIESGOS'!$AF618),"")</f>
        <v/>
      </c>
      <c r="AA167" s="380" t="str">
        <f>IF(AND('MAPA DE RIESGOS'!$AP619="Muy Baja",'MAPA DE RIESGOS'!$AR619="Leve"),CONCATENATE("R",'MAPA DE RIESGOS'!$H619,"C",'MAPA DE RIESGOS'!$AF619),"")</f>
        <v/>
      </c>
      <c r="AB167" s="378" t="str">
        <f>IF(AND('MAPA DE RIESGOS'!$AP602="Muy Baja",'MAPA DE RIESGOS'!$AR602="Menor"),CONCATENATE("R",'MAPA DE RIESGOS'!$H602,"C",'MAPA DE RIESGOS'!$AF602),"")</f>
        <v/>
      </c>
      <c r="AC167" s="379" t="str">
        <f>IF(AND('MAPA DE RIESGOS'!$AP603="Muy Baja",'MAPA DE RIESGOS'!$AR603="Menor"),CONCATENATE("R",'MAPA DE RIESGOS'!$H603,"C",'MAPA DE RIESGOS'!$AF603),"")</f>
        <v/>
      </c>
      <c r="AD167" s="379" t="str">
        <f>IF(AND('MAPA DE RIESGOS'!$AP604="Muy Baja",'MAPA DE RIESGOS'!$AR604="Menor"),CONCATENATE("R",'MAPA DE RIESGOS'!$H604,"C",'MAPA DE RIESGOS'!$AF604),"")</f>
        <v/>
      </c>
      <c r="AE167" s="379" t="str">
        <f>IF(AND('MAPA DE RIESGOS'!$AP605="Muy Baja",'MAPA DE RIESGOS'!$AR605="Menor"),CONCATENATE("R",'MAPA DE RIESGOS'!$H605,"C",'MAPA DE RIESGOS'!$AF605),"")</f>
        <v/>
      </c>
      <c r="AF167" s="379" t="str">
        <f>IF(AND('MAPA DE RIESGOS'!$AP606="Muy Baja",'MAPA DE RIESGOS'!$AR606="Menor"),CONCATENATE("R",'MAPA DE RIESGOS'!$H606,"C",'MAPA DE RIESGOS'!$AF606),"")</f>
        <v/>
      </c>
      <c r="AG167" s="379" t="str">
        <f>IF(AND('MAPA DE RIESGOS'!$AP607="Muy Baja",'MAPA DE RIESGOS'!$AR607="Menor"),CONCATENATE("R",'MAPA DE RIESGOS'!$H607,"C",'MAPA DE RIESGOS'!$AF607),"")</f>
        <v/>
      </c>
      <c r="AH167" s="379" t="str">
        <f>IF(AND('MAPA DE RIESGOS'!$AP608="Muy Baja",'MAPA DE RIESGOS'!$AR608="Menor"),CONCATENATE("R",'MAPA DE RIESGOS'!$H608,"C",'MAPA DE RIESGOS'!$AF608),"")</f>
        <v/>
      </c>
      <c r="AI167" s="379" t="str">
        <f>IF(AND('MAPA DE RIESGOS'!$AP609="Muy Baja",'MAPA DE RIESGOS'!$AR609="Menor"),CONCATENATE("R",'MAPA DE RIESGOS'!$H609,"C",'MAPA DE RIESGOS'!$AF609),"")</f>
        <v/>
      </c>
      <c r="AJ167" s="379" t="str">
        <f>IF(AND('MAPA DE RIESGOS'!$AP610="Muy Baja",'MAPA DE RIESGOS'!$AR610="Menor"),CONCATENATE("R",'MAPA DE RIESGOS'!$H610,"C",'MAPA DE RIESGOS'!$AF610),"")</f>
        <v/>
      </c>
      <c r="AK167" s="379" t="str">
        <f>IF(AND('MAPA DE RIESGOS'!$AP611="Muy Baja",'MAPA DE RIESGOS'!$AR611="Menor"),CONCATENATE("R",'MAPA DE RIESGOS'!$H611,"C",'MAPA DE RIESGOS'!$AF611),"")</f>
        <v/>
      </c>
      <c r="AL167" s="379" t="str">
        <f>IF(AND('MAPA DE RIESGOS'!$AP612="Muy Baja",'MAPA DE RIESGOS'!$AR612="Menor"),CONCATENATE("R",'MAPA DE RIESGOS'!$H612,"C",'MAPA DE RIESGOS'!$AF612),"")</f>
        <v/>
      </c>
      <c r="AM167" s="379" t="str">
        <f>IF(AND('MAPA DE RIESGOS'!$AP613="Muy Baja",'MAPA DE RIESGOS'!$AR613="Menor"),CONCATENATE("R",'MAPA DE RIESGOS'!$H613,"C",'MAPA DE RIESGOS'!$AF613),"")</f>
        <v/>
      </c>
      <c r="AN167" s="379" t="str">
        <f>IF(AND('MAPA DE RIESGOS'!$AP614="Muy Baja",'MAPA DE RIESGOS'!$AR614="Menor"),CONCATENATE("R",'MAPA DE RIESGOS'!$H614,"C",'MAPA DE RIESGOS'!$AF614),"")</f>
        <v/>
      </c>
      <c r="AO167" s="379" t="str">
        <f>IF(AND('MAPA DE RIESGOS'!$AP615="Muy Baja",'MAPA DE RIESGOS'!$AR615="Menor"),CONCATENATE("R",'MAPA DE RIESGOS'!$H615,"C",'MAPA DE RIESGOS'!$AF615),"")</f>
        <v/>
      </c>
      <c r="AP167" s="379" t="str">
        <f>IF(AND('MAPA DE RIESGOS'!$AP616="Muy Baja",'MAPA DE RIESGOS'!$AR616="Menor"),CONCATENATE("R",'MAPA DE RIESGOS'!$H616,"C",'MAPA DE RIESGOS'!$AF616),"")</f>
        <v/>
      </c>
      <c r="AQ167" s="379" t="str">
        <f>IF(AND('MAPA DE RIESGOS'!$AP617="Muy Baja",'MAPA DE RIESGOS'!$AR617="Menor"),CONCATENATE("R",'MAPA DE RIESGOS'!$H617,"C",'MAPA DE RIESGOS'!$AF617),"")</f>
        <v/>
      </c>
      <c r="AR167" s="379" t="str">
        <f>IF(AND('MAPA DE RIESGOS'!$AP618="Muy Baja",'MAPA DE RIESGOS'!$AR618="Menor"),CONCATENATE("R",'MAPA DE RIESGOS'!$H618,"C",'MAPA DE RIESGOS'!$AF618),"")</f>
        <v/>
      </c>
      <c r="AS167" s="380" t="str">
        <f>IF(AND('MAPA DE RIESGOS'!$AP619="Muy Baja",'MAPA DE RIESGOS'!$AR619="Menor"),CONCATENATE("R",'MAPA DE RIESGOS'!$H619,"C",'MAPA DE RIESGOS'!$AF619),"")</f>
        <v/>
      </c>
      <c r="AT167" s="369" t="str">
        <f>IF(AND('MAPA DE RIESGOS'!$AP602="Muy Baja",'MAPA DE RIESGOS'!$AR602="Moderado"),CONCATENATE("R",'MAPA DE RIESGOS'!$H602,"C",'MAPA DE RIESGOS'!$AF602),"")</f>
        <v/>
      </c>
      <c r="AU167" s="370" t="str">
        <f>IF(AND('MAPA DE RIESGOS'!$AP603="Muy Baja",'MAPA DE RIESGOS'!$AR603="Moderado"),CONCATENATE("R",'MAPA DE RIESGOS'!$H603,"C",'MAPA DE RIESGOS'!$AF603),"")</f>
        <v/>
      </c>
      <c r="AV167" s="370" t="str">
        <f>IF(AND('MAPA DE RIESGOS'!$AP604="Muy Baja",'MAPA DE RIESGOS'!$AR604="Moderado"),CONCATENATE("R",'MAPA DE RIESGOS'!$H604,"C",'MAPA DE RIESGOS'!$AF604),"")</f>
        <v/>
      </c>
      <c r="AW167" s="370" t="str">
        <f>IF(AND('MAPA DE RIESGOS'!$AP605="Muy Baja",'MAPA DE RIESGOS'!$AR605="Moderado"),CONCATENATE("R",'MAPA DE RIESGOS'!$H605,"C",'MAPA DE RIESGOS'!$AF605),"")</f>
        <v/>
      </c>
      <c r="AX167" s="370" t="str">
        <f>IF(AND('MAPA DE RIESGOS'!$AP606="Muy Baja",'MAPA DE RIESGOS'!$AR606="Moderado"),CONCATENATE("R",'MAPA DE RIESGOS'!$H606,"C",'MAPA DE RIESGOS'!$AF606),"")</f>
        <v/>
      </c>
      <c r="AY167" s="370" t="str">
        <f>IF(AND('MAPA DE RIESGOS'!$AP607="Muy Baja",'MAPA DE RIESGOS'!$AR607="Moderado"),CONCATENATE("R",'MAPA DE RIESGOS'!$H607,"C",'MAPA DE RIESGOS'!$AF607),"")</f>
        <v/>
      </c>
      <c r="AZ167" s="370" t="str">
        <f>IF(AND('MAPA DE RIESGOS'!$AP608="Muy Baja",'MAPA DE RIESGOS'!$AR608="Moderado"),CONCATENATE("R",'MAPA DE RIESGOS'!$H608,"C",'MAPA DE RIESGOS'!$AF608),"")</f>
        <v/>
      </c>
      <c r="BA167" s="370" t="str">
        <f>IF(AND('MAPA DE RIESGOS'!$AP609="Muy Baja",'MAPA DE RIESGOS'!$AR609="Moderado"),CONCATENATE("R",'MAPA DE RIESGOS'!$H609,"C",'MAPA DE RIESGOS'!$AF609),"")</f>
        <v/>
      </c>
      <c r="BB167" s="370" t="str">
        <f>IF(AND('MAPA DE RIESGOS'!$AP610="Muy Baja",'MAPA DE RIESGOS'!$AR610="Moderado"),CONCATENATE("R",'MAPA DE RIESGOS'!$H610,"C",'MAPA DE RIESGOS'!$AF610),"")</f>
        <v/>
      </c>
      <c r="BC167" s="370" t="str">
        <f>IF(AND('MAPA DE RIESGOS'!$AP611="Muy Baja",'MAPA DE RIESGOS'!$AR611="Moderado"),CONCATENATE("R",'MAPA DE RIESGOS'!$H611,"C",'MAPA DE RIESGOS'!$AF611),"")</f>
        <v/>
      </c>
      <c r="BD167" s="370" t="str">
        <f>IF(AND('MAPA DE RIESGOS'!$AP612="Muy Baja",'MAPA DE RIESGOS'!$AR612="Moderado"),CONCATENATE("R",'MAPA DE RIESGOS'!$H612,"C",'MAPA DE RIESGOS'!$AF612),"")</f>
        <v/>
      </c>
      <c r="BE167" s="370" t="str">
        <f>IF(AND('MAPA DE RIESGOS'!$AP613="Muy Baja",'MAPA DE RIESGOS'!$AR613="Moderado"),CONCATENATE("R",'MAPA DE RIESGOS'!$H613,"C",'MAPA DE RIESGOS'!$AF613),"")</f>
        <v/>
      </c>
      <c r="BF167" s="370" t="str">
        <f>IF(AND('MAPA DE RIESGOS'!$AP614="Muy Baja",'MAPA DE RIESGOS'!$AR614="Moderado"),CONCATENATE("R",'MAPA DE RIESGOS'!$H614,"C",'MAPA DE RIESGOS'!$AF614),"")</f>
        <v/>
      </c>
      <c r="BG167" s="370" t="str">
        <f>IF(AND('MAPA DE RIESGOS'!$AP615="Muy Baja",'MAPA DE RIESGOS'!$AR615="Moderado"),CONCATENATE("R",'MAPA DE RIESGOS'!$H615,"C",'MAPA DE RIESGOS'!$AF615),"")</f>
        <v/>
      </c>
      <c r="BH167" s="370" t="str">
        <f>IF(AND('MAPA DE RIESGOS'!$AP616="Muy Baja",'MAPA DE RIESGOS'!$AR616="Moderado"),CONCATENATE("R",'MAPA DE RIESGOS'!$H616,"C",'MAPA DE RIESGOS'!$AF616),"")</f>
        <v/>
      </c>
      <c r="BI167" s="370" t="str">
        <f>IF(AND('MAPA DE RIESGOS'!$AP617="Muy Baja",'MAPA DE RIESGOS'!$AR617="Moderado"),CONCATENATE("R",'MAPA DE RIESGOS'!$H617,"C",'MAPA DE RIESGOS'!$AF617),"")</f>
        <v/>
      </c>
      <c r="BJ167" s="370" t="str">
        <f>IF(AND('MAPA DE RIESGOS'!$AP618="Muy Baja",'MAPA DE RIESGOS'!$AR618="Moderado"),CONCATENATE("R",'MAPA DE RIESGOS'!$H618,"C",'MAPA DE RIESGOS'!$AF618),"")</f>
        <v/>
      </c>
      <c r="BK167" s="371" t="str">
        <f>IF(AND('MAPA DE RIESGOS'!$AP619="Muy Baja",'MAPA DE RIESGOS'!$AR619="Moderado"),CONCATENATE("R",'MAPA DE RIESGOS'!$H619,"C",'MAPA DE RIESGOS'!$AF619),"")</f>
        <v/>
      </c>
      <c r="BL167" s="357" t="str">
        <f>IF(AND('MAPA DE RIESGOS'!$AP602="Muy Baja",'MAPA DE RIESGOS'!$AR602="Mayor"),CONCATENATE("R",'MAPA DE RIESGOS'!$H602,"C",'MAPA DE RIESGOS'!$AF602),"")</f>
        <v/>
      </c>
      <c r="BM167" s="357" t="str">
        <f>IF(AND('MAPA DE RIESGOS'!$AP603="Muy Baja",'MAPA DE RIESGOS'!$AR603="Mayor"),CONCATENATE("R",'MAPA DE RIESGOS'!$H603,"C",'MAPA DE RIESGOS'!$AF603),"")</f>
        <v/>
      </c>
      <c r="BN167" s="357" t="str">
        <f>IF(AND('MAPA DE RIESGOS'!$AP604="Muy Baja",'MAPA DE RIESGOS'!$AR604="Mayor"),CONCATENATE("R",'MAPA DE RIESGOS'!$H604,"C",'MAPA DE RIESGOS'!$AF604),"")</f>
        <v/>
      </c>
      <c r="BO167" s="357" t="str">
        <f>IF(AND('MAPA DE RIESGOS'!$AP605="Muy Baja",'MAPA DE RIESGOS'!$AR605="Mayor"),CONCATENATE("R",'MAPA DE RIESGOS'!$H605,"C",'MAPA DE RIESGOS'!$AF605),"")</f>
        <v/>
      </c>
      <c r="BP167" s="357" t="str">
        <f>IF(AND('MAPA DE RIESGOS'!$AP606="Muy Baja",'MAPA DE RIESGOS'!$AR606="Mayor"),CONCATENATE("R",'MAPA DE RIESGOS'!$H606,"C",'MAPA DE RIESGOS'!$AF606),"")</f>
        <v/>
      </c>
      <c r="BQ167" s="357" t="str">
        <f>IF(AND('MAPA DE RIESGOS'!$AP607="Muy Baja",'MAPA DE RIESGOS'!$AR607="Mayor"),CONCATENATE("R",'MAPA DE RIESGOS'!$H607,"C",'MAPA DE RIESGOS'!$AF607),"")</f>
        <v/>
      </c>
      <c r="BR167" s="357" t="str">
        <f>IF(AND('MAPA DE RIESGOS'!$AP608="Muy Baja",'MAPA DE RIESGOS'!$AR608="Mayor"),CONCATENATE("R",'MAPA DE RIESGOS'!$H608,"C",'MAPA DE RIESGOS'!$AF608),"")</f>
        <v/>
      </c>
      <c r="BS167" s="357" t="str">
        <f>IF(AND('MAPA DE RIESGOS'!$AP609="Muy Baja",'MAPA DE RIESGOS'!$AR609="Mayor"),CONCATENATE("R",'MAPA DE RIESGOS'!$H609,"C",'MAPA DE RIESGOS'!$AF609),"")</f>
        <v/>
      </c>
      <c r="BT167" s="357" t="str">
        <f>IF(AND('MAPA DE RIESGOS'!$AP610="Muy Baja",'MAPA DE RIESGOS'!$AR610="Mayor"),CONCATENATE("R",'MAPA DE RIESGOS'!$H610,"C",'MAPA DE RIESGOS'!$AF610),"")</f>
        <v/>
      </c>
      <c r="BU167" s="357" t="str">
        <f>IF(AND('MAPA DE RIESGOS'!$AP611="Muy Baja",'MAPA DE RIESGOS'!$AR611="Mayor"),CONCATENATE("R",'MAPA DE RIESGOS'!$H611,"C",'MAPA DE RIESGOS'!$AF611),"")</f>
        <v/>
      </c>
      <c r="BV167" s="357" t="str">
        <f>IF(AND('MAPA DE RIESGOS'!$AP612="Muy Baja",'MAPA DE RIESGOS'!$AR612="Mayor"),CONCATENATE("R",'MAPA DE RIESGOS'!$H612,"C",'MAPA DE RIESGOS'!$AF612),"")</f>
        <v/>
      </c>
      <c r="BW167" s="357" t="str">
        <f>IF(AND('MAPA DE RIESGOS'!$AP613="Muy Baja",'MAPA DE RIESGOS'!$AR613="Mayor"),CONCATENATE("R",'MAPA DE RIESGOS'!$H613,"C",'MAPA DE RIESGOS'!$AF613),"")</f>
        <v/>
      </c>
      <c r="BX167" s="357" t="str">
        <f>IF(AND('MAPA DE RIESGOS'!$AP614="Muy Baja",'MAPA DE RIESGOS'!$AR614="Mayor"),CONCATENATE("R",'MAPA DE RIESGOS'!$H614,"C",'MAPA DE RIESGOS'!$AF614),"")</f>
        <v/>
      </c>
      <c r="BY167" s="357" t="str">
        <f>IF(AND('MAPA DE RIESGOS'!$AP615="Muy Baja",'MAPA DE RIESGOS'!$AR615="Mayor"),CONCATENATE("R",'MAPA DE RIESGOS'!$H615,"C",'MAPA DE RIESGOS'!$AF615),"")</f>
        <v/>
      </c>
      <c r="BZ167" s="357" t="str">
        <f>IF(AND('MAPA DE RIESGOS'!$AP616="Muy Baja",'MAPA DE RIESGOS'!$AR616="Mayor"),CONCATENATE("R",'MAPA DE RIESGOS'!$H616,"C",'MAPA DE RIESGOS'!$AF616),"")</f>
        <v/>
      </c>
      <c r="CA167" s="357" t="str">
        <f>IF(AND('MAPA DE RIESGOS'!$AP617="Muy Baja",'MAPA DE RIESGOS'!$AR617="Mayor"),CONCATENATE("R",'MAPA DE RIESGOS'!$H617,"C",'MAPA DE RIESGOS'!$AF617),"")</f>
        <v/>
      </c>
      <c r="CB167" s="357" t="str">
        <f>IF(AND('MAPA DE RIESGOS'!$AP618="Muy Baja",'MAPA DE RIESGOS'!$AR618="Mayor"),CONCATENATE("R",'MAPA DE RIESGOS'!$H618,"C",'MAPA DE RIESGOS'!$AF618),"")</f>
        <v/>
      </c>
      <c r="CC167" s="358" t="str">
        <f>IF(AND('MAPA DE RIESGOS'!$AP619="Muy Baja",'MAPA DE RIESGOS'!$AR619="Mayor"),CONCATENATE("R",'MAPA DE RIESGOS'!$H619,"C",'MAPA DE RIESGOS'!$AF619),"")</f>
        <v/>
      </c>
      <c r="CD167" s="359" t="str">
        <f>IF(AND('MAPA DE RIESGOS'!$AP602="Muy Baja",'MAPA DE RIESGOS'!$AR602="Catastrófico"),CONCATENATE("R",'MAPA DE RIESGOS'!$H602,"C",'MAPA DE RIESGOS'!$AF602),"")</f>
        <v/>
      </c>
      <c r="CE167" s="359" t="str">
        <f>IF(AND('MAPA DE RIESGOS'!$AP603="Muy Baja",'MAPA DE RIESGOS'!$AR603="Catastrófico"),CONCATENATE("R",'MAPA DE RIESGOS'!$H603,"C",'MAPA DE RIESGOS'!$AF603),"")</f>
        <v/>
      </c>
      <c r="CF167" s="359" t="str">
        <f>IF(AND('MAPA DE RIESGOS'!$AP604="Muy Baja",'MAPA DE RIESGOS'!$AR604="Catastrófico"),CONCATENATE("R",'MAPA DE RIESGOS'!$H604,"C",'MAPA DE RIESGOS'!$AF604),"")</f>
        <v/>
      </c>
      <c r="CG167" s="359" t="str">
        <f>IF(AND('MAPA DE RIESGOS'!$AP605="Muy Baja",'MAPA DE RIESGOS'!$AR605="Catastrófico"),CONCATENATE("R",'MAPA DE RIESGOS'!$H605,"C",'MAPA DE RIESGOS'!$AF605),"")</f>
        <v/>
      </c>
      <c r="CH167" s="359" t="str">
        <f>IF(AND('MAPA DE RIESGOS'!$AP606="Muy Baja",'MAPA DE RIESGOS'!$AR606="Catastrófico"),CONCATENATE("R",'MAPA DE RIESGOS'!$H606,"C",'MAPA DE RIESGOS'!$AF606),"")</f>
        <v/>
      </c>
      <c r="CI167" s="359" t="str">
        <f>IF(AND('MAPA DE RIESGOS'!$AP607="Muy Baja",'MAPA DE RIESGOS'!$AR607="Catastrófico"),CONCATENATE("R",'MAPA DE RIESGOS'!$H607,"C",'MAPA DE RIESGOS'!$AF607),"")</f>
        <v/>
      </c>
      <c r="CJ167" s="359" t="str">
        <f>IF(AND('MAPA DE RIESGOS'!$AP608="Muy Baja",'MAPA DE RIESGOS'!$AR608="Catastrófico"),CONCATENATE("R",'MAPA DE RIESGOS'!$H608,"C",'MAPA DE RIESGOS'!$AF608),"")</f>
        <v/>
      </c>
      <c r="CK167" s="359" t="str">
        <f>IF(AND('MAPA DE RIESGOS'!$AP609="Muy Baja",'MAPA DE RIESGOS'!$AR609="Catastrófico"),CONCATENATE("R",'MAPA DE RIESGOS'!$H609,"C",'MAPA DE RIESGOS'!$AF609),"")</f>
        <v/>
      </c>
      <c r="CL167" s="359" t="str">
        <f>IF(AND('MAPA DE RIESGOS'!$AP610="Muy Baja",'MAPA DE RIESGOS'!$AR610="Catastrófico"),CONCATENATE("R",'MAPA DE RIESGOS'!$H610,"C",'MAPA DE RIESGOS'!$AF610),"")</f>
        <v/>
      </c>
      <c r="CM167" s="359" t="str">
        <f>IF(AND('MAPA DE RIESGOS'!$AP611="Muy Baja",'MAPA DE RIESGOS'!$AR611="Catastrófico"),CONCATENATE("R",'MAPA DE RIESGOS'!$H611,"C",'MAPA DE RIESGOS'!$AF611),"")</f>
        <v/>
      </c>
      <c r="CN167" s="359" t="str">
        <f>IF(AND('MAPA DE RIESGOS'!$AP612="Muy Baja",'MAPA DE RIESGOS'!$AR612="Catastrófico"),CONCATENATE("R",'MAPA DE RIESGOS'!$H612,"C",'MAPA DE RIESGOS'!$AF612),"")</f>
        <v/>
      </c>
      <c r="CO167" s="359" t="str">
        <f>IF(AND('MAPA DE RIESGOS'!$AP613="Muy Baja",'MAPA DE RIESGOS'!$AR613="Catastrófico"),CONCATENATE("R",'MAPA DE RIESGOS'!$H613,"C",'MAPA DE RIESGOS'!$AF613),"")</f>
        <v/>
      </c>
      <c r="CP167" s="359" t="str">
        <f>IF(AND('MAPA DE RIESGOS'!$AP614="Muy Baja",'MAPA DE RIESGOS'!$AR614="Catastrófico"),CONCATENATE("R",'MAPA DE RIESGOS'!$H614,"C",'MAPA DE RIESGOS'!$AF614),"")</f>
        <v/>
      </c>
      <c r="CQ167" s="359" t="str">
        <f>IF(AND('MAPA DE RIESGOS'!$AP615="Muy Baja",'MAPA DE RIESGOS'!$AR615="Catastrófico"),CONCATENATE("R",'MAPA DE RIESGOS'!$H615,"C",'MAPA DE RIESGOS'!$AF615),"")</f>
        <v/>
      </c>
      <c r="CR167" s="359" t="str">
        <f>IF(AND('MAPA DE RIESGOS'!$AP616="Muy Baja",'MAPA DE RIESGOS'!$AR616="Catastrófico"),CONCATENATE("R",'MAPA DE RIESGOS'!$H616,"C",'MAPA DE RIESGOS'!$AF616),"")</f>
        <v/>
      </c>
      <c r="CS167" s="359" t="str">
        <f>IF(AND('MAPA DE RIESGOS'!$AP617="Muy Baja",'MAPA DE RIESGOS'!$AR617="Catastrófico"),CONCATENATE("R",'MAPA DE RIESGOS'!$H617,"C",'MAPA DE RIESGOS'!$AF617),"")</f>
        <v/>
      </c>
      <c r="CT167" s="359" t="str">
        <f>IF(AND('MAPA DE RIESGOS'!$AP618="Muy Baja",'MAPA DE RIESGOS'!$AR618="Catastrófico"),CONCATENATE("R",'MAPA DE RIESGOS'!$H618,"C",'MAPA DE RIESGOS'!$AF618),"")</f>
        <v/>
      </c>
      <c r="CU167" s="360" t="str">
        <f>IF(AND('MAPA DE RIESGOS'!$AP619="Muy Baja",'MAPA DE RIESGOS'!$AR619="Catastrófico"),CONCATENATE("R",'MAPA DE RIESGOS'!$H619,"C",'MAPA DE RIESGOS'!$AF619),"")</f>
        <v/>
      </c>
      <c r="CV167" s="67"/>
      <c r="CW167" s="388"/>
      <c r="CX167" s="388"/>
      <c r="CY167" s="388"/>
      <c r="CZ167" s="388"/>
      <c r="DA167" s="388"/>
      <c r="DB167" s="388"/>
    </row>
    <row r="168" spans="2:106" ht="32.5" customHeight="1">
      <c r="B168" s="755"/>
      <c r="C168" s="755"/>
      <c r="D168" s="756"/>
      <c r="E168" s="726"/>
      <c r="F168" s="727"/>
      <c r="G168" s="727"/>
      <c r="H168" s="727"/>
      <c r="I168" s="727"/>
      <c r="J168" s="378" t="str">
        <f>IF(AND('MAPA DE RIESGOS'!$AP620="Muy Baja",'MAPA DE RIESGOS'!$AR620="Leve"),CONCATENATE("R",'MAPA DE RIESGOS'!$H620,"C",'MAPA DE RIESGOS'!$AF620),"")</f>
        <v/>
      </c>
      <c r="K168" s="379" t="str">
        <f>IF(AND('MAPA DE RIESGOS'!$AP621="Muy Baja",'MAPA DE RIESGOS'!$AR621="Leve"),CONCATENATE("R",'MAPA DE RIESGOS'!$H621,"C",'MAPA DE RIESGOS'!$AF621),"")</f>
        <v/>
      </c>
      <c r="L168" s="379" t="str">
        <f>IF(AND('MAPA DE RIESGOS'!$AP622="Muy Baja",'MAPA DE RIESGOS'!$AR622="Leve"),CONCATENATE("R",'MAPA DE RIESGOS'!$H622,"C",'MAPA DE RIESGOS'!$AF622),"")</f>
        <v/>
      </c>
      <c r="M168" s="379" t="str">
        <f>IF(AND('MAPA DE RIESGOS'!$AP623="Muy Baja",'MAPA DE RIESGOS'!$AR623="Leve"),CONCATENATE("R",'MAPA DE RIESGOS'!$H623,"C",'MAPA DE RIESGOS'!$AF623),"")</f>
        <v/>
      </c>
      <c r="N168" s="379" t="str">
        <f>IF(AND('MAPA DE RIESGOS'!$AP624="Muy Baja",'MAPA DE RIESGOS'!$AR624="Leve"),CONCATENATE("R",'MAPA DE RIESGOS'!$H624,"C",'MAPA DE RIESGOS'!$AF624),"")</f>
        <v/>
      </c>
      <c r="O168" s="379" t="str">
        <f>IF(AND('MAPA DE RIESGOS'!$AP625="Muy Baja",'MAPA DE RIESGOS'!$AR625="Leve"),CONCATENATE("R",'MAPA DE RIESGOS'!$H625,"C",'MAPA DE RIESGOS'!$AF625),"")</f>
        <v/>
      </c>
      <c r="P168" s="379" t="str">
        <f>IF(AND('MAPA DE RIESGOS'!$AP626="Muy Baja",'MAPA DE RIESGOS'!$AR626="Leve"),CONCATENATE("R",'MAPA DE RIESGOS'!$H626,"C",'MAPA DE RIESGOS'!$AF626),"")</f>
        <v/>
      </c>
      <c r="Q168" s="379" t="str">
        <f>IF(AND('MAPA DE RIESGOS'!$AP627="Muy Baja",'MAPA DE RIESGOS'!$AR627="Leve"),CONCATENATE("R",'MAPA DE RIESGOS'!$H627,"C",'MAPA DE RIESGOS'!$AF627),"")</f>
        <v/>
      </c>
      <c r="R168" s="379" t="str">
        <f>IF(AND('MAPA DE RIESGOS'!$AP628="Muy Baja",'MAPA DE RIESGOS'!$AR628="Leve"),CONCATENATE("R",'MAPA DE RIESGOS'!$H628,"C",'MAPA DE RIESGOS'!$AF628),"")</f>
        <v/>
      </c>
      <c r="S168" s="379" t="str">
        <f>IF(AND('MAPA DE RIESGOS'!$AP629="Muy Baja",'MAPA DE RIESGOS'!$AR629="Leve"),CONCATENATE("R",'MAPA DE RIESGOS'!$H629,"C",'MAPA DE RIESGOS'!$AF629),"")</f>
        <v/>
      </c>
      <c r="T168" s="379" t="str">
        <f>IF(AND('MAPA DE RIESGOS'!$AP630="Muy Baja",'MAPA DE RIESGOS'!$AR630="Leve"),CONCATENATE("R",'MAPA DE RIESGOS'!$H630,"C",'MAPA DE RIESGOS'!$AF630),"")</f>
        <v/>
      </c>
      <c r="U168" s="379" t="str">
        <f>IF(AND('MAPA DE RIESGOS'!$AP631="Muy Baja",'MAPA DE RIESGOS'!$AR631="Leve"),CONCATENATE("R",'MAPA DE RIESGOS'!$H631,"C",'MAPA DE RIESGOS'!$AF631),"")</f>
        <v/>
      </c>
      <c r="V168" s="379" t="str">
        <f>IF(AND('MAPA DE RIESGOS'!$AP632="Muy Baja",'MAPA DE RIESGOS'!$AR632="Leve"),CONCATENATE("R",'MAPA DE RIESGOS'!$H632,"C",'MAPA DE RIESGOS'!$AF632),"")</f>
        <v/>
      </c>
      <c r="W168" s="379" t="str">
        <f>IF(AND('MAPA DE RIESGOS'!$AP633="Muy Baja",'MAPA DE RIESGOS'!$AR633="Leve"),CONCATENATE("R",'MAPA DE RIESGOS'!$H633,"C",'MAPA DE RIESGOS'!$AF633),"")</f>
        <v/>
      </c>
      <c r="X168" s="379" t="str">
        <f>IF(AND('MAPA DE RIESGOS'!$AP634="Muy Baja",'MAPA DE RIESGOS'!$AR634="Leve"),CONCATENATE("R",'MAPA DE RIESGOS'!$H634,"C",'MAPA DE RIESGOS'!$AF634),"")</f>
        <v/>
      </c>
      <c r="Y168" s="379" t="str">
        <f>IF(AND('MAPA DE RIESGOS'!$AP635="Muy Baja",'MAPA DE RIESGOS'!$AR635="Leve"),CONCATENATE("R",'MAPA DE RIESGOS'!$H635,"C",'MAPA DE RIESGOS'!$AF635),"")</f>
        <v/>
      </c>
      <c r="Z168" s="379" t="str">
        <f>IF(AND('MAPA DE RIESGOS'!$AP636="Muy Baja",'MAPA DE RIESGOS'!$AR636="Leve"),CONCATENATE("R",'MAPA DE RIESGOS'!$H636,"C",'MAPA DE RIESGOS'!$AF636),"")</f>
        <v/>
      </c>
      <c r="AA168" s="380" t="str">
        <f>IF(AND('MAPA DE RIESGOS'!$AP637="Muy Baja",'MAPA DE RIESGOS'!$AR637="Leve"),CONCATENATE("R",'MAPA DE RIESGOS'!$H637,"C",'MAPA DE RIESGOS'!$AF637),"")</f>
        <v/>
      </c>
      <c r="AB168" s="378" t="str">
        <f>IF(AND('MAPA DE RIESGOS'!$AP620="Muy Baja",'MAPA DE RIESGOS'!$AR620="Menor"),CONCATENATE("R",'MAPA DE RIESGOS'!$H620,"C",'MAPA DE RIESGOS'!$AF620),"")</f>
        <v/>
      </c>
      <c r="AC168" s="379" t="str">
        <f>IF(AND('MAPA DE RIESGOS'!$AP621="Muy Baja",'MAPA DE RIESGOS'!$AR621="Menor"),CONCATENATE("R",'MAPA DE RIESGOS'!$H621,"C",'MAPA DE RIESGOS'!$AF621),"")</f>
        <v/>
      </c>
      <c r="AD168" s="379" t="str">
        <f>IF(AND('MAPA DE RIESGOS'!$AP622="Muy Baja",'MAPA DE RIESGOS'!$AR622="Menor"),CONCATENATE("R",'MAPA DE RIESGOS'!$H622,"C",'MAPA DE RIESGOS'!$AF622),"")</f>
        <v/>
      </c>
      <c r="AE168" s="379" t="str">
        <f>IF(AND('MAPA DE RIESGOS'!$AP623="Muy Baja",'MAPA DE RIESGOS'!$AR623="Menor"),CONCATENATE("R",'MAPA DE RIESGOS'!$H623,"C",'MAPA DE RIESGOS'!$AF623),"")</f>
        <v/>
      </c>
      <c r="AF168" s="379" t="str">
        <f>IF(AND('MAPA DE RIESGOS'!$AP624="Muy Baja",'MAPA DE RIESGOS'!$AR624="Menor"),CONCATENATE("R",'MAPA DE RIESGOS'!$H624,"C",'MAPA DE RIESGOS'!$AF624),"")</f>
        <v/>
      </c>
      <c r="AG168" s="379" t="str">
        <f>IF(AND('MAPA DE RIESGOS'!$AP625="Muy Baja",'MAPA DE RIESGOS'!$AR625="Menor"),CONCATENATE("R",'MAPA DE RIESGOS'!$H625,"C",'MAPA DE RIESGOS'!$AF625),"")</f>
        <v/>
      </c>
      <c r="AH168" s="379" t="str">
        <f>IF(AND('MAPA DE RIESGOS'!$AP626="Muy Baja",'MAPA DE RIESGOS'!$AR626="Menor"),CONCATENATE("R",'MAPA DE RIESGOS'!$H626,"C",'MAPA DE RIESGOS'!$AF626),"")</f>
        <v/>
      </c>
      <c r="AI168" s="379" t="str">
        <f>IF(AND('MAPA DE RIESGOS'!$AP627="Muy Baja",'MAPA DE RIESGOS'!$AR627="Menor"),CONCATENATE("R",'MAPA DE RIESGOS'!$H627,"C",'MAPA DE RIESGOS'!$AF627),"")</f>
        <v/>
      </c>
      <c r="AJ168" s="379" t="str">
        <f>IF(AND('MAPA DE RIESGOS'!$AP628="Muy Baja",'MAPA DE RIESGOS'!$AR628="Menor"),CONCATENATE("R",'MAPA DE RIESGOS'!$H628,"C",'MAPA DE RIESGOS'!$AF628),"")</f>
        <v/>
      </c>
      <c r="AK168" s="379" t="str">
        <f>IF(AND('MAPA DE RIESGOS'!$AP629="Muy Baja",'MAPA DE RIESGOS'!$AR629="Menor"),CONCATENATE("R",'MAPA DE RIESGOS'!$H629,"C",'MAPA DE RIESGOS'!$AF629),"")</f>
        <v/>
      </c>
      <c r="AL168" s="379" t="str">
        <f>IF(AND('MAPA DE RIESGOS'!$AP630="Muy Baja",'MAPA DE RIESGOS'!$AR630="Menor"),CONCATENATE("R",'MAPA DE RIESGOS'!$H630,"C",'MAPA DE RIESGOS'!$AF630),"")</f>
        <v/>
      </c>
      <c r="AM168" s="379" t="str">
        <f>IF(AND('MAPA DE RIESGOS'!$AP631="Muy Baja",'MAPA DE RIESGOS'!$AR631="Menor"),CONCATENATE("R",'MAPA DE RIESGOS'!$H631,"C",'MAPA DE RIESGOS'!$AF631),"")</f>
        <v/>
      </c>
      <c r="AN168" s="379" t="str">
        <f>IF(AND('MAPA DE RIESGOS'!$AP632="Muy Baja",'MAPA DE RIESGOS'!$AR632="Menor"),CONCATENATE("R",'MAPA DE RIESGOS'!$H632,"C",'MAPA DE RIESGOS'!$AF632),"")</f>
        <v/>
      </c>
      <c r="AO168" s="379" t="str">
        <f>IF(AND('MAPA DE RIESGOS'!$AP633="Muy Baja",'MAPA DE RIESGOS'!$AR633="Menor"),CONCATENATE("R",'MAPA DE RIESGOS'!$H633,"C",'MAPA DE RIESGOS'!$AF633),"")</f>
        <v/>
      </c>
      <c r="AP168" s="379" t="str">
        <f>IF(AND('MAPA DE RIESGOS'!$AP634="Muy Baja",'MAPA DE RIESGOS'!$AR634="Menor"),CONCATENATE("R",'MAPA DE RIESGOS'!$H634,"C",'MAPA DE RIESGOS'!$AF634),"")</f>
        <v/>
      </c>
      <c r="AQ168" s="379" t="str">
        <f>IF(AND('MAPA DE RIESGOS'!$AP635="Muy Baja",'MAPA DE RIESGOS'!$AR635="Menor"),CONCATENATE("R",'MAPA DE RIESGOS'!$H635,"C",'MAPA DE RIESGOS'!$AF635),"")</f>
        <v/>
      </c>
      <c r="AR168" s="379" t="str">
        <f>IF(AND('MAPA DE RIESGOS'!$AP636="Muy Baja",'MAPA DE RIESGOS'!$AR636="Menor"),CONCATENATE("R",'MAPA DE RIESGOS'!$H636,"C",'MAPA DE RIESGOS'!$AF636),"")</f>
        <v/>
      </c>
      <c r="AS168" s="380" t="str">
        <f>IF(AND('MAPA DE RIESGOS'!$AP637="Muy Baja",'MAPA DE RIESGOS'!$AR637="Menor"),CONCATENATE("R",'MAPA DE RIESGOS'!$H637,"C",'MAPA DE RIESGOS'!$AF637),"")</f>
        <v/>
      </c>
      <c r="AT168" s="369" t="str">
        <f>IF(AND('MAPA DE RIESGOS'!$AP620="Muy Baja",'MAPA DE RIESGOS'!$AR620="Moderado"),CONCATENATE("R",'MAPA DE RIESGOS'!$H620,"C",'MAPA DE RIESGOS'!$AF620),"")</f>
        <v/>
      </c>
      <c r="AU168" s="370" t="str">
        <f>IF(AND('MAPA DE RIESGOS'!$AP621="Muy Baja",'MAPA DE RIESGOS'!$AR621="Moderado"),CONCATENATE("R",'MAPA DE RIESGOS'!$H621,"C",'MAPA DE RIESGOS'!$AF621),"")</f>
        <v/>
      </c>
      <c r="AV168" s="370" t="str">
        <f>IF(AND('MAPA DE RIESGOS'!$AP622="Muy Baja",'MAPA DE RIESGOS'!$AR622="Moderado"),CONCATENATE("R",'MAPA DE RIESGOS'!$H622,"C",'MAPA DE RIESGOS'!$AF622),"")</f>
        <v/>
      </c>
      <c r="AW168" s="370" t="str">
        <f>IF(AND('MAPA DE RIESGOS'!$AP623="Muy Baja",'MAPA DE RIESGOS'!$AR623="Moderado"),CONCATENATE("R",'MAPA DE RIESGOS'!$H623,"C",'MAPA DE RIESGOS'!$AF623),"")</f>
        <v/>
      </c>
      <c r="AX168" s="370" t="str">
        <f>IF(AND('MAPA DE RIESGOS'!$AP624="Muy Baja",'MAPA DE RIESGOS'!$AR624="Moderado"),CONCATENATE("R",'MAPA DE RIESGOS'!$H624,"C",'MAPA DE RIESGOS'!$AF624),"")</f>
        <v/>
      </c>
      <c r="AY168" s="370" t="str">
        <f>IF(AND('MAPA DE RIESGOS'!$AP625="Muy Baja",'MAPA DE RIESGOS'!$AR625="Moderado"),CONCATENATE("R",'MAPA DE RIESGOS'!$H625,"C",'MAPA DE RIESGOS'!$AF625),"")</f>
        <v/>
      </c>
      <c r="AZ168" s="370" t="str">
        <f>IF(AND('MAPA DE RIESGOS'!$AP626="Muy Baja",'MAPA DE RIESGOS'!$AR626="Moderado"),CONCATENATE("R",'MAPA DE RIESGOS'!$H626,"C",'MAPA DE RIESGOS'!$AF626),"")</f>
        <v/>
      </c>
      <c r="BA168" s="370" t="str">
        <f>IF(AND('MAPA DE RIESGOS'!$AP627="Muy Baja",'MAPA DE RIESGOS'!$AR627="Moderado"),CONCATENATE("R",'MAPA DE RIESGOS'!$H627,"C",'MAPA DE RIESGOS'!$AF627),"")</f>
        <v/>
      </c>
      <c r="BB168" s="370" t="str">
        <f>IF(AND('MAPA DE RIESGOS'!$AP628="Muy Baja",'MAPA DE RIESGOS'!$AR628="Moderado"),CONCATENATE("R",'MAPA DE RIESGOS'!$H628,"C",'MAPA DE RIESGOS'!$AF628),"")</f>
        <v/>
      </c>
      <c r="BC168" s="370" t="str">
        <f>IF(AND('MAPA DE RIESGOS'!$AP629="Muy Baja",'MAPA DE RIESGOS'!$AR629="Moderado"),CONCATENATE("R",'MAPA DE RIESGOS'!$H629,"C",'MAPA DE RIESGOS'!$AF629),"")</f>
        <v/>
      </c>
      <c r="BD168" s="370" t="str">
        <f>IF(AND('MAPA DE RIESGOS'!$AP630="Muy Baja",'MAPA DE RIESGOS'!$AR630="Moderado"),CONCATENATE("R",'MAPA DE RIESGOS'!$H630,"C",'MAPA DE RIESGOS'!$AF630),"")</f>
        <v/>
      </c>
      <c r="BE168" s="370" t="str">
        <f>IF(AND('MAPA DE RIESGOS'!$AP631="Muy Baja",'MAPA DE RIESGOS'!$AR631="Moderado"),CONCATENATE("R",'MAPA DE RIESGOS'!$H631,"C",'MAPA DE RIESGOS'!$AF631),"")</f>
        <v/>
      </c>
      <c r="BF168" s="370" t="str">
        <f>IF(AND('MAPA DE RIESGOS'!$AP632="Muy Baja",'MAPA DE RIESGOS'!$AR632="Moderado"),CONCATENATE("R",'MAPA DE RIESGOS'!$H632,"C",'MAPA DE RIESGOS'!$AF632),"")</f>
        <v/>
      </c>
      <c r="BG168" s="370" t="str">
        <f>IF(AND('MAPA DE RIESGOS'!$AP633="Muy Baja",'MAPA DE RIESGOS'!$AR633="Moderado"),CONCATENATE("R",'MAPA DE RIESGOS'!$H633,"C",'MAPA DE RIESGOS'!$AF633),"")</f>
        <v/>
      </c>
      <c r="BH168" s="370" t="str">
        <f>IF(AND('MAPA DE RIESGOS'!$AP634="Muy Baja",'MAPA DE RIESGOS'!$AR634="Moderado"),CONCATENATE("R",'MAPA DE RIESGOS'!$H634,"C",'MAPA DE RIESGOS'!$AF634),"")</f>
        <v/>
      </c>
      <c r="BI168" s="370" t="str">
        <f>IF(AND('MAPA DE RIESGOS'!$AP635="Muy Baja",'MAPA DE RIESGOS'!$AR635="Moderado"),CONCATENATE("R",'MAPA DE RIESGOS'!$H635,"C",'MAPA DE RIESGOS'!$AF635),"")</f>
        <v/>
      </c>
      <c r="BJ168" s="370" t="str">
        <f>IF(AND('MAPA DE RIESGOS'!$AP636="Muy Baja",'MAPA DE RIESGOS'!$AR636="Moderado"),CONCATENATE("R",'MAPA DE RIESGOS'!$H636,"C",'MAPA DE RIESGOS'!$AF636),"")</f>
        <v/>
      </c>
      <c r="BK168" s="371" t="str">
        <f>IF(AND('MAPA DE RIESGOS'!$AP637="Muy Baja",'MAPA DE RIESGOS'!$AR637="Moderado"),CONCATENATE("R",'MAPA DE RIESGOS'!$H637,"C",'MAPA DE RIESGOS'!$AF637),"")</f>
        <v/>
      </c>
      <c r="BL168" s="357" t="str">
        <f>IF(AND('MAPA DE RIESGOS'!$AP620="Muy Baja",'MAPA DE RIESGOS'!$AR620="Mayor"),CONCATENATE("R",'MAPA DE RIESGOS'!$H620,"C",'MAPA DE RIESGOS'!$AF620),"")</f>
        <v/>
      </c>
      <c r="BM168" s="357" t="str">
        <f>IF(AND('MAPA DE RIESGOS'!$AP621="Muy Baja",'MAPA DE RIESGOS'!$AR621="Mayor"),CONCATENATE("R",'MAPA DE RIESGOS'!$H621,"C",'MAPA DE RIESGOS'!$AF621),"")</f>
        <v/>
      </c>
      <c r="BN168" s="357" t="str">
        <f>IF(AND('MAPA DE RIESGOS'!$AP622="Muy Baja",'MAPA DE RIESGOS'!$AR622="Mayor"),CONCATENATE("R",'MAPA DE RIESGOS'!$H622,"C",'MAPA DE RIESGOS'!$AF622),"")</f>
        <v/>
      </c>
      <c r="BO168" s="357" t="str">
        <f>IF(AND('MAPA DE RIESGOS'!$AP623="Muy Baja",'MAPA DE RIESGOS'!$AR623="Mayor"),CONCATENATE("R",'MAPA DE RIESGOS'!$H623,"C",'MAPA DE RIESGOS'!$AF623),"")</f>
        <v/>
      </c>
      <c r="BP168" s="357" t="str">
        <f>IF(AND('MAPA DE RIESGOS'!$AP624="Muy Baja",'MAPA DE RIESGOS'!$AR624="Mayor"),CONCATENATE("R",'MAPA DE RIESGOS'!$H624,"C",'MAPA DE RIESGOS'!$AF624),"")</f>
        <v/>
      </c>
      <c r="BQ168" s="357" t="str">
        <f>IF(AND('MAPA DE RIESGOS'!$AP625="Muy Baja",'MAPA DE RIESGOS'!$AR625="Mayor"),CONCATENATE("R",'MAPA DE RIESGOS'!$H625,"C",'MAPA DE RIESGOS'!$AF625),"")</f>
        <v/>
      </c>
      <c r="BR168" s="357" t="str">
        <f>IF(AND('MAPA DE RIESGOS'!$AP626="Muy Baja",'MAPA DE RIESGOS'!$AR626="Mayor"),CONCATENATE("R",'MAPA DE RIESGOS'!$H626,"C",'MAPA DE RIESGOS'!$AF626),"")</f>
        <v/>
      </c>
      <c r="BS168" s="357" t="str">
        <f>IF(AND('MAPA DE RIESGOS'!$AP627="Muy Baja",'MAPA DE RIESGOS'!$AR627="Mayor"),CONCATENATE("R",'MAPA DE RIESGOS'!$H627,"C",'MAPA DE RIESGOS'!$AF627),"")</f>
        <v/>
      </c>
      <c r="BT168" s="357" t="str">
        <f>IF(AND('MAPA DE RIESGOS'!$AP628="Muy Baja",'MAPA DE RIESGOS'!$AR628="Mayor"),CONCATENATE("R",'MAPA DE RIESGOS'!$H628,"C",'MAPA DE RIESGOS'!$AF628),"")</f>
        <v/>
      </c>
      <c r="BU168" s="357" t="str">
        <f>IF(AND('MAPA DE RIESGOS'!$AP629="Muy Baja",'MAPA DE RIESGOS'!$AR629="Mayor"),CONCATENATE("R",'MAPA DE RIESGOS'!$H629,"C",'MAPA DE RIESGOS'!$AF629),"")</f>
        <v/>
      </c>
      <c r="BV168" s="357" t="str">
        <f>IF(AND('MAPA DE RIESGOS'!$AP630="Muy Baja",'MAPA DE RIESGOS'!$AR630="Mayor"),CONCATENATE("R",'MAPA DE RIESGOS'!$H630,"C",'MAPA DE RIESGOS'!$AF630),"")</f>
        <v/>
      </c>
      <c r="BW168" s="357" t="str">
        <f>IF(AND('MAPA DE RIESGOS'!$AP631="Muy Baja",'MAPA DE RIESGOS'!$AR631="Mayor"),CONCATENATE("R",'MAPA DE RIESGOS'!$H631,"C",'MAPA DE RIESGOS'!$AF631),"")</f>
        <v/>
      </c>
      <c r="BX168" s="357" t="str">
        <f>IF(AND('MAPA DE RIESGOS'!$AP632="Muy Baja",'MAPA DE RIESGOS'!$AR632="Mayor"),CONCATENATE("R",'MAPA DE RIESGOS'!$H632,"C",'MAPA DE RIESGOS'!$AF632),"")</f>
        <v/>
      </c>
      <c r="BY168" s="357" t="str">
        <f>IF(AND('MAPA DE RIESGOS'!$AP633="Muy Baja",'MAPA DE RIESGOS'!$AR633="Mayor"),CONCATENATE("R",'MAPA DE RIESGOS'!$H633,"C",'MAPA DE RIESGOS'!$AF633),"")</f>
        <v/>
      </c>
      <c r="BZ168" s="357" t="str">
        <f>IF(AND('MAPA DE RIESGOS'!$AP634="Muy Baja",'MAPA DE RIESGOS'!$AR634="Mayor"),CONCATENATE("R",'MAPA DE RIESGOS'!$H634,"C",'MAPA DE RIESGOS'!$AF634),"")</f>
        <v/>
      </c>
      <c r="CA168" s="357" t="str">
        <f>IF(AND('MAPA DE RIESGOS'!$AP635="Muy Baja",'MAPA DE RIESGOS'!$AR635="Mayor"),CONCATENATE("R",'MAPA DE RIESGOS'!$H635,"C",'MAPA DE RIESGOS'!$AF635),"")</f>
        <v/>
      </c>
      <c r="CB168" s="357" t="str">
        <f>IF(AND('MAPA DE RIESGOS'!$AP636="Muy Baja",'MAPA DE RIESGOS'!$AR636="Mayor"),CONCATENATE("R",'MAPA DE RIESGOS'!$H636,"C",'MAPA DE RIESGOS'!$AF636),"")</f>
        <v/>
      </c>
      <c r="CC168" s="358" t="str">
        <f>IF(AND('MAPA DE RIESGOS'!$AP637="Muy Baja",'MAPA DE RIESGOS'!$AR637="Mayor"),CONCATENATE("R",'MAPA DE RIESGOS'!$H637,"C",'MAPA DE RIESGOS'!$AF637),"")</f>
        <v/>
      </c>
      <c r="CD168" s="359" t="str">
        <f>IF(AND('MAPA DE RIESGOS'!$AP620="Muy Baja",'MAPA DE RIESGOS'!$AR620="Catastrófico"),CONCATENATE("R",'MAPA DE RIESGOS'!$H620,"C",'MAPA DE RIESGOS'!$AF620),"")</f>
        <v/>
      </c>
      <c r="CE168" s="359" t="str">
        <f>IF(AND('MAPA DE RIESGOS'!$AP621="Muy Baja",'MAPA DE RIESGOS'!$AR621="Catastrófico"),CONCATENATE("R",'MAPA DE RIESGOS'!$H621,"C",'MAPA DE RIESGOS'!$AF621),"")</f>
        <v/>
      </c>
      <c r="CF168" s="359" t="str">
        <f>IF(AND('MAPA DE RIESGOS'!$AP622="Muy Baja",'MAPA DE RIESGOS'!$AR622="Catastrófico"),CONCATENATE("R",'MAPA DE RIESGOS'!$H622,"C",'MAPA DE RIESGOS'!$AF622),"")</f>
        <v/>
      </c>
      <c r="CG168" s="359" t="str">
        <f>IF(AND('MAPA DE RIESGOS'!$AP623="Muy Baja",'MAPA DE RIESGOS'!$AR623="Catastrófico"),CONCATENATE("R",'MAPA DE RIESGOS'!$H623,"C",'MAPA DE RIESGOS'!$AF623),"")</f>
        <v/>
      </c>
      <c r="CH168" s="359" t="str">
        <f>IF(AND('MAPA DE RIESGOS'!$AP624="Muy Baja",'MAPA DE RIESGOS'!$AR624="Catastrófico"),CONCATENATE("R",'MAPA DE RIESGOS'!$H624,"C",'MAPA DE RIESGOS'!$AF624),"")</f>
        <v/>
      </c>
      <c r="CI168" s="359" t="str">
        <f>IF(AND('MAPA DE RIESGOS'!$AP625="Muy Baja",'MAPA DE RIESGOS'!$AR625="Catastrófico"),CONCATENATE("R",'MAPA DE RIESGOS'!$H625,"C",'MAPA DE RIESGOS'!$AF625),"")</f>
        <v/>
      </c>
      <c r="CJ168" s="359" t="str">
        <f>IF(AND('MAPA DE RIESGOS'!$AP626="Muy Baja",'MAPA DE RIESGOS'!$AR626="Catastrófico"),CONCATENATE("R",'MAPA DE RIESGOS'!$H626,"C",'MAPA DE RIESGOS'!$AF626),"")</f>
        <v/>
      </c>
      <c r="CK168" s="359" t="str">
        <f>IF(AND('MAPA DE RIESGOS'!$AP627="Muy Baja",'MAPA DE RIESGOS'!$AR627="Catastrófico"),CONCATENATE("R",'MAPA DE RIESGOS'!$H627,"C",'MAPA DE RIESGOS'!$AF627),"")</f>
        <v/>
      </c>
      <c r="CL168" s="359" t="str">
        <f>IF(AND('MAPA DE RIESGOS'!$AP628="Muy Baja",'MAPA DE RIESGOS'!$AR628="Catastrófico"),CONCATENATE("R",'MAPA DE RIESGOS'!$H628,"C",'MAPA DE RIESGOS'!$AF628),"")</f>
        <v/>
      </c>
      <c r="CM168" s="359" t="str">
        <f>IF(AND('MAPA DE RIESGOS'!$AP629="Muy Baja",'MAPA DE RIESGOS'!$AR629="Catastrófico"),CONCATENATE("R",'MAPA DE RIESGOS'!$H629,"C",'MAPA DE RIESGOS'!$AF629),"")</f>
        <v/>
      </c>
      <c r="CN168" s="359" t="str">
        <f>IF(AND('MAPA DE RIESGOS'!$AP630="Muy Baja",'MAPA DE RIESGOS'!$AR630="Catastrófico"),CONCATENATE("R",'MAPA DE RIESGOS'!$H630,"C",'MAPA DE RIESGOS'!$AF630),"")</f>
        <v/>
      </c>
      <c r="CO168" s="359" t="str">
        <f>IF(AND('MAPA DE RIESGOS'!$AP631="Muy Baja",'MAPA DE RIESGOS'!$AR631="Catastrófico"),CONCATENATE("R",'MAPA DE RIESGOS'!$H631,"C",'MAPA DE RIESGOS'!$AF631),"")</f>
        <v/>
      </c>
      <c r="CP168" s="359" t="str">
        <f>IF(AND('MAPA DE RIESGOS'!$AP632="Muy Baja",'MAPA DE RIESGOS'!$AR632="Catastrófico"),CONCATENATE("R",'MAPA DE RIESGOS'!$H632,"C",'MAPA DE RIESGOS'!$AF632),"")</f>
        <v/>
      </c>
      <c r="CQ168" s="359" t="str">
        <f>IF(AND('MAPA DE RIESGOS'!$AP633="Muy Baja",'MAPA DE RIESGOS'!$AR633="Catastrófico"),CONCATENATE("R",'MAPA DE RIESGOS'!$H633,"C",'MAPA DE RIESGOS'!$AF633),"")</f>
        <v/>
      </c>
      <c r="CR168" s="359" t="str">
        <f>IF(AND('MAPA DE RIESGOS'!$AP634="Muy Baja",'MAPA DE RIESGOS'!$AR634="Catastrófico"),CONCATENATE("R",'MAPA DE RIESGOS'!$H634,"C",'MAPA DE RIESGOS'!$AF634),"")</f>
        <v/>
      </c>
      <c r="CS168" s="359" t="str">
        <f>IF(AND('MAPA DE RIESGOS'!$AP635="Muy Baja",'MAPA DE RIESGOS'!$AR635="Catastrófico"),CONCATENATE("R",'MAPA DE RIESGOS'!$H635,"C",'MAPA DE RIESGOS'!$AF635),"")</f>
        <v/>
      </c>
      <c r="CT168" s="359" t="str">
        <f>IF(AND('MAPA DE RIESGOS'!$AP636="Muy Baja",'MAPA DE RIESGOS'!$AR636="Catastrófico"),CONCATENATE("R",'MAPA DE RIESGOS'!$H636,"C",'MAPA DE RIESGOS'!$AF636),"")</f>
        <v/>
      </c>
      <c r="CU168" s="360" t="str">
        <f>IF(AND('MAPA DE RIESGOS'!$AP637="Muy Baja",'MAPA DE RIESGOS'!$AR637="Catastrófico"),CONCATENATE("R",'MAPA DE RIESGOS'!$H637,"C",'MAPA DE RIESGOS'!$AF637),"")</f>
        <v/>
      </c>
      <c r="CV168" s="67"/>
      <c r="CW168" s="388"/>
      <c r="CX168" s="388"/>
      <c r="CY168" s="388"/>
      <c r="CZ168" s="388"/>
      <c r="DA168" s="388"/>
      <c r="DB168" s="388"/>
    </row>
    <row r="169" spans="2:106" ht="32.5" customHeight="1">
      <c r="B169" s="755"/>
      <c r="C169" s="755"/>
      <c r="D169" s="756"/>
      <c r="E169" s="726"/>
      <c r="F169" s="727"/>
      <c r="G169" s="727"/>
      <c r="H169" s="727"/>
      <c r="I169" s="727"/>
      <c r="J169" s="378" t="str">
        <f>IF(AND('MAPA DE RIESGOS'!$AP638="Muy Baja",'MAPA DE RIESGOS'!$AR638="Leve"),CONCATENATE("R",'MAPA DE RIESGOS'!$H638,"C",'MAPA DE RIESGOS'!$AF638),"")</f>
        <v/>
      </c>
      <c r="K169" s="379" t="str">
        <f>IF(AND('MAPA DE RIESGOS'!$AP639="Muy Baja",'MAPA DE RIESGOS'!$AR639="Leve"),CONCATENATE("R",'MAPA DE RIESGOS'!$H639,"C",'MAPA DE RIESGOS'!$AF639),"")</f>
        <v/>
      </c>
      <c r="L169" s="379" t="str">
        <f>IF(AND('MAPA DE RIESGOS'!$AP640="Muy Baja",'MAPA DE RIESGOS'!$AR640="Leve"),CONCATENATE("R",'MAPA DE RIESGOS'!$H640,"C",'MAPA DE RIESGOS'!$AF640),"")</f>
        <v/>
      </c>
      <c r="M169" s="379" t="str">
        <f>IF(AND('MAPA DE RIESGOS'!$AP641="Muy Baja",'MAPA DE RIESGOS'!$AR641="Leve"),CONCATENATE("R",'MAPA DE RIESGOS'!$H641,"C",'MAPA DE RIESGOS'!$AF641),"")</f>
        <v/>
      </c>
      <c r="N169" s="379" t="str">
        <f>IF(AND('MAPA DE RIESGOS'!$AP642="Muy Baja",'MAPA DE RIESGOS'!$AR642="Leve"),CONCATENATE("R",'MAPA DE RIESGOS'!$H642,"C",'MAPA DE RIESGOS'!$AF642),"")</f>
        <v/>
      </c>
      <c r="O169" s="379" t="str">
        <f>IF(AND('MAPA DE RIESGOS'!$AP643="Muy Baja",'MAPA DE RIESGOS'!$AR643="Leve"),CONCATENATE("R",'MAPA DE RIESGOS'!$H643,"C",'MAPA DE RIESGOS'!$AF643),"")</f>
        <v/>
      </c>
      <c r="P169" s="379" t="str">
        <f>IF(AND('MAPA DE RIESGOS'!$AP644="Muy Baja",'MAPA DE RIESGOS'!$AR644="Leve"),CONCATENATE("R",'MAPA DE RIESGOS'!$H644,"C",'MAPA DE RIESGOS'!$AF644),"")</f>
        <v/>
      </c>
      <c r="Q169" s="379" t="str">
        <f>IF(AND('MAPA DE RIESGOS'!$AP645="Muy Baja",'MAPA DE RIESGOS'!$AR645="Leve"),CONCATENATE("R",'MAPA DE RIESGOS'!$H645,"C",'MAPA DE RIESGOS'!$AF645),"")</f>
        <v/>
      </c>
      <c r="R169" s="379" t="str">
        <f>IF(AND('MAPA DE RIESGOS'!$AP646="Muy Baja",'MAPA DE RIESGOS'!$AR646="Leve"),CONCATENATE("R",'MAPA DE RIESGOS'!$H646,"C",'MAPA DE RIESGOS'!$AF646),"")</f>
        <v/>
      </c>
      <c r="S169" s="379" t="str">
        <f>IF(AND('MAPA DE RIESGOS'!$AP647="Muy Baja",'MAPA DE RIESGOS'!$AR647="Leve"),CONCATENATE("R",'MAPA DE RIESGOS'!$H647,"C",'MAPA DE RIESGOS'!$AF647),"")</f>
        <v/>
      </c>
      <c r="T169" s="379" t="str">
        <f>IF(AND('MAPA DE RIESGOS'!$AP648="Muy Baja",'MAPA DE RIESGOS'!$AR648="Leve"),CONCATENATE("R",'MAPA DE RIESGOS'!$H648,"C",'MAPA DE RIESGOS'!$AF648),"")</f>
        <v/>
      </c>
      <c r="U169" s="379" t="str">
        <f>IF(AND('MAPA DE RIESGOS'!$AP649="Muy Baja",'MAPA DE RIESGOS'!$AR649="Leve"),CONCATENATE("R",'MAPA DE RIESGOS'!$H649,"C",'MAPA DE RIESGOS'!$AF649),"")</f>
        <v/>
      </c>
      <c r="V169" s="379" t="str">
        <f>IF(AND('MAPA DE RIESGOS'!$AP650="Muy Baja",'MAPA DE RIESGOS'!$AR650="Leve"),CONCATENATE("R",'MAPA DE RIESGOS'!$H650,"C",'MAPA DE RIESGOS'!$AF650),"")</f>
        <v/>
      </c>
      <c r="W169" s="379" t="str">
        <f>IF(AND('MAPA DE RIESGOS'!$AP651="Muy Baja",'MAPA DE RIESGOS'!$AR651="Leve"),CONCATENATE("R",'MAPA DE RIESGOS'!$H651,"C",'MAPA DE RIESGOS'!$AF651),"")</f>
        <v/>
      </c>
      <c r="X169" s="379" t="str">
        <f>IF(AND('MAPA DE RIESGOS'!$AP652="Muy Baja",'MAPA DE RIESGOS'!$AR652="Leve"),CONCATENATE("R",'MAPA DE RIESGOS'!$H652,"C",'MAPA DE RIESGOS'!$AF652),"")</f>
        <v/>
      </c>
      <c r="Y169" s="379" t="str">
        <f>IF(AND('MAPA DE RIESGOS'!$AP653="Muy Baja",'MAPA DE RIESGOS'!$AR653="Leve"),CONCATENATE("R",'MAPA DE RIESGOS'!$H653,"C",'MAPA DE RIESGOS'!$AF653),"")</f>
        <v/>
      </c>
      <c r="Z169" s="379" t="str">
        <f>IF(AND('MAPA DE RIESGOS'!$AP654="Muy Baja",'MAPA DE RIESGOS'!$AR654="Leve"),CONCATENATE("R",'MAPA DE RIESGOS'!$H654,"C",'MAPA DE RIESGOS'!$AF654),"")</f>
        <v/>
      </c>
      <c r="AA169" s="380" t="str">
        <f>IF(AND('MAPA DE RIESGOS'!$AP655="Muy Baja",'MAPA DE RIESGOS'!$AR655="Leve"),CONCATENATE("R",'MAPA DE RIESGOS'!$H655,"C",'MAPA DE RIESGOS'!$AF655),"")</f>
        <v/>
      </c>
      <c r="AB169" s="378" t="str">
        <f>IF(AND('MAPA DE RIESGOS'!$AP638="Muy Baja",'MAPA DE RIESGOS'!$AR638="Menor"),CONCATENATE("R",'MAPA DE RIESGOS'!$H638,"C",'MAPA DE RIESGOS'!$AF638),"")</f>
        <v/>
      </c>
      <c r="AC169" s="379" t="str">
        <f>IF(AND('MAPA DE RIESGOS'!$AP639="Muy Baja",'MAPA DE RIESGOS'!$AR639="Menor"),CONCATENATE("R",'MAPA DE RIESGOS'!$H639,"C",'MAPA DE RIESGOS'!$AF639),"")</f>
        <v/>
      </c>
      <c r="AD169" s="379" t="str">
        <f>IF(AND('MAPA DE RIESGOS'!$AP640="Muy Baja",'MAPA DE RIESGOS'!$AR640="Menor"),CONCATENATE("R",'MAPA DE RIESGOS'!$H640,"C",'MAPA DE RIESGOS'!$AF640),"")</f>
        <v/>
      </c>
      <c r="AE169" s="379" t="str">
        <f>IF(AND('MAPA DE RIESGOS'!$AP641="Muy Baja",'MAPA DE RIESGOS'!$AR641="Menor"),CONCATENATE("R",'MAPA DE RIESGOS'!$H641,"C",'MAPA DE RIESGOS'!$AF641),"")</f>
        <v/>
      </c>
      <c r="AF169" s="379" t="str">
        <f>IF(AND('MAPA DE RIESGOS'!$AP642="Muy Baja",'MAPA DE RIESGOS'!$AR642="Menor"),CONCATENATE("R",'MAPA DE RIESGOS'!$H642,"C",'MAPA DE RIESGOS'!$AF642),"")</f>
        <v/>
      </c>
      <c r="AG169" s="379" t="str">
        <f>IF(AND('MAPA DE RIESGOS'!$AP643="Muy Baja",'MAPA DE RIESGOS'!$AR643="Menor"),CONCATENATE("R",'MAPA DE RIESGOS'!$H643,"C",'MAPA DE RIESGOS'!$AF643),"")</f>
        <v/>
      </c>
      <c r="AH169" s="379" t="str">
        <f>IF(AND('MAPA DE RIESGOS'!$AP644="Muy Baja",'MAPA DE RIESGOS'!$AR644="Menor"),CONCATENATE("R",'MAPA DE RIESGOS'!$H644,"C",'MAPA DE RIESGOS'!$AF644),"")</f>
        <v/>
      </c>
      <c r="AI169" s="379" t="str">
        <f>IF(AND('MAPA DE RIESGOS'!$AP645="Muy Baja",'MAPA DE RIESGOS'!$AR645="Menor"),CONCATENATE("R",'MAPA DE RIESGOS'!$H645,"C",'MAPA DE RIESGOS'!$AF645),"")</f>
        <v/>
      </c>
      <c r="AJ169" s="379" t="str">
        <f>IF(AND('MAPA DE RIESGOS'!$AP646="Muy Baja",'MAPA DE RIESGOS'!$AR646="Menor"),CONCATENATE("R",'MAPA DE RIESGOS'!$H646,"C",'MAPA DE RIESGOS'!$AF646),"")</f>
        <v/>
      </c>
      <c r="AK169" s="379" t="str">
        <f>IF(AND('MAPA DE RIESGOS'!$AP647="Muy Baja",'MAPA DE RIESGOS'!$AR647="Menor"),CONCATENATE("R",'MAPA DE RIESGOS'!$H647,"C",'MAPA DE RIESGOS'!$AF647),"")</f>
        <v/>
      </c>
      <c r="AL169" s="379" t="str">
        <f>IF(AND('MAPA DE RIESGOS'!$AP648="Muy Baja",'MAPA DE RIESGOS'!$AR648="Menor"),CONCATENATE("R",'MAPA DE RIESGOS'!$H648,"C",'MAPA DE RIESGOS'!$AF648),"")</f>
        <v/>
      </c>
      <c r="AM169" s="379" t="str">
        <f>IF(AND('MAPA DE RIESGOS'!$AP649="Muy Baja",'MAPA DE RIESGOS'!$AR649="Menor"),CONCATENATE("R",'MAPA DE RIESGOS'!$H649,"C",'MAPA DE RIESGOS'!$AF649),"")</f>
        <v/>
      </c>
      <c r="AN169" s="379" t="str">
        <f>IF(AND('MAPA DE RIESGOS'!$AP650="Muy Baja",'MAPA DE RIESGOS'!$AR650="Menor"),CONCATENATE("R",'MAPA DE RIESGOS'!$H650,"C",'MAPA DE RIESGOS'!$AF650),"")</f>
        <v/>
      </c>
      <c r="AO169" s="379" t="str">
        <f>IF(AND('MAPA DE RIESGOS'!$AP651="Muy Baja",'MAPA DE RIESGOS'!$AR651="Menor"),CONCATENATE("R",'MAPA DE RIESGOS'!$H651,"C",'MAPA DE RIESGOS'!$AF651),"")</f>
        <v/>
      </c>
      <c r="AP169" s="379" t="str">
        <f>IF(AND('MAPA DE RIESGOS'!$AP652="Muy Baja",'MAPA DE RIESGOS'!$AR652="Menor"),CONCATENATE("R",'MAPA DE RIESGOS'!$H652,"C",'MAPA DE RIESGOS'!$AF652),"")</f>
        <v/>
      </c>
      <c r="AQ169" s="379" t="str">
        <f>IF(AND('MAPA DE RIESGOS'!$AP653="Muy Baja",'MAPA DE RIESGOS'!$AR653="Menor"),CONCATENATE("R",'MAPA DE RIESGOS'!$H653,"C",'MAPA DE RIESGOS'!$AF653),"")</f>
        <v/>
      </c>
      <c r="AR169" s="379" t="str">
        <f>IF(AND('MAPA DE RIESGOS'!$AP654="Muy Baja",'MAPA DE RIESGOS'!$AR654="Menor"),CONCATENATE("R",'MAPA DE RIESGOS'!$H654,"C",'MAPA DE RIESGOS'!$AF654),"")</f>
        <v/>
      </c>
      <c r="AS169" s="380" t="str">
        <f>IF(AND('MAPA DE RIESGOS'!$AP655="Muy Baja",'MAPA DE RIESGOS'!$AR655="Menor"),CONCATENATE("R",'MAPA DE RIESGOS'!$H655,"C",'MAPA DE RIESGOS'!$AF655),"")</f>
        <v/>
      </c>
      <c r="AT169" s="369" t="str">
        <f>IF(AND('MAPA DE RIESGOS'!$AP638="Muy Baja",'MAPA DE RIESGOS'!$AR638="Moderado"),CONCATENATE("R",'MAPA DE RIESGOS'!$H638,"C",'MAPA DE RIESGOS'!$AF638),"")</f>
        <v/>
      </c>
      <c r="AU169" s="370" t="str">
        <f>IF(AND('MAPA DE RIESGOS'!$AP639="Muy Baja",'MAPA DE RIESGOS'!$AR639="Moderado"),CONCATENATE("R",'MAPA DE RIESGOS'!$H639,"C",'MAPA DE RIESGOS'!$AF639),"")</f>
        <v/>
      </c>
      <c r="AV169" s="370" t="str">
        <f>IF(AND('MAPA DE RIESGOS'!$AP640="Muy Baja",'MAPA DE RIESGOS'!$AR640="Moderado"),CONCATENATE("R",'MAPA DE RIESGOS'!$H640,"C",'MAPA DE RIESGOS'!$AF640),"")</f>
        <v/>
      </c>
      <c r="AW169" s="370" t="str">
        <f>IF(AND('MAPA DE RIESGOS'!$AP641="Muy Baja",'MAPA DE RIESGOS'!$AR641="Moderado"),CONCATENATE("R",'MAPA DE RIESGOS'!$H641,"C",'MAPA DE RIESGOS'!$AF641),"")</f>
        <v/>
      </c>
      <c r="AX169" s="370" t="str">
        <f>IF(AND('MAPA DE RIESGOS'!$AP642="Muy Baja",'MAPA DE RIESGOS'!$AR642="Moderado"),CONCATENATE("R",'MAPA DE RIESGOS'!$H642,"C",'MAPA DE RIESGOS'!$AF642),"")</f>
        <v/>
      </c>
      <c r="AY169" s="370" t="str">
        <f>IF(AND('MAPA DE RIESGOS'!$AP643="Muy Baja",'MAPA DE RIESGOS'!$AR643="Moderado"),CONCATENATE("R",'MAPA DE RIESGOS'!$H643,"C",'MAPA DE RIESGOS'!$AF643),"")</f>
        <v/>
      </c>
      <c r="AZ169" s="370" t="str">
        <f>IF(AND('MAPA DE RIESGOS'!$AP644="Muy Baja",'MAPA DE RIESGOS'!$AR644="Moderado"),CONCATENATE("R",'MAPA DE RIESGOS'!$H644,"C",'MAPA DE RIESGOS'!$AF644),"")</f>
        <v/>
      </c>
      <c r="BA169" s="370" t="str">
        <f>IF(AND('MAPA DE RIESGOS'!$AP645="Muy Baja",'MAPA DE RIESGOS'!$AR645="Moderado"),CONCATENATE("R",'MAPA DE RIESGOS'!$H645,"C",'MAPA DE RIESGOS'!$AF645),"")</f>
        <v/>
      </c>
      <c r="BB169" s="370" t="str">
        <f>IF(AND('MAPA DE RIESGOS'!$AP646="Muy Baja",'MAPA DE RIESGOS'!$AR646="Moderado"),CONCATENATE("R",'MAPA DE RIESGOS'!$H646,"C",'MAPA DE RIESGOS'!$AF646),"")</f>
        <v/>
      </c>
      <c r="BC169" s="370" t="str">
        <f>IF(AND('MAPA DE RIESGOS'!$AP647="Muy Baja",'MAPA DE RIESGOS'!$AR647="Moderado"),CONCATENATE("R",'MAPA DE RIESGOS'!$H647,"C",'MAPA DE RIESGOS'!$AF647),"")</f>
        <v/>
      </c>
      <c r="BD169" s="370" t="str">
        <f>IF(AND('MAPA DE RIESGOS'!$AP648="Muy Baja",'MAPA DE RIESGOS'!$AR648="Moderado"),CONCATENATE("R",'MAPA DE RIESGOS'!$H648,"C",'MAPA DE RIESGOS'!$AF648),"")</f>
        <v/>
      </c>
      <c r="BE169" s="370" t="str">
        <f>IF(AND('MAPA DE RIESGOS'!$AP649="Muy Baja",'MAPA DE RIESGOS'!$AR649="Moderado"),CONCATENATE("R",'MAPA DE RIESGOS'!$H649,"C",'MAPA DE RIESGOS'!$AF649),"")</f>
        <v/>
      </c>
      <c r="BF169" s="370" t="str">
        <f>IF(AND('MAPA DE RIESGOS'!$AP650="Muy Baja",'MAPA DE RIESGOS'!$AR650="Moderado"),CONCATENATE("R",'MAPA DE RIESGOS'!$H650,"C",'MAPA DE RIESGOS'!$AF650),"")</f>
        <v/>
      </c>
      <c r="BG169" s="370" t="str">
        <f>IF(AND('MAPA DE RIESGOS'!$AP651="Muy Baja",'MAPA DE RIESGOS'!$AR651="Moderado"),CONCATENATE("R",'MAPA DE RIESGOS'!$H651,"C",'MAPA DE RIESGOS'!$AF651),"")</f>
        <v/>
      </c>
      <c r="BH169" s="370" t="str">
        <f>IF(AND('MAPA DE RIESGOS'!$AP652="Muy Baja",'MAPA DE RIESGOS'!$AR652="Moderado"),CONCATENATE("R",'MAPA DE RIESGOS'!$H652,"C",'MAPA DE RIESGOS'!$AF652),"")</f>
        <v/>
      </c>
      <c r="BI169" s="370" t="str">
        <f>IF(AND('MAPA DE RIESGOS'!$AP653="Muy Baja",'MAPA DE RIESGOS'!$AR653="Moderado"),CONCATENATE("R",'MAPA DE RIESGOS'!$H653,"C",'MAPA DE RIESGOS'!$AF653),"")</f>
        <v/>
      </c>
      <c r="BJ169" s="370" t="str">
        <f>IF(AND('MAPA DE RIESGOS'!$AP654="Muy Baja",'MAPA DE RIESGOS'!$AR654="Moderado"),CONCATENATE("R",'MAPA DE RIESGOS'!$H654,"C",'MAPA DE RIESGOS'!$AF654),"")</f>
        <v/>
      </c>
      <c r="BK169" s="371" t="str">
        <f>IF(AND('MAPA DE RIESGOS'!$AP655="Muy Baja",'MAPA DE RIESGOS'!$AR655="Moderado"),CONCATENATE("R",'MAPA DE RIESGOS'!$H655,"C",'MAPA DE RIESGOS'!$AF655),"")</f>
        <v/>
      </c>
      <c r="BL169" s="357" t="str">
        <f>IF(AND('MAPA DE RIESGOS'!$AP638="Muy Baja",'MAPA DE RIESGOS'!$AR638="Mayor"),CONCATENATE("R",'MAPA DE RIESGOS'!$H638,"C",'MAPA DE RIESGOS'!$AF638),"")</f>
        <v/>
      </c>
      <c r="BM169" s="357" t="str">
        <f>IF(AND('MAPA DE RIESGOS'!$AP639="Muy Baja",'MAPA DE RIESGOS'!$AR639="Mayor"),CONCATENATE("R",'MAPA DE RIESGOS'!$H639,"C",'MAPA DE RIESGOS'!$AF639),"")</f>
        <v/>
      </c>
      <c r="BN169" s="357" t="str">
        <f>IF(AND('MAPA DE RIESGOS'!$AP640="Muy Baja",'MAPA DE RIESGOS'!$AR640="Mayor"),CONCATENATE("R",'MAPA DE RIESGOS'!$H640,"C",'MAPA DE RIESGOS'!$AF640),"")</f>
        <v/>
      </c>
      <c r="BO169" s="357" t="str">
        <f>IF(AND('MAPA DE RIESGOS'!$AP641="Muy Baja",'MAPA DE RIESGOS'!$AR641="Mayor"),CONCATENATE("R",'MAPA DE RIESGOS'!$H641,"C",'MAPA DE RIESGOS'!$AF641),"")</f>
        <v/>
      </c>
      <c r="BP169" s="357" t="str">
        <f>IF(AND('MAPA DE RIESGOS'!$AP642="Muy Baja",'MAPA DE RIESGOS'!$AR642="Mayor"),CONCATENATE("R",'MAPA DE RIESGOS'!$H642,"C",'MAPA DE RIESGOS'!$AF642),"")</f>
        <v/>
      </c>
      <c r="BQ169" s="357" t="str">
        <f>IF(AND('MAPA DE RIESGOS'!$AP643="Muy Baja",'MAPA DE RIESGOS'!$AR643="Mayor"),CONCATENATE("R",'MAPA DE RIESGOS'!$H643,"C",'MAPA DE RIESGOS'!$AF643),"")</f>
        <v/>
      </c>
      <c r="BR169" s="357" t="str">
        <f>IF(AND('MAPA DE RIESGOS'!$AP644="Muy Baja",'MAPA DE RIESGOS'!$AR644="Mayor"),CONCATENATE("R",'MAPA DE RIESGOS'!$H644,"C",'MAPA DE RIESGOS'!$AF644),"")</f>
        <v/>
      </c>
      <c r="BS169" s="357" t="str">
        <f>IF(AND('MAPA DE RIESGOS'!$AP645="Muy Baja",'MAPA DE RIESGOS'!$AR645="Mayor"),CONCATENATE("R",'MAPA DE RIESGOS'!$H645,"C",'MAPA DE RIESGOS'!$AF645),"")</f>
        <v/>
      </c>
      <c r="BT169" s="357" t="str">
        <f>IF(AND('MAPA DE RIESGOS'!$AP646="Muy Baja",'MAPA DE RIESGOS'!$AR646="Mayor"),CONCATENATE("R",'MAPA DE RIESGOS'!$H646,"C",'MAPA DE RIESGOS'!$AF646),"")</f>
        <v/>
      </c>
      <c r="BU169" s="357" t="str">
        <f>IF(AND('MAPA DE RIESGOS'!$AP647="Muy Baja",'MAPA DE RIESGOS'!$AR647="Mayor"),CONCATENATE("R",'MAPA DE RIESGOS'!$H647,"C",'MAPA DE RIESGOS'!$AF647),"")</f>
        <v/>
      </c>
      <c r="BV169" s="357" t="str">
        <f>IF(AND('MAPA DE RIESGOS'!$AP648="Muy Baja",'MAPA DE RIESGOS'!$AR648="Mayor"),CONCATENATE("R",'MAPA DE RIESGOS'!$H648,"C",'MAPA DE RIESGOS'!$AF648),"")</f>
        <v/>
      </c>
      <c r="BW169" s="357" t="str">
        <f>IF(AND('MAPA DE RIESGOS'!$AP649="Muy Baja",'MAPA DE RIESGOS'!$AR649="Mayor"),CONCATENATE("R",'MAPA DE RIESGOS'!$H649,"C",'MAPA DE RIESGOS'!$AF649),"")</f>
        <v/>
      </c>
      <c r="BX169" s="357" t="str">
        <f>IF(AND('MAPA DE RIESGOS'!$AP650="Muy Baja",'MAPA DE RIESGOS'!$AR650="Mayor"),CONCATENATE("R",'MAPA DE RIESGOS'!$H650,"C",'MAPA DE RIESGOS'!$AF650),"")</f>
        <v/>
      </c>
      <c r="BY169" s="357" t="str">
        <f>IF(AND('MAPA DE RIESGOS'!$AP651="Muy Baja",'MAPA DE RIESGOS'!$AR651="Mayor"),CONCATENATE("R",'MAPA DE RIESGOS'!$H651,"C",'MAPA DE RIESGOS'!$AF651),"")</f>
        <v/>
      </c>
      <c r="BZ169" s="357" t="str">
        <f>IF(AND('MAPA DE RIESGOS'!$AP652="Muy Baja",'MAPA DE RIESGOS'!$AR652="Mayor"),CONCATENATE("R",'MAPA DE RIESGOS'!$H652,"C",'MAPA DE RIESGOS'!$AF652),"")</f>
        <v/>
      </c>
      <c r="CA169" s="357" t="str">
        <f>IF(AND('MAPA DE RIESGOS'!$AP653="Muy Baja",'MAPA DE RIESGOS'!$AR653="Mayor"),CONCATENATE("R",'MAPA DE RIESGOS'!$H653,"C",'MAPA DE RIESGOS'!$AF653),"")</f>
        <v/>
      </c>
      <c r="CB169" s="357" t="str">
        <f>IF(AND('MAPA DE RIESGOS'!$AP654="Muy Baja",'MAPA DE RIESGOS'!$AR654="Mayor"),CONCATENATE("R",'MAPA DE RIESGOS'!$H654,"C",'MAPA DE RIESGOS'!$AF654),"")</f>
        <v/>
      </c>
      <c r="CC169" s="358" t="str">
        <f>IF(AND('MAPA DE RIESGOS'!$AP655="Muy Baja",'MAPA DE RIESGOS'!$AR655="Mayor"),CONCATENATE("R",'MAPA DE RIESGOS'!$H655,"C",'MAPA DE RIESGOS'!$AF655),"")</f>
        <v/>
      </c>
      <c r="CD169" s="359" t="str">
        <f>IF(AND('MAPA DE RIESGOS'!$AP638="Muy Baja",'MAPA DE RIESGOS'!$AR638="Catastrófico"),CONCATENATE("R",'MAPA DE RIESGOS'!$H638,"C",'MAPA DE RIESGOS'!$AF638),"")</f>
        <v/>
      </c>
      <c r="CE169" s="359" t="str">
        <f>IF(AND('MAPA DE RIESGOS'!$AP639="Muy Baja",'MAPA DE RIESGOS'!$AR639="Catastrófico"),CONCATENATE("R",'MAPA DE RIESGOS'!$H639,"C",'MAPA DE RIESGOS'!$AF639),"")</f>
        <v/>
      </c>
      <c r="CF169" s="359" t="str">
        <f>IF(AND('MAPA DE RIESGOS'!$AP640="Muy Baja",'MAPA DE RIESGOS'!$AR640="Catastrófico"),CONCATENATE("R",'MAPA DE RIESGOS'!$H640,"C",'MAPA DE RIESGOS'!$AF640),"")</f>
        <v/>
      </c>
      <c r="CG169" s="359" t="str">
        <f>IF(AND('MAPA DE RIESGOS'!$AP641="Muy Baja",'MAPA DE RIESGOS'!$AR641="Catastrófico"),CONCATENATE("R",'MAPA DE RIESGOS'!$H641,"C",'MAPA DE RIESGOS'!$AF641),"")</f>
        <v/>
      </c>
      <c r="CH169" s="359" t="str">
        <f>IF(AND('MAPA DE RIESGOS'!$AP642="Muy Baja",'MAPA DE RIESGOS'!$AR642="Catastrófico"),CONCATENATE("R",'MAPA DE RIESGOS'!$H642,"C",'MAPA DE RIESGOS'!$AF642),"")</f>
        <v/>
      </c>
      <c r="CI169" s="359" t="str">
        <f>IF(AND('MAPA DE RIESGOS'!$AP643="Muy Baja",'MAPA DE RIESGOS'!$AR643="Catastrófico"),CONCATENATE("R",'MAPA DE RIESGOS'!$H643,"C",'MAPA DE RIESGOS'!$AF643),"")</f>
        <v/>
      </c>
      <c r="CJ169" s="359" t="str">
        <f>IF(AND('MAPA DE RIESGOS'!$AP644="Muy Baja",'MAPA DE RIESGOS'!$AR644="Catastrófico"),CONCATENATE("R",'MAPA DE RIESGOS'!$H644,"C",'MAPA DE RIESGOS'!$AF644),"")</f>
        <v/>
      </c>
      <c r="CK169" s="359" t="str">
        <f>IF(AND('MAPA DE RIESGOS'!$AP645="Muy Baja",'MAPA DE RIESGOS'!$AR645="Catastrófico"),CONCATENATE("R",'MAPA DE RIESGOS'!$H645,"C",'MAPA DE RIESGOS'!$AF645),"")</f>
        <v/>
      </c>
      <c r="CL169" s="359" t="str">
        <f>IF(AND('MAPA DE RIESGOS'!$AP646="Muy Baja",'MAPA DE RIESGOS'!$AR646="Catastrófico"),CONCATENATE("R",'MAPA DE RIESGOS'!$H646,"C",'MAPA DE RIESGOS'!$AF646),"")</f>
        <v/>
      </c>
      <c r="CM169" s="359" t="str">
        <f>IF(AND('MAPA DE RIESGOS'!$AP647="Muy Baja",'MAPA DE RIESGOS'!$AR647="Catastrófico"),CONCATENATE("R",'MAPA DE RIESGOS'!$H647,"C",'MAPA DE RIESGOS'!$AF647),"")</f>
        <v/>
      </c>
      <c r="CN169" s="359" t="str">
        <f>IF(AND('MAPA DE RIESGOS'!$AP648="Muy Baja",'MAPA DE RIESGOS'!$AR648="Catastrófico"),CONCATENATE("R",'MAPA DE RIESGOS'!$H648,"C",'MAPA DE RIESGOS'!$AF648),"")</f>
        <v/>
      </c>
      <c r="CO169" s="359" t="str">
        <f>IF(AND('MAPA DE RIESGOS'!$AP649="Muy Baja",'MAPA DE RIESGOS'!$AR649="Catastrófico"),CONCATENATE("R",'MAPA DE RIESGOS'!$H649,"C",'MAPA DE RIESGOS'!$AF649),"")</f>
        <v/>
      </c>
      <c r="CP169" s="359" t="str">
        <f>IF(AND('MAPA DE RIESGOS'!$AP650="Muy Baja",'MAPA DE RIESGOS'!$AR650="Catastrófico"),CONCATENATE("R",'MAPA DE RIESGOS'!$H650,"C",'MAPA DE RIESGOS'!$AF650),"")</f>
        <v/>
      </c>
      <c r="CQ169" s="359" t="str">
        <f>IF(AND('MAPA DE RIESGOS'!$AP651="Muy Baja",'MAPA DE RIESGOS'!$AR651="Catastrófico"),CONCATENATE("R",'MAPA DE RIESGOS'!$H651,"C",'MAPA DE RIESGOS'!$AF651),"")</f>
        <v/>
      </c>
      <c r="CR169" s="359" t="str">
        <f>IF(AND('MAPA DE RIESGOS'!$AP652="Muy Baja",'MAPA DE RIESGOS'!$AR652="Catastrófico"),CONCATENATE("R",'MAPA DE RIESGOS'!$H652,"C",'MAPA DE RIESGOS'!$AF652),"")</f>
        <v/>
      </c>
      <c r="CS169" s="359" t="str">
        <f>IF(AND('MAPA DE RIESGOS'!$AP653="Muy Baja",'MAPA DE RIESGOS'!$AR653="Catastrófico"),CONCATENATE("R",'MAPA DE RIESGOS'!$H653,"C",'MAPA DE RIESGOS'!$AF653),"")</f>
        <v/>
      </c>
      <c r="CT169" s="359" t="str">
        <f>IF(AND('MAPA DE RIESGOS'!$AP654="Muy Baja",'MAPA DE RIESGOS'!$AR654="Catastrófico"),CONCATENATE("R",'MAPA DE RIESGOS'!$H654,"C",'MAPA DE RIESGOS'!$AF654),"")</f>
        <v/>
      </c>
      <c r="CU169" s="360" t="str">
        <f>IF(AND('MAPA DE RIESGOS'!$AP655="Muy Baja",'MAPA DE RIESGOS'!$AR655="Catastrófico"),CONCATENATE("R",'MAPA DE RIESGOS'!$H655,"C",'MAPA DE RIESGOS'!$AF655),"")</f>
        <v/>
      </c>
      <c r="CV169" s="67"/>
      <c r="CW169" s="388"/>
      <c r="CX169" s="388"/>
      <c r="CY169" s="388"/>
      <c r="CZ169" s="388"/>
      <c r="DA169" s="388"/>
      <c r="DB169" s="388"/>
    </row>
    <row r="170" spans="2:106" ht="32.5" customHeight="1">
      <c r="B170" s="755"/>
      <c r="C170" s="755"/>
      <c r="D170" s="756"/>
      <c r="E170" s="726"/>
      <c r="F170" s="727"/>
      <c r="G170" s="727"/>
      <c r="H170" s="727"/>
      <c r="I170" s="727"/>
      <c r="J170" s="378" t="str">
        <f>IF(AND('MAPA DE RIESGOS'!$AP656="Muy Baja",'MAPA DE RIESGOS'!$AR656="Leve"),CONCATENATE("R",'MAPA DE RIESGOS'!$H656,"C",'MAPA DE RIESGOS'!$AF656),"")</f>
        <v/>
      </c>
      <c r="K170" s="379" t="str">
        <f>IF(AND('MAPA DE RIESGOS'!$AP657="Muy Baja",'MAPA DE RIESGOS'!$AR657="Leve"),CONCATENATE("R",'MAPA DE RIESGOS'!$H657,"C",'MAPA DE RIESGOS'!$AF657),"")</f>
        <v/>
      </c>
      <c r="L170" s="379" t="str">
        <f>IF(AND('MAPA DE RIESGOS'!$AP658="Muy Baja",'MAPA DE RIESGOS'!$AR658="Leve"),CONCATENATE("R",'MAPA DE RIESGOS'!$H658,"C",'MAPA DE RIESGOS'!$AF658),"")</f>
        <v/>
      </c>
      <c r="M170" s="379" t="str">
        <f>IF(AND('MAPA DE RIESGOS'!$AP659="Muy Baja",'MAPA DE RIESGOS'!$AR659="Leve"),CONCATENATE("R",'MAPA DE RIESGOS'!$H659,"C",'MAPA DE RIESGOS'!$AF659),"")</f>
        <v/>
      </c>
      <c r="N170" s="379" t="str">
        <f>IF(AND('MAPA DE RIESGOS'!$AP660="Muy Baja",'MAPA DE RIESGOS'!$AR660="Leve"),CONCATENATE("R",'MAPA DE RIESGOS'!$H660,"C",'MAPA DE RIESGOS'!$AF660),"")</f>
        <v/>
      </c>
      <c r="O170" s="379" t="str">
        <f>IF(AND('MAPA DE RIESGOS'!$AP661="Muy Baja",'MAPA DE RIESGOS'!$AR661="Leve"),CONCATENATE("R",'MAPA DE RIESGOS'!$H661,"C",'MAPA DE RIESGOS'!$AF661),"")</f>
        <v/>
      </c>
      <c r="P170" s="379" t="str">
        <f>IF(AND('MAPA DE RIESGOS'!$AP662="Muy Baja",'MAPA DE RIESGOS'!$AR662="Leve"),CONCATENATE("R",'MAPA DE RIESGOS'!$H662,"C",'MAPA DE RIESGOS'!$AF662),"")</f>
        <v/>
      </c>
      <c r="Q170" s="379" t="str">
        <f>IF(AND('MAPA DE RIESGOS'!$AP663="Muy Baja",'MAPA DE RIESGOS'!$AR663="Leve"),CONCATENATE("R",'MAPA DE RIESGOS'!$H663,"C",'MAPA DE RIESGOS'!$AF663),"")</f>
        <v/>
      </c>
      <c r="R170" s="379" t="str">
        <f>IF(AND('MAPA DE RIESGOS'!$AP664="Muy Baja",'MAPA DE RIESGOS'!$AR664="Leve"),CONCATENATE("R",'MAPA DE RIESGOS'!$H664,"C",'MAPA DE RIESGOS'!$AF664),"")</f>
        <v/>
      </c>
      <c r="S170" s="379" t="str">
        <f>IF(AND('MAPA DE RIESGOS'!$AP665="Muy Baja",'MAPA DE RIESGOS'!$AR665="Leve"),CONCATENATE("R",'MAPA DE RIESGOS'!$H665,"C",'MAPA DE RIESGOS'!$AF665),"")</f>
        <v/>
      </c>
      <c r="T170" s="379" t="str">
        <f>IF(AND('MAPA DE RIESGOS'!$AP666="Muy Baja",'MAPA DE RIESGOS'!$AR666="Leve"),CONCATENATE("R",'MAPA DE RIESGOS'!$H666,"C",'MAPA DE RIESGOS'!$AF666),"")</f>
        <v/>
      </c>
      <c r="U170" s="379" t="str">
        <f>IF(AND('MAPA DE RIESGOS'!$AP667="Muy Baja",'MAPA DE RIESGOS'!$AR667="Leve"),CONCATENATE("R",'MAPA DE RIESGOS'!$H667,"C",'MAPA DE RIESGOS'!$AF667),"")</f>
        <v/>
      </c>
      <c r="V170" s="379" t="str">
        <f>IF(AND('MAPA DE RIESGOS'!$AP668="Muy Baja",'MAPA DE RIESGOS'!$AR668="Leve"),CONCATENATE("R",'MAPA DE RIESGOS'!$H668,"C",'MAPA DE RIESGOS'!$AF668),"")</f>
        <v/>
      </c>
      <c r="W170" s="379" t="str">
        <f>IF(AND('MAPA DE RIESGOS'!$AP669="Muy Baja",'MAPA DE RIESGOS'!$AR669="Leve"),CONCATENATE("R",'MAPA DE RIESGOS'!$H669,"C",'MAPA DE RIESGOS'!$AF669),"")</f>
        <v/>
      </c>
      <c r="X170" s="379" t="str">
        <f>IF(AND('MAPA DE RIESGOS'!$AP670="Muy Baja",'MAPA DE RIESGOS'!$AR670="Leve"),CONCATENATE("R",'MAPA DE RIESGOS'!$H670,"C",'MAPA DE RIESGOS'!$AF670),"")</f>
        <v/>
      </c>
      <c r="Y170" s="379" t="str">
        <f>IF(AND('MAPA DE RIESGOS'!$AP671="Muy Baja",'MAPA DE RIESGOS'!$AR671="Leve"),CONCATENATE("R",'MAPA DE RIESGOS'!$H671,"C",'MAPA DE RIESGOS'!$AF671),"")</f>
        <v/>
      </c>
      <c r="Z170" s="379" t="str">
        <f>IF(AND('MAPA DE RIESGOS'!$AP672="Muy Baja",'MAPA DE RIESGOS'!$AR672="Leve"),CONCATENATE("R",'MAPA DE RIESGOS'!$H672,"C",'MAPA DE RIESGOS'!$AF672),"")</f>
        <v/>
      </c>
      <c r="AA170" s="380" t="str">
        <f>IF(AND('MAPA DE RIESGOS'!$AP673="Muy Baja",'MAPA DE RIESGOS'!$AR673="Leve"),CONCATENATE("R",'MAPA DE RIESGOS'!$H673,"C",'MAPA DE RIESGOS'!$AF673),"")</f>
        <v/>
      </c>
      <c r="AB170" s="378" t="str">
        <f>IF(AND('MAPA DE RIESGOS'!$AP656="Muy Baja",'MAPA DE RIESGOS'!$AR656="Menor"),CONCATENATE("R",'MAPA DE RIESGOS'!$H656,"C",'MAPA DE RIESGOS'!$AF656),"")</f>
        <v/>
      </c>
      <c r="AC170" s="379" t="str">
        <f>IF(AND('MAPA DE RIESGOS'!$AP657="Muy Baja",'MAPA DE RIESGOS'!$AR657="Menor"),CONCATENATE("R",'MAPA DE RIESGOS'!$H657,"C",'MAPA DE RIESGOS'!$AF657),"")</f>
        <v/>
      </c>
      <c r="AD170" s="379" t="str">
        <f>IF(AND('MAPA DE RIESGOS'!$AP658="Muy Baja",'MAPA DE RIESGOS'!$AR658="Menor"),CONCATENATE("R",'MAPA DE RIESGOS'!$H658,"C",'MAPA DE RIESGOS'!$AF658),"")</f>
        <v/>
      </c>
      <c r="AE170" s="379" t="str">
        <f>IF(AND('MAPA DE RIESGOS'!$AP659="Muy Baja",'MAPA DE RIESGOS'!$AR659="Menor"),CONCATENATE("R",'MAPA DE RIESGOS'!$H659,"C",'MAPA DE RIESGOS'!$AF659),"")</f>
        <v/>
      </c>
      <c r="AF170" s="379" t="str">
        <f>IF(AND('MAPA DE RIESGOS'!$AP660="Muy Baja",'MAPA DE RIESGOS'!$AR660="Menor"),CONCATENATE("R",'MAPA DE RIESGOS'!$H660,"C",'MAPA DE RIESGOS'!$AF660),"")</f>
        <v/>
      </c>
      <c r="AG170" s="379" t="str">
        <f>IF(AND('MAPA DE RIESGOS'!$AP661="Muy Baja",'MAPA DE RIESGOS'!$AR661="Menor"),CONCATENATE("R",'MAPA DE RIESGOS'!$H661,"C",'MAPA DE RIESGOS'!$AF661),"")</f>
        <v/>
      </c>
      <c r="AH170" s="379" t="str">
        <f>IF(AND('MAPA DE RIESGOS'!$AP662="Muy Baja",'MAPA DE RIESGOS'!$AR662="Menor"),CONCATENATE("R",'MAPA DE RIESGOS'!$H662,"C",'MAPA DE RIESGOS'!$AF662),"")</f>
        <v/>
      </c>
      <c r="AI170" s="379" t="str">
        <f>IF(AND('MAPA DE RIESGOS'!$AP663="Muy Baja",'MAPA DE RIESGOS'!$AR663="Menor"),CONCATENATE("R",'MAPA DE RIESGOS'!$H663,"C",'MAPA DE RIESGOS'!$AF663),"")</f>
        <v/>
      </c>
      <c r="AJ170" s="379" t="str">
        <f>IF(AND('MAPA DE RIESGOS'!$AP664="Muy Baja",'MAPA DE RIESGOS'!$AR664="Menor"),CONCATENATE("R",'MAPA DE RIESGOS'!$H664,"C",'MAPA DE RIESGOS'!$AF664),"")</f>
        <v/>
      </c>
      <c r="AK170" s="379" t="str">
        <f>IF(AND('MAPA DE RIESGOS'!$AP665="Muy Baja",'MAPA DE RIESGOS'!$AR665="Menor"),CONCATENATE("R",'MAPA DE RIESGOS'!$H665,"C",'MAPA DE RIESGOS'!$AF665),"")</f>
        <v/>
      </c>
      <c r="AL170" s="379" t="str">
        <f>IF(AND('MAPA DE RIESGOS'!$AP666="Muy Baja",'MAPA DE RIESGOS'!$AR666="Menor"),CONCATENATE("R",'MAPA DE RIESGOS'!$H666,"C",'MAPA DE RIESGOS'!$AF666),"")</f>
        <v/>
      </c>
      <c r="AM170" s="379" t="str">
        <f>IF(AND('MAPA DE RIESGOS'!$AP667="Muy Baja",'MAPA DE RIESGOS'!$AR667="Menor"),CONCATENATE("R",'MAPA DE RIESGOS'!$H667,"C",'MAPA DE RIESGOS'!$AF667),"")</f>
        <v/>
      </c>
      <c r="AN170" s="379" t="str">
        <f>IF(AND('MAPA DE RIESGOS'!$AP668="Muy Baja",'MAPA DE RIESGOS'!$AR668="Menor"),CONCATENATE("R",'MAPA DE RIESGOS'!$H668,"C",'MAPA DE RIESGOS'!$AF668),"")</f>
        <v/>
      </c>
      <c r="AO170" s="379" t="str">
        <f>IF(AND('MAPA DE RIESGOS'!$AP669="Muy Baja",'MAPA DE RIESGOS'!$AR669="Menor"),CONCATENATE("R",'MAPA DE RIESGOS'!$H669,"C",'MAPA DE RIESGOS'!$AF669),"")</f>
        <v/>
      </c>
      <c r="AP170" s="379" t="str">
        <f>IF(AND('MAPA DE RIESGOS'!$AP670="Muy Baja",'MAPA DE RIESGOS'!$AR670="Menor"),CONCATENATE("R",'MAPA DE RIESGOS'!$H670,"C",'MAPA DE RIESGOS'!$AF670),"")</f>
        <v/>
      </c>
      <c r="AQ170" s="379" t="str">
        <f>IF(AND('MAPA DE RIESGOS'!$AP671="Muy Baja",'MAPA DE RIESGOS'!$AR671="Menor"),CONCATENATE("R",'MAPA DE RIESGOS'!$H671,"C",'MAPA DE RIESGOS'!$AF671),"")</f>
        <v/>
      </c>
      <c r="AR170" s="379" t="str">
        <f>IF(AND('MAPA DE RIESGOS'!$AP672="Muy Baja",'MAPA DE RIESGOS'!$AR672="Menor"),CONCATENATE("R",'MAPA DE RIESGOS'!$H672,"C",'MAPA DE RIESGOS'!$AF672),"")</f>
        <v/>
      </c>
      <c r="AS170" s="380" t="str">
        <f>IF(AND('MAPA DE RIESGOS'!$AP673="Muy Baja",'MAPA DE RIESGOS'!$AR673="Menor"),CONCATENATE("R",'MAPA DE RIESGOS'!$H673,"C",'MAPA DE RIESGOS'!$AF673),"")</f>
        <v/>
      </c>
      <c r="AT170" s="369" t="str">
        <f>IF(AND('MAPA DE RIESGOS'!$AP656="Muy Baja",'MAPA DE RIESGOS'!$AR656="Moderado"),CONCATENATE("R",'MAPA DE RIESGOS'!$H656,"C",'MAPA DE RIESGOS'!$AF656),"")</f>
        <v/>
      </c>
      <c r="AU170" s="370" t="str">
        <f>IF(AND('MAPA DE RIESGOS'!$AP657="Muy Baja",'MAPA DE RIESGOS'!$AR657="Moderado"),CONCATENATE("R",'MAPA DE RIESGOS'!$H657,"C",'MAPA DE RIESGOS'!$AF657),"")</f>
        <v/>
      </c>
      <c r="AV170" s="370" t="str">
        <f>IF(AND('MAPA DE RIESGOS'!$AP658="Muy Baja",'MAPA DE RIESGOS'!$AR658="Moderado"),CONCATENATE("R",'MAPA DE RIESGOS'!$H658,"C",'MAPA DE RIESGOS'!$AF658),"")</f>
        <v/>
      </c>
      <c r="AW170" s="370" t="str">
        <f>IF(AND('MAPA DE RIESGOS'!$AP659="Muy Baja",'MAPA DE RIESGOS'!$AR659="Moderado"),CONCATENATE("R",'MAPA DE RIESGOS'!$H659,"C",'MAPA DE RIESGOS'!$AF659),"")</f>
        <v/>
      </c>
      <c r="AX170" s="370" t="str">
        <f>IF(AND('MAPA DE RIESGOS'!$AP660="Muy Baja",'MAPA DE RIESGOS'!$AR660="Moderado"),CONCATENATE("R",'MAPA DE RIESGOS'!$H660,"C",'MAPA DE RIESGOS'!$AF660),"")</f>
        <v/>
      </c>
      <c r="AY170" s="370" t="str">
        <f>IF(AND('MAPA DE RIESGOS'!$AP661="Muy Baja",'MAPA DE RIESGOS'!$AR661="Moderado"),CONCATENATE("R",'MAPA DE RIESGOS'!$H661,"C",'MAPA DE RIESGOS'!$AF661),"")</f>
        <v/>
      </c>
      <c r="AZ170" s="370" t="str">
        <f>IF(AND('MAPA DE RIESGOS'!$AP662="Muy Baja",'MAPA DE RIESGOS'!$AR662="Moderado"),CONCATENATE("R",'MAPA DE RIESGOS'!$H662,"C",'MAPA DE RIESGOS'!$AF662),"")</f>
        <v/>
      </c>
      <c r="BA170" s="370" t="str">
        <f>IF(AND('MAPA DE RIESGOS'!$AP663="Muy Baja",'MAPA DE RIESGOS'!$AR663="Moderado"),CONCATENATE("R",'MAPA DE RIESGOS'!$H663,"C",'MAPA DE RIESGOS'!$AF663),"")</f>
        <v/>
      </c>
      <c r="BB170" s="370" t="str">
        <f>IF(AND('MAPA DE RIESGOS'!$AP664="Muy Baja",'MAPA DE RIESGOS'!$AR664="Moderado"),CONCATENATE("R",'MAPA DE RIESGOS'!$H664,"C",'MAPA DE RIESGOS'!$AF664),"")</f>
        <v/>
      </c>
      <c r="BC170" s="370" t="str">
        <f>IF(AND('MAPA DE RIESGOS'!$AP665="Muy Baja",'MAPA DE RIESGOS'!$AR665="Moderado"),CONCATENATE("R",'MAPA DE RIESGOS'!$H665,"C",'MAPA DE RIESGOS'!$AF665),"")</f>
        <v/>
      </c>
      <c r="BD170" s="370" t="str">
        <f>IF(AND('MAPA DE RIESGOS'!$AP666="Muy Baja",'MAPA DE RIESGOS'!$AR666="Moderado"),CONCATENATE("R",'MAPA DE RIESGOS'!$H666,"C",'MAPA DE RIESGOS'!$AF666),"")</f>
        <v/>
      </c>
      <c r="BE170" s="370" t="str">
        <f>IF(AND('MAPA DE RIESGOS'!$AP667="Muy Baja",'MAPA DE RIESGOS'!$AR667="Moderado"),CONCATENATE("R",'MAPA DE RIESGOS'!$H667,"C",'MAPA DE RIESGOS'!$AF667),"")</f>
        <v/>
      </c>
      <c r="BF170" s="370" t="str">
        <f>IF(AND('MAPA DE RIESGOS'!$AP668="Muy Baja",'MAPA DE RIESGOS'!$AR668="Moderado"),CONCATENATE("R",'MAPA DE RIESGOS'!$H668,"C",'MAPA DE RIESGOS'!$AF668),"")</f>
        <v/>
      </c>
      <c r="BG170" s="370" t="str">
        <f>IF(AND('MAPA DE RIESGOS'!$AP669="Muy Baja",'MAPA DE RIESGOS'!$AR669="Moderado"),CONCATENATE("R",'MAPA DE RIESGOS'!$H669,"C",'MAPA DE RIESGOS'!$AF669),"")</f>
        <v/>
      </c>
      <c r="BH170" s="370" t="str">
        <f>IF(AND('MAPA DE RIESGOS'!$AP670="Muy Baja",'MAPA DE RIESGOS'!$AR670="Moderado"),CONCATENATE("R",'MAPA DE RIESGOS'!$H670,"C",'MAPA DE RIESGOS'!$AF670),"")</f>
        <v/>
      </c>
      <c r="BI170" s="370" t="str">
        <f>IF(AND('MAPA DE RIESGOS'!$AP671="Muy Baja",'MAPA DE RIESGOS'!$AR671="Moderado"),CONCATENATE("R",'MAPA DE RIESGOS'!$H671,"C",'MAPA DE RIESGOS'!$AF671),"")</f>
        <v/>
      </c>
      <c r="BJ170" s="370" t="str">
        <f>IF(AND('MAPA DE RIESGOS'!$AP672="Muy Baja",'MAPA DE RIESGOS'!$AR672="Moderado"),CONCATENATE("R",'MAPA DE RIESGOS'!$H672,"C",'MAPA DE RIESGOS'!$AF672),"")</f>
        <v/>
      </c>
      <c r="BK170" s="371" t="str">
        <f>IF(AND('MAPA DE RIESGOS'!$AP673="Muy Baja",'MAPA DE RIESGOS'!$AR673="Moderado"),CONCATENATE("R",'MAPA DE RIESGOS'!$H673,"C",'MAPA DE RIESGOS'!$AF673),"")</f>
        <v/>
      </c>
      <c r="BL170" s="357" t="str">
        <f>IF(AND('MAPA DE RIESGOS'!$AP656="Muy Baja",'MAPA DE RIESGOS'!$AR656="Mayor"),CONCATENATE("R",'MAPA DE RIESGOS'!$H656,"C",'MAPA DE RIESGOS'!$AF656),"")</f>
        <v/>
      </c>
      <c r="BM170" s="357" t="str">
        <f>IF(AND('MAPA DE RIESGOS'!$AP657="Muy Baja",'MAPA DE RIESGOS'!$AR657="Mayor"),CONCATENATE("R",'MAPA DE RIESGOS'!$H657,"C",'MAPA DE RIESGOS'!$AF657),"")</f>
        <v/>
      </c>
      <c r="BN170" s="357" t="str">
        <f>IF(AND('MAPA DE RIESGOS'!$AP658="Muy Baja",'MAPA DE RIESGOS'!$AR658="Mayor"),CONCATENATE("R",'MAPA DE RIESGOS'!$H658,"C",'MAPA DE RIESGOS'!$AF658),"")</f>
        <v/>
      </c>
      <c r="BO170" s="357" t="str">
        <f>IF(AND('MAPA DE RIESGOS'!$AP659="Muy Baja",'MAPA DE RIESGOS'!$AR659="Mayor"),CONCATENATE("R",'MAPA DE RIESGOS'!$H659,"C",'MAPA DE RIESGOS'!$AF659),"")</f>
        <v/>
      </c>
      <c r="BP170" s="357" t="str">
        <f>IF(AND('MAPA DE RIESGOS'!$AP660="Muy Baja",'MAPA DE RIESGOS'!$AR660="Mayor"),CONCATENATE("R",'MAPA DE RIESGOS'!$H660,"C",'MAPA DE RIESGOS'!$AF660),"")</f>
        <v/>
      </c>
      <c r="BQ170" s="357" t="str">
        <f>IF(AND('MAPA DE RIESGOS'!$AP661="Muy Baja",'MAPA DE RIESGOS'!$AR661="Mayor"),CONCATENATE("R",'MAPA DE RIESGOS'!$H661,"C",'MAPA DE RIESGOS'!$AF661),"")</f>
        <v/>
      </c>
      <c r="BR170" s="357" t="str">
        <f>IF(AND('MAPA DE RIESGOS'!$AP662="Muy Baja",'MAPA DE RIESGOS'!$AR662="Mayor"),CONCATENATE("R",'MAPA DE RIESGOS'!$H662,"C",'MAPA DE RIESGOS'!$AF662),"")</f>
        <v/>
      </c>
      <c r="BS170" s="357" t="str">
        <f>IF(AND('MAPA DE RIESGOS'!$AP663="Muy Baja",'MAPA DE RIESGOS'!$AR663="Mayor"),CONCATENATE("R",'MAPA DE RIESGOS'!$H663,"C",'MAPA DE RIESGOS'!$AF663),"")</f>
        <v/>
      </c>
      <c r="BT170" s="357" t="str">
        <f>IF(AND('MAPA DE RIESGOS'!$AP664="Muy Baja",'MAPA DE RIESGOS'!$AR664="Mayor"),CONCATENATE("R",'MAPA DE RIESGOS'!$H664,"C",'MAPA DE RIESGOS'!$AF664),"")</f>
        <v/>
      </c>
      <c r="BU170" s="357" t="str">
        <f>IF(AND('MAPA DE RIESGOS'!$AP665="Muy Baja",'MAPA DE RIESGOS'!$AR665="Mayor"),CONCATENATE("R",'MAPA DE RIESGOS'!$H665,"C",'MAPA DE RIESGOS'!$AF665),"")</f>
        <v/>
      </c>
      <c r="BV170" s="357" t="str">
        <f>IF(AND('MAPA DE RIESGOS'!$AP666="Muy Baja",'MAPA DE RIESGOS'!$AR666="Mayor"),CONCATENATE("R",'MAPA DE RIESGOS'!$H666,"C",'MAPA DE RIESGOS'!$AF666),"")</f>
        <v/>
      </c>
      <c r="BW170" s="357" t="str">
        <f>IF(AND('MAPA DE RIESGOS'!$AP667="Muy Baja",'MAPA DE RIESGOS'!$AR667="Mayor"),CONCATENATE("R",'MAPA DE RIESGOS'!$H667,"C",'MAPA DE RIESGOS'!$AF667),"")</f>
        <v/>
      </c>
      <c r="BX170" s="357" t="str">
        <f>IF(AND('MAPA DE RIESGOS'!$AP668="Muy Baja",'MAPA DE RIESGOS'!$AR668="Mayor"),CONCATENATE("R",'MAPA DE RIESGOS'!$H668,"C",'MAPA DE RIESGOS'!$AF668),"")</f>
        <v/>
      </c>
      <c r="BY170" s="357" t="str">
        <f>IF(AND('MAPA DE RIESGOS'!$AP669="Muy Baja",'MAPA DE RIESGOS'!$AR669="Mayor"),CONCATENATE("R",'MAPA DE RIESGOS'!$H669,"C",'MAPA DE RIESGOS'!$AF669),"")</f>
        <v/>
      </c>
      <c r="BZ170" s="357" t="str">
        <f>IF(AND('MAPA DE RIESGOS'!$AP670="Muy Baja",'MAPA DE RIESGOS'!$AR670="Mayor"),CONCATENATE("R",'MAPA DE RIESGOS'!$H670,"C",'MAPA DE RIESGOS'!$AF670),"")</f>
        <v/>
      </c>
      <c r="CA170" s="357" t="str">
        <f>IF(AND('MAPA DE RIESGOS'!$AP671="Muy Baja",'MAPA DE RIESGOS'!$AR671="Mayor"),CONCATENATE("R",'MAPA DE RIESGOS'!$H671,"C",'MAPA DE RIESGOS'!$AF671),"")</f>
        <v/>
      </c>
      <c r="CB170" s="357" t="str">
        <f>IF(AND('MAPA DE RIESGOS'!$AP672="Muy Baja",'MAPA DE RIESGOS'!$AR672="Mayor"),CONCATENATE("R",'MAPA DE RIESGOS'!$H672,"C",'MAPA DE RIESGOS'!$AF672),"")</f>
        <v/>
      </c>
      <c r="CC170" s="358" t="str">
        <f>IF(AND('MAPA DE RIESGOS'!$AP673="Muy Baja",'MAPA DE RIESGOS'!$AR673="Mayor"),CONCATENATE("R",'MAPA DE RIESGOS'!$H673,"C",'MAPA DE RIESGOS'!$AF673),"")</f>
        <v/>
      </c>
      <c r="CD170" s="359" t="str">
        <f>IF(AND('MAPA DE RIESGOS'!$AP656="Muy Baja",'MAPA DE RIESGOS'!$AR656="Catastrófico"),CONCATENATE("R",'MAPA DE RIESGOS'!$H656,"C",'MAPA DE RIESGOS'!$AF656),"")</f>
        <v/>
      </c>
      <c r="CE170" s="359" t="str">
        <f>IF(AND('MAPA DE RIESGOS'!$AP657="Muy Baja",'MAPA DE RIESGOS'!$AR657="Catastrófico"),CONCATENATE("R",'MAPA DE RIESGOS'!$H657,"C",'MAPA DE RIESGOS'!$AF657),"")</f>
        <v/>
      </c>
      <c r="CF170" s="359" t="str">
        <f>IF(AND('MAPA DE RIESGOS'!$AP658="Muy Baja",'MAPA DE RIESGOS'!$AR658="Catastrófico"),CONCATENATE("R",'MAPA DE RIESGOS'!$H658,"C",'MAPA DE RIESGOS'!$AF658),"")</f>
        <v/>
      </c>
      <c r="CG170" s="359" t="str">
        <f>IF(AND('MAPA DE RIESGOS'!$AP659="Muy Baja",'MAPA DE RIESGOS'!$AR659="Catastrófico"),CONCATENATE("R",'MAPA DE RIESGOS'!$H659,"C",'MAPA DE RIESGOS'!$AF659),"")</f>
        <v/>
      </c>
      <c r="CH170" s="359" t="str">
        <f>IF(AND('MAPA DE RIESGOS'!$AP660="Muy Baja",'MAPA DE RIESGOS'!$AR660="Catastrófico"),CONCATENATE("R",'MAPA DE RIESGOS'!$H660,"C",'MAPA DE RIESGOS'!$AF660),"")</f>
        <v/>
      </c>
      <c r="CI170" s="359" t="str">
        <f>IF(AND('MAPA DE RIESGOS'!$AP661="Muy Baja",'MAPA DE RIESGOS'!$AR661="Catastrófico"),CONCATENATE("R",'MAPA DE RIESGOS'!$H661,"C",'MAPA DE RIESGOS'!$AF661),"")</f>
        <v/>
      </c>
      <c r="CJ170" s="359" t="str">
        <f>IF(AND('MAPA DE RIESGOS'!$AP662="Muy Baja",'MAPA DE RIESGOS'!$AR662="Catastrófico"),CONCATENATE("R",'MAPA DE RIESGOS'!$H662,"C",'MAPA DE RIESGOS'!$AF662),"")</f>
        <v/>
      </c>
      <c r="CK170" s="359" t="str">
        <f>IF(AND('MAPA DE RIESGOS'!$AP663="Muy Baja",'MAPA DE RIESGOS'!$AR663="Catastrófico"),CONCATENATE("R",'MAPA DE RIESGOS'!$H663,"C",'MAPA DE RIESGOS'!$AF663),"")</f>
        <v/>
      </c>
      <c r="CL170" s="359" t="str">
        <f>IF(AND('MAPA DE RIESGOS'!$AP664="Muy Baja",'MAPA DE RIESGOS'!$AR664="Catastrófico"),CONCATENATE("R",'MAPA DE RIESGOS'!$H664,"C",'MAPA DE RIESGOS'!$AF664),"")</f>
        <v/>
      </c>
      <c r="CM170" s="359" t="str">
        <f>IF(AND('MAPA DE RIESGOS'!$AP665="Muy Baja",'MAPA DE RIESGOS'!$AR665="Catastrófico"),CONCATENATE("R",'MAPA DE RIESGOS'!$H665,"C",'MAPA DE RIESGOS'!$AF665),"")</f>
        <v/>
      </c>
      <c r="CN170" s="359" t="str">
        <f>IF(AND('MAPA DE RIESGOS'!$AP666="Muy Baja",'MAPA DE RIESGOS'!$AR666="Catastrófico"),CONCATENATE("R",'MAPA DE RIESGOS'!$H666,"C",'MAPA DE RIESGOS'!$AF666),"")</f>
        <v/>
      </c>
      <c r="CO170" s="359" t="str">
        <f>IF(AND('MAPA DE RIESGOS'!$AP667="Muy Baja",'MAPA DE RIESGOS'!$AR667="Catastrófico"),CONCATENATE("R",'MAPA DE RIESGOS'!$H667,"C",'MAPA DE RIESGOS'!$AF667),"")</f>
        <v/>
      </c>
      <c r="CP170" s="359" t="str">
        <f>IF(AND('MAPA DE RIESGOS'!$AP668="Muy Baja",'MAPA DE RIESGOS'!$AR668="Catastrófico"),CONCATENATE("R",'MAPA DE RIESGOS'!$H668,"C",'MAPA DE RIESGOS'!$AF668),"")</f>
        <v/>
      </c>
      <c r="CQ170" s="359" t="str">
        <f>IF(AND('MAPA DE RIESGOS'!$AP669="Muy Baja",'MAPA DE RIESGOS'!$AR669="Catastrófico"),CONCATENATE("R",'MAPA DE RIESGOS'!$H669,"C",'MAPA DE RIESGOS'!$AF669),"")</f>
        <v/>
      </c>
      <c r="CR170" s="359" t="str">
        <f>IF(AND('MAPA DE RIESGOS'!$AP670="Muy Baja",'MAPA DE RIESGOS'!$AR670="Catastrófico"),CONCATENATE("R",'MAPA DE RIESGOS'!$H670,"C",'MAPA DE RIESGOS'!$AF670),"")</f>
        <v/>
      </c>
      <c r="CS170" s="359" t="str">
        <f>IF(AND('MAPA DE RIESGOS'!$AP671="Muy Baja",'MAPA DE RIESGOS'!$AR671="Catastrófico"),CONCATENATE("R",'MAPA DE RIESGOS'!$H671,"C",'MAPA DE RIESGOS'!$AF671),"")</f>
        <v/>
      </c>
      <c r="CT170" s="359" t="str">
        <f>IF(AND('MAPA DE RIESGOS'!$AP672="Muy Baja",'MAPA DE RIESGOS'!$AR672="Catastrófico"),CONCATENATE("R",'MAPA DE RIESGOS'!$H672,"C",'MAPA DE RIESGOS'!$AF672),"")</f>
        <v/>
      </c>
      <c r="CU170" s="360" t="str">
        <f>IF(AND('MAPA DE RIESGOS'!$AP673="Muy Baja",'MAPA DE RIESGOS'!$AR673="Catastrófico"),CONCATENATE("R",'MAPA DE RIESGOS'!$H673,"C",'MAPA DE RIESGOS'!$AF673),"")</f>
        <v/>
      </c>
      <c r="CV170" s="67"/>
      <c r="CW170" s="388"/>
      <c r="CX170" s="388"/>
      <c r="CY170" s="388"/>
      <c r="CZ170" s="388"/>
      <c r="DA170" s="388"/>
      <c r="DB170" s="388"/>
    </row>
    <row r="171" spans="2:106" ht="32.5" customHeight="1">
      <c r="B171" s="755"/>
      <c r="C171" s="755"/>
      <c r="D171" s="756"/>
      <c r="E171" s="726"/>
      <c r="F171" s="727"/>
      <c r="G171" s="727"/>
      <c r="H171" s="727"/>
      <c r="I171" s="727"/>
      <c r="J171" s="378" t="str">
        <f>IF(AND('MAPA DE RIESGOS'!$AP674="Muy Baja",'MAPA DE RIESGOS'!$AR674="Leve"),CONCATENATE("R",'MAPA DE RIESGOS'!$H674,"C",'MAPA DE RIESGOS'!$AF674),"")</f>
        <v/>
      </c>
      <c r="K171" s="379" t="str">
        <f>IF(AND('MAPA DE RIESGOS'!$AP675="Muy Baja",'MAPA DE RIESGOS'!$AR675="Leve"),CONCATENATE("R",'MAPA DE RIESGOS'!$H675,"C",'MAPA DE RIESGOS'!$AF675),"")</f>
        <v/>
      </c>
      <c r="L171" s="379" t="str">
        <f>IF(AND('MAPA DE RIESGOS'!$AP676="Muy Baja",'MAPA DE RIESGOS'!$AR676="Leve"),CONCATENATE("R",'MAPA DE RIESGOS'!$H676,"C",'MAPA DE RIESGOS'!$AF676),"")</f>
        <v/>
      </c>
      <c r="M171" s="379" t="str">
        <f>IF(AND('MAPA DE RIESGOS'!$AP677="Muy Baja",'MAPA DE RIESGOS'!$AR677="Leve"),CONCATENATE("R",'MAPA DE RIESGOS'!$H677,"C",'MAPA DE RIESGOS'!$AF677),"")</f>
        <v/>
      </c>
      <c r="N171" s="379" t="str">
        <f>IF(AND('MAPA DE RIESGOS'!$AP678="Muy Baja",'MAPA DE RIESGOS'!$AR678="Leve"),CONCATENATE("R",'MAPA DE RIESGOS'!$H678,"C",'MAPA DE RIESGOS'!$AF678),"")</f>
        <v/>
      </c>
      <c r="O171" s="379" t="str">
        <f>IF(AND('MAPA DE RIESGOS'!$AP679="Muy Baja",'MAPA DE RIESGOS'!$AR679="Leve"),CONCATENATE("R",'MAPA DE RIESGOS'!$H679,"C",'MAPA DE RIESGOS'!$AF679),"")</f>
        <v/>
      </c>
      <c r="P171" s="379" t="str">
        <f>IF(AND('MAPA DE RIESGOS'!$AP680="Muy Baja",'MAPA DE RIESGOS'!$AR680="Leve"),CONCATENATE("R",'MAPA DE RIESGOS'!$H680,"C",'MAPA DE RIESGOS'!$AF680),"")</f>
        <v/>
      </c>
      <c r="Q171" s="379" t="str">
        <f>IF(AND('MAPA DE RIESGOS'!$AP681="Muy Baja",'MAPA DE RIESGOS'!$AR681="Leve"),CONCATENATE("R",'MAPA DE RIESGOS'!$H681,"C",'MAPA DE RIESGOS'!$AF681),"")</f>
        <v/>
      </c>
      <c r="R171" s="379" t="str">
        <f>IF(AND('MAPA DE RIESGOS'!$AP682="Muy Baja",'MAPA DE RIESGOS'!$AR682="Leve"),CONCATENATE("R",'MAPA DE RIESGOS'!$H682,"C",'MAPA DE RIESGOS'!$AF682),"")</f>
        <v/>
      </c>
      <c r="S171" s="379" t="str">
        <f>IF(AND('MAPA DE RIESGOS'!$AP683="Muy Baja",'MAPA DE RIESGOS'!$AR683="Leve"),CONCATENATE("R",'MAPA DE RIESGOS'!$H683,"C",'MAPA DE RIESGOS'!$AF683),"")</f>
        <v/>
      </c>
      <c r="T171" s="379" t="str">
        <f>IF(AND('MAPA DE RIESGOS'!$AP684="Muy Baja",'MAPA DE RIESGOS'!$AR684="Leve"),CONCATENATE("R",'MAPA DE RIESGOS'!$H684,"C",'MAPA DE RIESGOS'!$AF684),"")</f>
        <v/>
      </c>
      <c r="U171" s="379" t="str">
        <f>IF(AND('MAPA DE RIESGOS'!$AP685="Muy Baja",'MAPA DE RIESGOS'!$AR685="Leve"),CONCATENATE("R",'MAPA DE RIESGOS'!$H685,"C",'MAPA DE RIESGOS'!$AF685),"")</f>
        <v/>
      </c>
      <c r="V171" s="379" t="str">
        <f>IF(AND('MAPA DE RIESGOS'!$AP686="Muy Baja",'MAPA DE RIESGOS'!$AR686="Leve"),CONCATENATE("R",'MAPA DE RIESGOS'!$H686,"C",'MAPA DE RIESGOS'!$AF686),"")</f>
        <v/>
      </c>
      <c r="W171" s="379" t="str">
        <f>IF(AND('MAPA DE RIESGOS'!$AP687="Muy Baja",'MAPA DE RIESGOS'!$AR687="Leve"),CONCATENATE("R",'MAPA DE RIESGOS'!$H687,"C",'MAPA DE RIESGOS'!$AF687),"")</f>
        <v/>
      </c>
      <c r="X171" s="379" t="str">
        <f>IF(AND('MAPA DE RIESGOS'!$AP688="Muy Baja",'MAPA DE RIESGOS'!$AR688="Leve"),CONCATENATE("R",'MAPA DE RIESGOS'!$H688,"C",'MAPA DE RIESGOS'!$AF688),"")</f>
        <v/>
      </c>
      <c r="Y171" s="379" t="str">
        <f>IF(AND('MAPA DE RIESGOS'!$AP689="Muy Baja",'MAPA DE RIESGOS'!$AR689="Leve"),CONCATENATE("R",'MAPA DE RIESGOS'!$H689,"C",'MAPA DE RIESGOS'!$AF689),"")</f>
        <v/>
      </c>
      <c r="Z171" s="379" t="str">
        <f>IF(AND('MAPA DE RIESGOS'!$AP690="Muy Baja",'MAPA DE RIESGOS'!$AR690="Leve"),CONCATENATE("R",'MAPA DE RIESGOS'!$H690,"C",'MAPA DE RIESGOS'!$AF690),"")</f>
        <v/>
      </c>
      <c r="AA171" s="380" t="str">
        <f>IF(AND('MAPA DE RIESGOS'!$AP691="Muy Baja",'MAPA DE RIESGOS'!$AR691="Leve"),CONCATENATE("R",'MAPA DE RIESGOS'!$H691,"C",'MAPA DE RIESGOS'!$AF691),"")</f>
        <v/>
      </c>
      <c r="AB171" s="378" t="str">
        <f>IF(AND('MAPA DE RIESGOS'!$AP674="Muy Baja",'MAPA DE RIESGOS'!$AR674="Menor"),CONCATENATE("R",'MAPA DE RIESGOS'!$H674,"C",'MAPA DE RIESGOS'!$AF674),"")</f>
        <v/>
      </c>
      <c r="AC171" s="379" t="str">
        <f>IF(AND('MAPA DE RIESGOS'!$AP675="Muy Baja",'MAPA DE RIESGOS'!$AR675="Menor"),CONCATENATE("R",'MAPA DE RIESGOS'!$H675,"C",'MAPA DE RIESGOS'!$AF675),"")</f>
        <v/>
      </c>
      <c r="AD171" s="379" t="str">
        <f>IF(AND('MAPA DE RIESGOS'!$AP676="Muy Baja",'MAPA DE RIESGOS'!$AR676="Menor"),CONCATENATE("R",'MAPA DE RIESGOS'!$H676,"C",'MAPA DE RIESGOS'!$AF676),"")</f>
        <v/>
      </c>
      <c r="AE171" s="379" t="str">
        <f>IF(AND('MAPA DE RIESGOS'!$AP677="Muy Baja",'MAPA DE RIESGOS'!$AR677="Menor"),CONCATENATE("R",'MAPA DE RIESGOS'!$H677,"C",'MAPA DE RIESGOS'!$AF677),"")</f>
        <v/>
      </c>
      <c r="AF171" s="379" t="str">
        <f>IF(AND('MAPA DE RIESGOS'!$AP678="Muy Baja",'MAPA DE RIESGOS'!$AR678="Menor"),CONCATENATE("R",'MAPA DE RIESGOS'!$H678,"C",'MAPA DE RIESGOS'!$AF678),"")</f>
        <v/>
      </c>
      <c r="AG171" s="379" t="str">
        <f>IF(AND('MAPA DE RIESGOS'!$AP679="Muy Baja",'MAPA DE RIESGOS'!$AR679="Menor"),CONCATENATE("R",'MAPA DE RIESGOS'!$H679,"C",'MAPA DE RIESGOS'!$AF679),"")</f>
        <v/>
      </c>
      <c r="AH171" s="379" t="str">
        <f>IF(AND('MAPA DE RIESGOS'!$AP680="Muy Baja",'MAPA DE RIESGOS'!$AR680="Menor"),CONCATENATE("R",'MAPA DE RIESGOS'!$H680,"C",'MAPA DE RIESGOS'!$AF680),"")</f>
        <v/>
      </c>
      <c r="AI171" s="379" t="str">
        <f>IF(AND('MAPA DE RIESGOS'!$AP681="Muy Baja",'MAPA DE RIESGOS'!$AR681="Menor"),CONCATENATE("R",'MAPA DE RIESGOS'!$H681,"C",'MAPA DE RIESGOS'!$AF681),"")</f>
        <v/>
      </c>
      <c r="AJ171" s="379" t="str">
        <f>IF(AND('MAPA DE RIESGOS'!$AP682="Muy Baja",'MAPA DE RIESGOS'!$AR682="Menor"),CONCATENATE("R",'MAPA DE RIESGOS'!$H682,"C",'MAPA DE RIESGOS'!$AF682),"")</f>
        <v/>
      </c>
      <c r="AK171" s="379" t="str">
        <f>IF(AND('MAPA DE RIESGOS'!$AP683="Muy Baja",'MAPA DE RIESGOS'!$AR683="Menor"),CONCATENATE("R",'MAPA DE RIESGOS'!$H683,"C",'MAPA DE RIESGOS'!$AF683),"")</f>
        <v/>
      </c>
      <c r="AL171" s="379" t="str">
        <f>IF(AND('MAPA DE RIESGOS'!$AP684="Muy Baja",'MAPA DE RIESGOS'!$AR684="Menor"),CONCATENATE("R",'MAPA DE RIESGOS'!$H684,"C",'MAPA DE RIESGOS'!$AF684),"")</f>
        <v/>
      </c>
      <c r="AM171" s="379" t="str">
        <f>IF(AND('MAPA DE RIESGOS'!$AP685="Muy Baja",'MAPA DE RIESGOS'!$AR685="Menor"),CONCATENATE("R",'MAPA DE RIESGOS'!$H685,"C",'MAPA DE RIESGOS'!$AF685),"")</f>
        <v/>
      </c>
      <c r="AN171" s="379" t="str">
        <f>IF(AND('MAPA DE RIESGOS'!$AP686="Muy Baja",'MAPA DE RIESGOS'!$AR686="Menor"),CONCATENATE("R",'MAPA DE RIESGOS'!$H686,"C",'MAPA DE RIESGOS'!$AF686),"")</f>
        <v/>
      </c>
      <c r="AO171" s="379" t="str">
        <f>IF(AND('MAPA DE RIESGOS'!$AP687="Muy Baja",'MAPA DE RIESGOS'!$AR687="Menor"),CONCATENATE("R",'MAPA DE RIESGOS'!$H687,"C",'MAPA DE RIESGOS'!$AF687),"")</f>
        <v/>
      </c>
      <c r="AP171" s="379" t="str">
        <f>IF(AND('MAPA DE RIESGOS'!$AP688="Muy Baja",'MAPA DE RIESGOS'!$AR688="Menor"),CONCATENATE("R",'MAPA DE RIESGOS'!$H688,"C",'MAPA DE RIESGOS'!$AF688),"")</f>
        <v/>
      </c>
      <c r="AQ171" s="379" t="str">
        <f>IF(AND('MAPA DE RIESGOS'!$AP689="Muy Baja",'MAPA DE RIESGOS'!$AR689="Menor"),CONCATENATE("R",'MAPA DE RIESGOS'!$H689,"C",'MAPA DE RIESGOS'!$AF689),"")</f>
        <v/>
      </c>
      <c r="AR171" s="379" t="str">
        <f>IF(AND('MAPA DE RIESGOS'!$AP690="Muy Baja",'MAPA DE RIESGOS'!$AR690="Menor"),CONCATENATE("R",'MAPA DE RIESGOS'!$H690,"C",'MAPA DE RIESGOS'!$AF690),"")</f>
        <v/>
      </c>
      <c r="AS171" s="380" t="str">
        <f>IF(AND('MAPA DE RIESGOS'!$AP691="Muy Baja",'MAPA DE RIESGOS'!$AR691="Menor"),CONCATENATE("R",'MAPA DE RIESGOS'!$H691,"C",'MAPA DE RIESGOS'!$AF691),"")</f>
        <v/>
      </c>
      <c r="AT171" s="369" t="str">
        <f>IF(AND('MAPA DE RIESGOS'!$AP674="Muy Baja",'MAPA DE RIESGOS'!$AR674="Moderado"),CONCATENATE("R",'MAPA DE RIESGOS'!$H674,"C",'MAPA DE RIESGOS'!$AF674),"")</f>
        <v/>
      </c>
      <c r="AU171" s="370" t="str">
        <f>IF(AND('MAPA DE RIESGOS'!$AP675="Muy Baja",'MAPA DE RIESGOS'!$AR675="Moderado"),CONCATENATE("R",'MAPA DE RIESGOS'!$H675,"C",'MAPA DE RIESGOS'!$AF675),"")</f>
        <v/>
      </c>
      <c r="AV171" s="370" t="str">
        <f>IF(AND('MAPA DE RIESGOS'!$AP676="Muy Baja",'MAPA DE RIESGOS'!$AR676="Moderado"),CONCATENATE("R",'MAPA DE RIESGOS'!$H676,"C",'MAPA DE RIESGOS'!$AF676),"")</f>
        <v/>
      </c>
      <c r="AW171" s="370" t="str">
        <f>IF(AND('MAPA DE RIESGOS'!$AP677="Muy Baja",'MAPA DE RIESGOS'!$AR677="Moderado"),CONCATENATE("R",'MAPA DE RIESGOS'!$H677,"C",'MAPA DE RIESGOS'!$AF677),"")</f>
        <v/>
      </c>
      <c r="AX171" s="370" t="str">
        <f>IF(AND('MAPA DE RIESGOS'!$AP678="Muy Baja",'MAPA DE RIESGOS'!$AR678="Moderado"),CONCATENATE("R",'MAPA DE RIESGOS'!$H678,"C",'MAPA DE RIESGOS'!$AF678),"")</f>
        <v/>
      </c>
      <c r="AY171" s="370" t="str">
        <f>IF(AND('MAPA DE RIESGOS'!$AP679="Muy Baja",'MAPA DE RIESGOS'!$AR679="Moderado"),CONCATENATE("R",'MAPA DE RIESGOS'!$H679,"C",'MAPA DE RIESGOS'!$AF679),"")</f>
        <v/>
      </c>
      <c r="AZ171" s="370" t="str">
        <f>IF(AND('MAPA DE RIESGOS'!$AP680="Muy Baja",'MAPA DE RIESGOS'!$AR680="Moderado"),CONCATENATE("R",'MAPA DE RIESGOS'!$H680,"C",'MAPA DE RIESGOS'!$AF680),"")</f>
        <v/>
      </c>
      <c r="BA171" s="370" t="str">
        <f>IF(AND('MAPA DE RIESGOS'!$AP681="Muy Baja",'MAPA DE RIESGOS'!$AR681="Moderado"),CONCATENATE("R",'MAPA DE RIESGOS'!$H681,"C",'MAPA DE RIESGOS'!$AF681),"")</f>
        <v/>
      </c>
      <c r="BB171" s="370" t="str">
        <f>IF(AND('MAPA DE RIESGOS'!$AP682="Muy Baja",'MAPA DE RIESGOS'!$AR682="Moderado"),CONCATENATE("R",'MAPA DE RIESGOS'!$H682,"C",'MAPA DE RIESGOS'!$AF682),"")</f>
        <v/>
      </c>
      <c r="BC171" s="370" t="str">
        <f>IF(AND('MAPA DE RIESGOS'!$AP683="Muy Baja",'MAPA DE RIESGOS'!$AR683="Moderado"),CONCATENATE("R",'MAPA DE RIESGOS'!$H683,"C",'MAPA DE RIESGOS'!$AF683),"")</f>
        <v/>
      </c>
      <c r="BD171" s="370" t="str">
        <f>IF(AND('MAPA DE RIESGOS'!$AP684="Muy Baja",'MAPA DE RIESGOS'!$AR684="Moderado"),CONCATENATE("R",'MAPA DE RIESGOS'!$H684,"C",'MAPA DE RIESGOS'!$AF684),"")</f>
        <v/>
      </c>
      <c r="BE171" s="370" t="str">
        <f>IF(AND('MAPA DE RIESGOS'!$AP685="Muy Baja",'MAPA DE RIESGOS'!$AR685="Moderado"),CONCATENATE("R",'MAPA DE RIESGOS'!$H685,"C",'MAPA DE RIESGOS'!$AF685),"")</f>
        <v/>
      </c>
      <c r="BF171" s="370" t="str">
        <f>IF(AND('MAPA DE RIESGOS'!$AP686="Muy Baja",'MAPA DE RIESGOS'!$AR686="Moderado"),CONCATENATE("R",'MAPA DE RIESGOS'!$H686,"C",'MAPA DE RIESGOS'!$AF686),"")</f>
        <v/>
      </c>
      <c r="BG171" s="370" t="str">
        <f>IF(AND('MAPA DE RIESGOS'!$AP687="Muy Baja",'MAPA DE RIESGOS'!$AR687="Moderado"),CONCATENATE("R",'MAPA DE RIESGOS'!$H687,"C",'MAPA DE RIESGOS'!$AF687),"")</f>
        <v/>
      </c>
      <c r="BH171" s="370" t="str">
        <f>IF(AND('MAPA DE RIESGOS'!$AP688="Muy Baja",'MAPA DE RIESGOS'!$AR688="Moderado"),CONCATENATE("R",'MAPA DE RIESGOS'!$H688,"C",'MAPA DE RIESGOS'!$AF688),"")</f>
        <v/>
      </c>
      <c r="BI171" s="370" t="str">
        <f>IF(AND('MAPA DE RIESGOS'!$AP689="Muy Baja",'MAPA DE RIESGOS'!$AR689="Moderado"),CONCATENATE("R",'MAPA DE RIESGOS'!$H689,"C",'MAPA DE RIESGOS'!$AF689),"")</f>
        <v/>
      </c>
      <c r="BJ171" s="370" t="str">
        <f>IF(AND('MAPA DE RIESGOS'!$AP690="Muy Baja",'MAPA DE RIESGOS'!$AR690="Moderado"),CONCATENATE("R",'MAPA DE RIESGOS'!$H690,"C",'MAPA DE RIESGOS'!$AF690),"")</f>
        <v/>
      </c>
      <c r="BK171" s="371" t="str">
        <f>IF(AND('MAPA DE RIESGOS'!$AP691="Muy Baja",'MAPA DE RIESGOS'!$AR691="Moderado"),CONCATENATE("R",'MAPA DE RIESGOS'!$H691,"C",'MAPA DE RIESGOS'!$AF691),"")</f>
        <v/>
      </c>
      <c r="BL171" s="357" t="str">
        <f>IF(AND('MAPA DE RIESGOS'!$AP674="Muy Baja",'MAPA DE RIESGOS'!$AR674="Mayor"),CONCATENATE("R",'MAPA DE RIESGOS'!$H674,"C",'MAPA DE RIESGOS'!$AF674),"")</f>
        <v/>
      </c>
      <c r="BM171" s="357" t="str">
        <f>IF(AND('MAPA DE RIESGOS'!$AP675="Muy Baja",'MAPA DE RIESGOS'!$AR675="Mayor"),CONCATENATE("R",'MAPA DE RIESGOS'!$H675,"C",'MAPA DE RIESGOS'!$AF675),"")</f>
        <v/>
      </c>
      <c r="BN171" s="357" t="str">
        <f>IF(AND('MAPA DE RIESGOS'!$AP676="Muy Baja",'MAPA DE RIESGOS'!$AR676="Mayor"),CONCATENATE("R",'MAPA DE RIESGOS'!$H676,"C",'MAPA DE RIESGOS'!$AF676),"")</f>
        <v/>
      </c>
      <c r="BO171" s="357" t="str">
        <f>IF(AND('MAPA DE RIESGOS'!$AP677="Muy Baja",'MAPA DE RIESGOS'!$AR677="Mayor"),CONCATENATE("R",'MAPA DE RIESGOS'!$H677,"C",'MAPA DE RIESGOS'!$AF677),"")</f>
        <v/>
      </c>
      <c r="BP171" s="357" t="str">
        <f>IF(AND('MAPA DE RIESGOS'!$AP678="Muy Baja",'MAPA DE RIESGOS'!$AR678="Mayor"),CONCATENATE("R",'MAPA DE RIESGOS'!$H678,"C",'MAPA DE RIESGOS'!$AF678),"")</f>
        <v/>
      </c>
      <c r="BQ171" s="357" t="str">
        <f>IF(AND('MAPA DE RIESGOS'!$AP679="Muy Baja",'MAPA DE RIESGOS'!$AR679="Mayor"),CONCATENATE("R",'MAPA DE RIESGOS'!$H679,"C",'MAPA DE RIESGOS'!$AF679),"")</f>
        <v/>
      </c>
      <c r="BR171" s="357" t="str">
        <f>IF(AND('MAPA DE RIESGOS'!$AP680="Muy Baja",'MAPA DE RIESGOS'!$AR680="Mayor"),CONCATENATE("R",'MAPA DE RIESGOS'!$H680,"C",'MAPA DE RIESGOS'!$AF680),"")</f>
        <v/>
      </c>
      <c r="BS171" s="357" t="str">
        <f>IF(AND('MAPA DE RIESGOS'!$AP681="Muy Baja",'MAPA DE RIESGOS'!$AR681="Mayor"),CONCATENATE("R",'MAPA DE RIESGOS'!$H681,"C",'MAPA DE RIESGOS'!$AF681),"")</f>
        <v/>
      </c>
      <c r="BT171" s="357" t="str">
        <f>IF(AND('MAPA DE RIESGOS'!$AP682="Muy Baja",'MAPA DE RIESGOS'!$AR682="Mayor"),CONCATENATE("R",'MAPA DE RIESGOS'!$H682,"C",'MAPA DE RIESGOS'!$AF682),"")</f>
        <v/>
      </c>
      <c r="BU171" s="357" t="str">
        <f>IF(AND('MAPA DE RIESGOS'!$AP683="Muy Baja",'MAPA DE RIESGOS'!$AR683="Mayor"),CONCATENATE("R",'MAPA DE RIESGOS'!$H683,"C",'MAPA DE RIESGOS'!$AF683),"")</f>
        <v/>
      </c>
      <c r="BV171" s="357" t="str">
        <f>IF(AND('MAPA DE RIESGOS'!$AP684="Muy Baja",'MAPA DE RIESGOS'!$AR684="Mayor"),CONCATENATE("R",'MAPA DE RIESGOS'!$H684,"C",'MAPA DE RIESGOS'!$AF684),"")</f>
        <v/>
      </c>
      <c r="BW171" s="357" t="str">
        <f>IF(AND('MAPA DE RIESGOS'!$AP685="Muy Baja",'MAPA DE RIESGOS'!$AR685="Mayor"),CONCATENATE("R",'MAPA DE RIESGOS'!$H685,"C",'MAPA DE RIESGOS'!$AF685),"")</f>
        <v/>
      </c>
      <c r="BX171" s="357" t="str">
        <f>IF(AND('MAPA DE RIESGOS'!$AP686="Muy Baja",'MAPA DE RIESGOS'!$AR686="Mayor"),CONCATENATE("R",'MAPA DE RIESGOS'!$H686,"C",'MAPA DE RIESGOS'!$AF686),"")</f>
        <v/>
      </c>
      <c r="BY171" s="357" t="str">
        <f>IF(AND('MAPA DE RIESGOS'!$AP687="Muy Baja",'MAPA DE RIESGOS'!$AR687="Mayor"),CONCATENATE("R",'MAPA DE RIESGOS'!$H687,"C",'MAPA DE RIESGOS'!$AF687),"")</f>
        <v/>
      </c>
      <c r="BZ171" s="357" t="str">
        <f>IF(AND('MAPA DE RIESGOS'!$AP688="Muy Baja",'MAPA DE RIESGOS'!$AR688="Mayor"),CONCATENATE("R",'MAPA DE RIESGOS'!$H688,"C",'MAPA DE RIESGOS'!$AF688),"")</f>
        <v/>
      </c>
      <c r="CA171" s="357" t="str">
        <f>IF(AND('MAPA DE RIESGOS'!$AP689="Muy Baja",'MAPA DE RIESGOS'!$AR689="Mayor"),CONCATENATE("R",'MAPA DE RIESGOS'!$H689,"C",'MAPA DE RIESGOS'!$AF689),"")</f>
        <v/>
      </c>
      <c r="CB171" s="357" t="str">
        <f>IF(AND('MAPA DE RIESGOS'!$AP690="Muy Baja",'MAPA DE RIESGOS'!$AR690="Mayor"),CONCATENATE("R",'MAPA DE RIESGOS'!$H690,"C",'MAPA DE RIESGOS'!$AF690),"")</f>
        <v/>
      </c>
      <c r="CC171" s="358" t="str">
        <f>IF(AND('MAPA DE RIESGOS'!$AP691="Muy Baja",'MAPA DE RIESGOS'!$AR691="Mayor"),CONCATENATE("R",'MAPA DE RIESGOS'!$H691,"C",'MAPA DE RIESGOS'!$AF691),"")</f>
        <v/>
      </c>
      <c r="CD171" s="359" t="str">
        <f>IF(AND('MAPA DE RIESGOS'!$AP674="Muy Baja",'MAPA DE RIESGOS'!$AR674="Catastrófico"),CONCATENATE("R",'MAPA DE RIESGOS'!$H674,"C",'MAPA DE RIESGOS'!$AF674),"")</f>
        <v/>
      </c>
      <c r="CE171" s="359" t="str">
        <f>IF(AND('MAPA DE RIESGOS'!$AP675="Muy Baja",'MAPA DE RIESGOS'!$AR675="Catastrófico"),CONCATENATE("R",'MAPA DE RIESGOS'!$H675,"C",'MAPA DE RIESGOS'!$AF675),"")</f>
        <v/>
      </c>
      <c r="CF171" s="359" t="str">
        <f>IF(AND('MAPA DE RIESGOS'!$AP676="Muy Baja",'MAPA DE RIESGOS'!$AR676="Catastrófico"),CONCATENATE("R",'MAPA DE RIESGOS'!$H676,"C",'MAPA DE RIESGOS'!$AF676),"")</f>
        <v/>
      </c>
      <c r="CG171" s="359" t="str">
        <f>IF(AND('MAPA DE RIESGOS'!$AP677="Muy Baja",'MAPA DE RIESGOS'!$AR677="Catastrófico"),CONCATENATE("R",'MAPA DE RIESGOS'!$H677,"C",'MAPA DE RIESGOS'!$AF677),"")</f>
        <v/>
      </c>
      <c r="CH171" s="359" t="str">
        <f>IF(AND('MAPA DE RIESGOS'!$AP678="Muy Baja",'MAPA DE RIESGOS'!$AR678="Catastrófico"),CONCATENATE("R",'MAPA DE RIESGOS'!$H678,"C",'MAPA DE RIESGOS'!$AF678),"")</f>
        <v/>
      </c>
      <c r="CI171" s="359" t="str">
        <f>IF(AND('MAPA DE RIESGOS'!$AP679="Muy Baja",'MAPA DE RIESGOS'!$AR679="Catastrófico"),CONCATENATE("R",'MAPA DE RIESGOS'!$H679,"C",'MAPA DE RIESGOS'!$AF679),"")</f>
        <v/>
      </c>
      <c r="CJ171" s="359" t="str">
        <f>IF(AND('MAPA DE RIESGOS'!$AP680="Muy Baja",'MAPA DE RIESGOS'!$AR680="Catastrófico"),CONCATENATE("R",'MAPA DE RIESGOS'!$H680,"C",'MAPA DE RIESGOS'!$AF680),"")</f>
        <v/>
      </c>
      <c r="CK171" s="359" t="str">
        <f>IF(AND('MAPA DE RIESGOS'!$AP681="Muy Baja",'MAPA DE RIESGOS'!$AR681="Catastrófico"),CONCATENATE("R",'MAPA DE RIESGOS'!$H681,"C",'MAPA DE RIESGOS'!$AF681),"")</f>
        <v/>
      </c>
      <c r="CL171" s="359" t="str">
        <f>IF(AND('MAPA DE RIESGOS'!$AP682="Muy Baja",'MAPA DE RIESGOS'!$AR682="Catastrófico"),CONCATENATE("R",'MAPA DE RIESGOS'!$H682,"C",'MAPA DE RIESGOS'!$AF682),"")</f>
        <v/>
      </c>
      <c r="CM171" s="359" t="str">
        <f>IF(AND('MAPA DE RIESGOS'!$AP683="Muy Baja",'MAPA DE RIESGOS'!$AR683="Catastrófico"),CONCATENATE("R",'MAPA DE RIESGOS'!$H683,"C",'MAPA DE RIESGOS'!$AF683),"")</f>
        <v/>
      </c>
      <c r="CN171" s="359" t="str">
        <f>IF(AND('MAPA DE RIESGOS'!$AP684="Muy Baja",'MAPA DE RIESGOS'!$AR684="Catastrófico"),CONCATENATE("R",'MAPA DE RIESGOS'!$H684,"C",'MAPA DE RIESGOS'!$AF684),"")</f>
        <v/>
      </c>
      <c r="CO171" s="359" t="str">
        <f>IF(AND('MAPA DE RIESGOS'!$AP685="Muy Baja",'MAPA DE RIESGOS'!$AR685="Catastrófico"),CONCATENATE("R",'MAPA DE RIESGOS'!$H685,"C",'MAPA DE RIESGOS'!$AF685),"")</f>
        <v/>
      </c>
      <c r="CP171" s="359" t="str">
        <f>IF(AND('MAPA DE RIESGOS'!$AP686="Muy Baja",'MAPA DE RIESGOS'!$AR686="Catastrófico"),CONCATENATE("R",'MAPA DE RIESGOS'!$H686,"C",'MAPA DE RIESGOS'!$AF686),"")</f>
        <v/>
      </c>
      <c r="CQ171" s="359" t="str">
        <f>IF(AND('MAPA DE RIESGOS'!$AP687="Muy Baja",'MAPA DE RIESGOS'!$AR687="Catastrófico"),CONCATENATE("R",'MAPA DE RIESGOS'!$H687,"C",'MAPA DE RIESGOS'!$AF687),"")</f>
        <v/>
      </c>
      <c r="CR171" s="359" t="str">
        <f>IF(AND('MAPA DE RIESGOS'!$AP688="Muy Baja",'MAPA DE RIESGOS'!$AR688="Catastrófico"),CONCATENATE("R",'MAPA DE RIESGOS'!$H688,"C",'MAPA DE RIESGOS'!$AF688),"")</f>
        <v/>
      </c>
      <c r="CS171" s="359" t="str">
        <f>IF(AND('MAPA DE RIESGOS'!$AP689="Muy Baja",'MAPA DE RIESGOS'!$AR689="Catastrófico"),CONCATENATE("R",'MAPA DE RIESGOS'!$H689,"C",'MAPA DE RIESGOS'!$AF689),"")</f>
        <v/>
      </c>
      <c r="CT171" s="359" t="str">
        <f>IF(AND('MAPA DE RIESGOS'!$AP690="Muy Baja",'MAPA DE RIESGOS'!$AR690="Catastrófico"),CONCATENATE("R",'MAPA DE RIESGOS'!$H690,"C",'MAPA DE RIESGOS'!$AF690),"")</f>
        <v/>
      </c>
      <c r="CU171" s="360" t="str">
        <f>IF(AND('MAPA DE RIESGOS'!$AP691="Muy Baja",'MAPA DE RIESGOS'!$AR691="Catastrófico"),CONCATENATE("R",'MAPA DE RIESGOS'!$H691,"C",'MAPA DE RIESGOS'!$AF691),"")</f>
        <v/>
      </c>
      <c r="CV171" s="67"/>
      <c r="CW171" s="388"/>
      <c r="CX171" s="388"/>
      <c r="CY171" s="388"/>
      <c r="CZ171" s="388"/>
      <c r="DA171" s="388"/>
      <c r="DB171" s="388"/>
    </row>
    <row r="172" spans="2:106" ht="32.5" customHeight="1">
      <c r="B172" s="755"/>
      <c r="C172" s="755"/>
      <c r="D172" s="756"/>
      <c r="E172" s="726"/>
      <c r="F172" s="727"/>
      <c r="G172" s="727"/>
      <c r="H172" s="727"/>
      <c r="I172" s="727"/>
      <c r="J172" s="378" t="str">
        <f>IF(AND('MAPA DE RIESGOS'!$AP692="Muy Baja",'MAPA DE RIESGOS'!$AR692="Leve"),CONCATENATE("R",'MAPA DE RIESGOS'!$H692,"C",'MAPA DE RIESGOS'!$AF692),"")</f>
        <v/>
      </c>
      <c r="K172" s="379" t="str">
        <f>IF(AND('MAPA DE RIESGOS'!$AP693="Muy Baja",'MAPA DE RIESGOS'!$AR693="Leve"),CONCATENATE("R",'MAPA DE RIESGOS'!$H693,"C",'MAPA DE RIESGOS'!$AF693),"")</f>
        <v/>
      </c>
      <c r="L172" s="379" t="str">
        <f>IF(AND('MAPA DE RIESGOS'!$AP694="Muy Baja",'MAPA DE RIESGOS'!$AR694="Leve"),CONCATENATE("R",'MAPA DE RIESGOS'!$H694,"C",'MAPA DE RIESGOS'!$AF694),"")</f>
        <v/>
      </c>
      <c r="M172" s="379" t="str">
        <f>IF(AND('MAPA DE RIESGOS'!$AP695="Muy Baja",'MAPA DE RIESGOS'!$AR695="Leve"),CONCATENATE("R",'MAPA DE RIESGOS'!$H695,"C",'MAPA DE RIESGOS'!$AF695),"")</f>
        <v/>
      </c>
      <c r="N172" s="379" t="str">
        <f>IF(AND('MAPA DE RIESGOS'!$AP696="Muy Baja",'MAPA DE RIESGOS'!$AR696="Leve"),CONCATENATE("R",'MAPA DE RIESGOS'!$H696,"C",'MAPA DE RIESGOS'!$AF696),"")</f>
        <v/>
      </c>
      <c r="O172" s="379" t="str">
        <f>IF(AND('MAPA DE RIESGOS'!$AP697="Muy Baja",'MAPA DE RIESGOS'!$AR697="Leve"),CONCATENATE("R",'MAPA DE RIESGOS'!$H697,"C",'MAPA DE RIESGOS'!$AF697),"")</f>
        <v/>
      </c>
      <c r="P172" s="379" t="str">
        <f>IF(AND('MAPA DE RIESGOS'!$AP698="Muy Baja",'MAPA DE RIESGOS'!$AR698="Leve"),CONCATENATE("R",'MAPA DE RIESGOS'!$H698,"C",'MAPA DE RIESGOS'!$AF698),"")</f>
        <v/>
      </c>
      <c r="Q172" s="379" t="str">
        <f>IF(AND('MAPA DE RIESGOS'!$AP699="Muy Baja",'MAPA DE RIESGOS'!$AR699="Leve"),CONCATENATE("R",'MAPA DE RIESGOS'!$H699,"C",'MAPA DE RIESGOS'!$AF699),"")</f>
        <v/>
      </c>
      <c r="R172" s="379" t="str">
        <f>IF(AND('MAPA DE RIESGOS'!$AP700="Muy Baja",'MAPA DE RIESGOS'!$AR700="Leve"),CONCATENATE("R",'MAPA DE RIESGOS'!$H700,"C",'MAPA DE RIESGOS'!$AF700),"")</f>
        <v/>
      </c>
      <c r="S172" s="379" t="str">
        <f>IF(AND('MAPA DE RIESGOS'!$AP701="Muy Baja",'MAPA DE RIESGOS'!$AR701="Leve"),CONCATENATE("R",'MAPA DE RIESGOS'!$H701,"C",'MAPA DE RIESGOS'!$AF701),"")</f>
        <v/>
      </c>
      <c r="T172" s="379" t="str">
        <f>IF(AND('MAPA DE RIESGOS'!$AP702="Muy Baja",'MAPA DE RIESGOS'!$AR702="Leve"),CONCATENATE("R",'MAPA DE RIESGOS'!$H702,"C",'MAPA DE RIESGOS'!$AF702),"")</f>
        <v/>
      </c>
      <c r="U172" s="379" t="str">
        <f>IF(AND('MAPA DE RIESGOS'!$AP703="Muy Baja",'MAPA DE RIESGOS'!$AR703="Leve"),CONCATENATE("R",'MAPA DE RIESGOS'!$H703,"C",'MAPA DE RIESGOS'!$AF703),"")</f>
        <v/>
      </c>
      <c r="V172" s="379" t="str">
        <f>IF(AND('MAPA DE RIESGOS'!$AP704="Muy Baja",'MAPA DE RIESGOS'!$AR704="Leve"),CONCATENATE("R",'MAPA DE RIESGOS'!$H704,"C",'MAPA DE RIESGOS'!$AF704),"")</f>
        <v/>
      </c>
      <c r="W172" s="379" t="str">
        <f>IF(AND('MAPA DE RIESGOS'!$AP705="Muy Baja",'MAPA DE RIESGOS'!$AR705="Leve"),CONCATENATE("R",'MAPA DE RIESGOS'!$H705,"C",'MAPA DE RIESGOS'!$AF705),"")</f>
        <v/>
      </c>
      <c r="X172" s="379" t="str">
        <f>IF(AND('MAPA DE RIESGOS'!$AP706="Muy Baja",'MAPA DE RIESGOS'!$AR706="Leve"),CONCATENATE("R",'MAPA DE RIESGOS'!$H706,"C",'MAPA DE RIESGOS'!$AF706),"")</f>
        <v/>
      </c>
      <c r="Y172" s="379" t="str">
        <f>IF(AND('MAPA DE RIESGOS'!$AP707="Muy Baja",'MAPA DE RIESGOS'!$AR707="Leve"),CONCATENATE("R",'MAPA DE RIESGOS'!$H707,"C",'MAPA DE RIESGOS'!$AF707),"")</f>
        <v/>
      </c>
      <c r="Z172" s="379" t="str">
        <f>IF(AND('MAPA DE RIESGOS'!$AP708="Muy Baja",'MAPA DE RIESGOS'!$AR708="Leve"),CONCATENATE("R",'MAPA DE RIESGOS'!$H708,"C",'MAPA DE RIESGOS'!$AF708),"")</f>
        <v/>
      </c>
      <c r="AA172" s="380" t="str">
        <f>IF(AND('MAPA DE RIESGOS'!$AP709="Muy Baja",'MAPA DE RIESGOS'!$AR709="Leve"),CONCATENATE("R",'MAPA DE RIESGOS'!$H709,"C",'MAPA DE RIESGOS'!$AF709),"")</f>
        <v/>
      </c>
      <c r="AB172" s="378" t="str">
        <f>IF(AND('MAPA DE RIESGOS'!$AP692="Muy Baja",'MAPA DE RIESGOS'!$AR692="Menor"),CONCATENATE("R",'MAPA DE RIESGOS'!$H692,"C",'MAPA DE RIESGOS'!$AF692),"")</f>
        <v/>
      </c>
      <c r="AC172" s="379" t="str">
        <f>IF(AND('MAPA DE RIESGOS'!$AP693="Muy Baja",'MAPA DE RIESGOS'!$AR693="Menor"),CONCATENATE("R",'MAPA DE RIESGOS'!$H693,"C",'MAPA DE RIESGOS'!$AF693),"")</f>
        <v/>
      </c>
      <c r="AD172" s="379" t="str">
        <f>IF(AND('MAPA DE RIESGOS'!$AP694="Muy Baja",'MAPA DE RIESGOS'!$AR694="Menor"),CONCATENATE("R",'MAPA DE RIESGOS'!$H694,"C",'MAPA DE RIESGOS'!$AF694),"")</f>
        <v/>
      </c>
      <c r="AE172" s="379" t="str">
        <f>IF(AND('MAPA DE RIESGOS'!$AP695="Muy Baja",'MAPA DE RIESGOS'!$AR695="Menor"),CONCATENATE("R",'MAPA DE RIESGOS'!$H695,"C",'MAPA DE RIESGOS'!$AF695),"")</f>
        <v/>
      </c>
      <c r="AF172" s="379" t="str">
        <f>IF(AND('MAPA DE RIESGOS'!$AP696="Muy Baja",'MAPA DE RIESGOS'!$AR696="Menor"),CONCATENATE("R",'MAPA DE RIESGOS'!$H696,"C",'MAPA DE RIESGOS'!$AF696),"")</f>
        <v/>
      </c>
      <c r="AG172" s="379" t="str">
        <f>IF(AND('MAPA DE RIESGOS'!$AP697="Muy Baja",'MAPA DE RIESGOS'!$AR697="Menor"),CONCATENATE("R",'MAPA DE RIESGOS'!$H697,"C",'MAPA DE RIESGOS'!$AF697),"")</f>
        <v/>
      </c>
      <c r="AH172" s="379" t="str">
        <f>IF(AND('MAPA DE RIESGOS'!$AP698="Muy Baja",'MAPA DE RIESGOS'!$AR698="Menor"),CONCATENATE("R",'MAPA DE RIESGOS'!$H698,"C",'MAPA DE RIESGOS'!$AF698),"")</f>
        <v/>
      </c>
      <c r="AI172" s="379" t="str">
        <f>IF(AND('MAPA DE RIESGOS'!$AP699="Muy Baja",'MAPA DE RIESGOS'!$AR699="Menor"),CONCATENATE("R",'MAPA DE RIESGOS'!$H699,"C",'MAPA DE RIESGOS'!$AF699),"")</f>
        <v/>
      </c>
      <c r="AJ172" s="379" t="str">
        <f>IF(AND('MAPA DE RIESGOS'!$AP700="Muy Baja",'MAPA DE RIESGOS'!$AR700="Menor"),CONCATENATE("R",'MAPA DE RIESGOS'!$H700,"C",'MAPA DE RIESGOS'!$AF700),"")</f>
        <v/>
      </c>
      <c r="AK172" s="379" t="str">
        <f>IF(AND('MAPA DE RIESGOS'!$AP701="Muy Baja",'MAPA DE RIESGOS'!$AR701="Menor"),CONCATENATE("R",'MAPA DE RIESGOS'!$H701,"C",'MAPA DE RIESGOS'!$AF701),"")</f>
        <v/>
      </c>
      <c r="AL172" s="379" t="str">
        <f>IF(AND('MAPA DE RIESGOS'!$AP702="Muy Baja",'MAPA DE RIESGOS'!$AR702="Menor"),CONCATENATE("R",'MAPA DE RIESGOS'!$H702,"C",'MAPA DE RIESGOS'!$AF702),"")</f>
        <v/>
      </c>
      <c r="AM172" s="379" t="str">
        <f>IF(AND('MAPA DE RIESGOS'!$AP703="Muy Baja",'MAPA DE RIESGOS'!$AR703="Menor"),CONCATENATE("R",'MAPA DE RIESGOS'!$H703,"C",'MAPA DE RIESGOS'!$AF703),"")</f>
        <v/>
      </c>
      <c r="AN172" s="379" t="str">
        <f>IF(AND('MAPA DE RIESGOS'!$AP704="Muy Baja",'MAPA DE RIESGOS'!$AR704="Menor"),CONCATENATE("R",'MAPA DE RIESGOS'!$H704,"C",'MAPA DE RIESGOS'!$AF704),"")</f>
        <v/>
      </c>
      <c r="AO172" s="379" t="str">
        <f>IF(AND('MAPA DE RIESGOS'!$AP705="Muy Baja",'MAPA DE RIESGOS'!$AR705="Menor"),CONCATENATE("R",'MAPA DE RIESGOS'!$H705,"C",'MAPA DE RIESGOS'!$AF705),"")</f>
        <v/>
      </c>
      <c r="AP172" s="379" t="str">
        <f>IF(AND('MAPA DE RIESGOS'!$AP706="Muy Baja",'MAPA DE RIESGOS'!$AR706="Menor"),CONCATENATE("R",'MAPA DE RIESGOS'!$H706,"C",'MAPA DE RIESGOS'!$AF706),"")</f>
        <v/>
      </c>
      <c r="AQ172" s="379" t="str">
        <f>IF(AND('MAPA DE RIESGOS'!$AP707="Muy Baja",'MAPA DE RIESGOS'!$AR707="Menor"),CONCATENATE("R",'MAPA DE RIESGOS'!$H707,"C",'MAPA DE RIESGOS'!$AF707),"")</f>
        <v/>
      </c>
      <c r="AR172" s="379" t="str">
        <f>IF(AND('MAPA DE RIESGOS'!$AP708="Muy Baja",'MAPA DE RIESGOS'!$AR708="Menor"),CONCATENATE("R",'MAPA DE RIESGOS'!$H708,"C",'MAPA DE RIESGOS'!$AF708),"")</f>
        <v/>
      </c>
      <c r="AS172" s="380" t="str">
        <f>IF(AND('MAPA DE RIESGOS'!$AP709="Muy Baja",'MAPA DE RIESGOS'!$AR709="Menor"),CONCATENATE("R",'MAPA DE RIESGOS'!$H709,"C",'MAPA DE RIESGOS'!$AF709),"")</f>
        <v/>
      </c>
      <c r="AT172" s="369" t="str">
        <f>IF(AND('MAPA DE RIESGOS'!$AP692="Muy Baja",'MAPA DE RIESGOS'!$AR692="Moderado"),CONCATENATE("R",'MAPA DE RIESGOS'!$H692,"C",'MAPA DE RIESGOS'!$AF692),"")</f>
        <v/>
      </c>
      <c r="AU172" s="370" t="str">
        <f>IF(AND('MAPA DE RIESGOS'!$AP693="Muy Baja",'MAPA DE RIESGOS'!$AR693="Moderado"),CONCATENATE("R",'MAPA DE RIESGOS'!$H693,"C",'MAPA DE RIESGOS'!$AF693),"")</f>
        <v/>
      </c>
      <c r="AV172" s="370" t="str">
        <f>IF(AND('MAPA DE RIESGOS'!$AP694="Muy Baja",'MAPA DE RIESGOS'!$AR694="Moderado"),CONCATENATE("R",'MAPA DE RIESGOS'!$H694,"C",'MAPA DE RIESGOS'!$AF694),"")</f>
        <v/>
      </c>
      <c r="AW172" s="370" t="str">
        <f>IF(AND('MAPA DE RIESGOS'!$AP695="Muy Baja",'MAPA DE RIESGOS'!$AR695="Moderado"),CONCATENATE("R",'MAPA DE RIESGOS'!$H695,"C",'MAPA DE RIESGOS'!$AF695),"")</f>
        <v/>
      </c>
      <c r="AX172" s="370" t="str">
        <f>IF(AND('MAPA DE RIESGOS'!$AP696="Muy Baja",'MAPA DE RIESGOS'!$AR696="Moderado"),CONCATENATE("R",'MAPA DE RIESGOS'!$H696,"C",'MAPA DE RIESGOS'!$AF696),"")</f>
        <v/>
      </c>
      <c r="AY172" s="370" t="str">
        <f>IF(AND('MAPA DE RIESGOS'!$AP697="Muy Baja",'MAPA DE RIESGOS'!$AR697="Moderado"),CONCATENATE("R",'MAPA DE RIESGOS'!$H697,"C",'MAPA DE RIESGOS'!$AF697),"")</f>
        <v/>
      </c>
      <c r="AZ172" s="370" t="str">
        <f>IF(AND('MAPA DE RIESGOS'!$AP698="Muy Baja",'MAPA DE RIESGOS'!$AR698="Moderado"),CONCATENATE("R",'MAPA DE RIESGOS'!$H698,"C",'MAPA DE RIESGOS'!$AF698),"")</f>
        <v/>
      </c>
      <c r="BA172" s="370" t="str">
        <f>IF(AND('MAPA DE RIESGOS'!$AP699="Muy Baja",'MAPA DE RIESGOS'!$AR699="Moderado"),CONCATENATE("R",'MAPA DE RIESGOS'!$H699,"C",'MAPA DE RIESGOS'!$AF699),"")</f>
        <v/>
      </c>
      <c r="BB172" s="370" t="str">
        <f>IF(AND('MAPA DE RIESGOS'!$AP700="Muy Baja",'MAPA DE RIESGOS'!$AR700="Moderado"),CONCATENATE("R",'MAPA DE RIESGOS'!$H700,"C",'MAPA DE RIESGOS'!$AF700),"")</f>
        <v/>
      </c>
      <c r="BC172" s="370" t="str">
        <f>IF(AND('MAPA DE RIESGOS'!$AP701="Muy Baja",'MAPA DE RIESGOS'!$AR701="Moderado"),CONCATENATE("R",'MAPA DE RIESGOS'!$H701,"C",'MAPA DE RIESGOS'!$AF701),"")</f>
        <v/>
      </c>
      <c r="BD172" s="370" t="str">
        <f>IF(AND('MAPA DE RIESGOS'!$AP702="Muy Baja",'MAPA DE RIESGOS'!$AR702="Moderado"),CONCATENATE("R",'MAPA DE RIESGOS'!$H702,"C",'MAPA DE RIESGOS'!$AF702),"")</f>
        <v/>
      </c>
      <c r="BE172" s="370" t="str">
        <f>IF(AND('MAPA DE RIESGOS'!$AP703="Muy Baja",'MAPA DE RIESGOS'!$AR703="Moderado"),CONCATENATE("R",'MAPA DE RIESGOS'!$H703,"C",'MAPA DE RIESGOS'!$AF703),"")</f>
        <v/>
      </c>
      <c r="BF172" s="370" t="str">
        <f>IF(AND('MAPA DE RIESGOS'!$AP704="Muy Baja",'MAPA DE RIESGOS'!$AR704="Moderado"),CONCATENATE("R",'MAPA DE RIESGOS'!$H704,"C",'MAPA DE RIESGOS'!$AF704),"")</f>
        <v/>
      </c>
      <c r="BG172" s="370" t="str">
        <f>IF(AND('MAPA DE RIESGOS'!$AP705="Muy Baja",'MAPA DE RIESGOS'!$AR705="Moderado"),CONCATENATE("R",'MAPA DE RIESGOS'!$H705,"C",'MAPA DE RIESGOS'!$AF705),"")</f>
        <v/>
      </c>
      <c r="BH172" s="370" t="str">
        <f>IF(AND('MAPA DE RIESGOS'!$AP706="Muy Baja",'MAPA DE RIESGOS'!$AR706="Moderado"),CONCATENATE("R",'MAPA DE RIESGOS'!$H706,"C",'MAPA DE RIESGOS'!$AF706),"")</f>
        <v/>
      </c>
      <c r="BI172" s="370" t="str">
        <f>IF(AND('MAPA DE RIESGOS'!$AP707="Muy Baja",'MAPA DE RIESGOS'!$AR707="Moderado"),CONCATENATE("R",'MAPA DE RIESGOS'!$H707,"C",'MAPA DE RIESGOS'!$AF707),"")</f>
        <v/>
      </c>
      <c r="BJ172" s="370" t="str">
        <f>IF(AND('MAPA DE RIESGOS'!$AP708="Muy Baja",'MAPA DE RIESGOS'!$AR708="Moderado"),CONCATENATE("R",'MAPA DE RIESGOS'!$H708,"C",'MAPA DE RIESGOS'!$AF708),"")</f>
        <v/>
      </c>
      <c r="BK172" s="371" t="str">
        <f>IF(AND('MAPA DE RIESGOS'!$AP709="Muy Baja",'MAPA DE RIESGOS'!$AR709="Moderado"),CONCATENATE("R",'MAPA DE RIESGOS'!$H709,"C",'MAPA DE RIESGOS'!$AF709),"")</f>
        <v/>
      </c>
      <c r="BL172" s="357" t="str">
        <f>IF(AND('MAPA DE RIESGOS'!$AP692="Muy Baja",'MAPA DE RIESGOS'!$AR692="Mayor"),CONCATENATE("R",'MAPA DE RIESGOS'!$H692,"C",'MAPA DE RIESGOS'!$AF692),"")</f>
        <v/>
      </c>
      <c r="BM172" s="357" t="str">
        <f>IF(AND('MAPA DE RIESGOS'!$AP693="Muy Baja",'MAPA DE RIESGOS'!$AR693="Mayor"),CONCATENATE("R",'MAPA DE RIESGOS'!$H693,"C",'MAPA DE RIESGOS'!$AF693),"")</f>
        <v/>
      </c>
      <c r="BN172" s="357" t="str">
        <f>IF(AND('MAPA DE RIESGOS'!$AP694="Muy Baja",'MAPA DE RIESGOS'!$AR694="Mayor"),CONCATENATE("R",'MAPA DE RIESGOS'!$H694,"C",'MAPA DE RIESGOS'!$AF694),"")</f>
        <v/>
      </c>
      <c r="BO172" s="357" t="str">
        <f>IF(AND('MAPA DE RIESGOS'!$AP695="Muy Baja",'MAPA DE RIESGOS'!$AR695="Mayor"),CONCATENATE("R",'MAPA DE RIESGOS'!$H695,"C",'MAPA DE RIESGOS'!$AF695),"")</f>
        <v/>
      </c>
      <c r="BP172" s="357" t="str">
        <f>IF(AND('MAPA DE RIESGOS'!$AP696="Muy Baja",'MAPA DE RIESGOS'!$AR696="Mayor"),CONCATENATE("R",'MAPA DE RIESGOS'!$H696,"C",'MAPA DE RIESGOS'!$AF696),"")</f>
        <v/>
      </c>
      <c r="BQ172" s="357" t="str">
        <f>IF(AND('MAPA DE RIESGOS'!$AP697="Muy Baja",'MAPA DE RIESGOS'!$AR697="Mayor"),CONCATENATE("R",'MAPA DE RIESGOS'!$H697,"C",'MAPA DE RIESGOS'!$AF697),"")</f>
        <v/>
      </c>
      <c r="BR172" s="357" t="str">
        <f>IF(AND('MAPA DE RIESGOS'!$AP698="Muy Baja",'MAPA DE RIESGOS'!$AR698="Mayor"),CONCATENATE("R",'MAPA DE RIESGOS'!$H698,"C",'MAPA DE RIESGOS'!$AF698),"")</f>
        <v/>
      </c>
      <c r="BS172" s="357" t="str">
        <f>IF(AND('MAPA DE RIESGOS'!$AP699="Muy Baja",'MAPA DE RIESGOS'!$AR699="Mayor"),CONCATENATE("R",'MAPA DE RIESGOS'!$H699,"C",'MAPA DE RIESGOS'!$AF699),"")</f>
        <v/>
      </c>
      <c r="BT172" s="357" t="str">
        <f>IF(AND('MAPA DE RIESGOS'!$AP700="Muy Baja",'MAPA DE RIESGOS'!$AR700="Mayor"),CONCATENATE("R",'MAPA DE RIESGOS'!$H700,"C",'MAPA DE RIESGOS'!$AF700),"")</f>
        <v/>
      </c>
      <c r="BU172" s="357" t="str">
        <f>IF(AND('MAPA DE RIESGOS'!$AP701="Muy Baja",'MAPA DE RIESGOS'!$AR701="Mayor"),CONCATENATE("R",'MAPA DE RIESGOS'!$H701,"C",'MAPA DE RIESGOS'!$AF701),"")</f>
        <v/>
      </c>
      <c r="BV172" s="357" t="str">
        <f>IF(AND('MAPA DE RIESGOS'!$AP702="Muy Baja",'MAPA DE RIESGOS'!$AR702="Mayor"),CONCATENATE("R",'MAPA DE RIESGOS'!$H702,"C",'MAPA DE RIESGOS'!$AF702),"")</f>
        <v/>
      </c>
      <c r="BW172" s="357" t="str">
        <f>IF(AND('MAPA DE RIESGOS'!$AP703="Muy Baja",'MAPA DE RIESGOS'!$AR703="Mayor"),CONCATENATE("R",'MAPA DE RIESGOS'!$H703,"C",'MAPA DE RIESGOS'!$AF703),"")</f>
        <v/>
      </c>
      <c r="BX172" s="357" t="str">
        <f>IF(AND('MAPA DE RIESGOS'!$AP704="Muy Baja",'MAPA DE RIESGOS'!$AR704="Mayor"),CONCATENATE("R",'MAPA DE RIESGOS'!$H704,"C",'MAPA DE RIESGOS'!$AF704),"")</f>
        <v/>
      </c>
      <c r="BY172" s="357" t="str">
        <f>IF(AND('MAPA DE RIESGOS'!$AP705="Muy Baja",'MAPA DE RIESGOS'!$AR705="Mayor"),CONCATENATE("R",'MAPA DE RIESGOS'!$H705,"C",'MAPA DE RIESGOS'!$AF705),"")</f>
        <v/>
      </c>
      <c r="BZ172" s="357" t="str">
        <f>IF(AND('MAPA DE RIESGOS'!$AP706="Muy Baja",'MAPA DE RIESGOS'!$AR706="Mayor"),CONCATENATE("R",'MAPA DE RIESGOS'!$H706,"C",'MAPA DE RIESGOS'!$AF706),"")</f>
        <v/>
      </c>
      <c r="CA172" s="357" t="str">
        <f>IF(AND('MAPA DE RIESGOS'!$AP707="Muy Baja",'MAPA DE RIESGOS'!$AR707="Mayor"),CONCATENATE("R",'MAPA DE RIESGOS'!$H707,"C",'MAPA DE RIESGOS'!$AF707),"")</f>
        <v/>
      </c>
      <c r="CB172" s="357" t="str">
        <f>IF(AND('MAPA DE RIESGOS'!$AP708="Muy Baja",'MAPA DE RIESGOS'!$AR708="Mayor"),CONCATENATE("R",'MAPA DE RIESGOS'!$H708,"C",'MAPA DE RIESGOS'!$AF708),"")</f>
        <v/>
      </c>
      <c r="CC172" s="358" t="str">
        <f>IF(AND('MAPA DE RIESGOS'!$AP709="Muy Baja",'MAPA DE RIESGOS'!$AR709="Mayor"),CONCATENATE("R",'MAPA DE RIESGOS'!$H709,"C",'MAPA DE RIESGOS'!$AF709),"")</f>
        <v/>
      </c>
      <c r="CD172" s="359" t="str">
        <f>IF(AND('MAPA DE RIESGOS'!$AP692="Muy Baja",'MAPA DE RIESGOS'!$AR692="Catastrófico"),CONCATENATE("R",'MAPA DE RIESGOS'!$H692,"C",'MAPA DE RIESGOS'!$AF692),"")</f>
        <v/>
      </c>
      <c r="CE172" s="359" t="str">
        <f>IF(AND('MAPA DE RIESGOS'!$AP693="Muy Baja",'MAPA DE RIESGOS'!$AR693="Catastrófico"),CONCATENATE("R",'MAPA DE RIESGOS'!$H693,"C",'MAPA DE RIESGOS'!$AF693),"")</f>
        <v/>
      </c>
      <c r="CF172" s="359" t="str">
        <f>IF(AND('MAPA DE RIESGOS'!$AP694="Muy Baja",'MAPA DE RIESGOS'!$AR694="Catastrófico"),CONCATENATE("R",'MAPA DE RIESGOS'!$H694,"C",'MAPA DE RIESGOS'!$AF694),"")</f>
        <v/>
      </c>
      <c r="CG172" s="359" t="str">
        <f>IF(AND('MAPA DE RIESGOS'!$AP695="Muy Baja",'MAPA DE RIESGOS'!$AR695="Catastrófico"),CONCATENATE("R",'MAPA DE RIESGOS'!$H695,"C",'MAPA DE RIESGOS'!$AF695),"")</f>
        <v/>
      </c>
      <c r="CH172" s="359" t="str">
        <f>IF(AND('MAPA DE RIESGOS'!$AP696="Muy Baja",'MAPA DE RIESGOS'!$AR696="Catastrófico"),CONCATENATE("R",'MAPA DE RIESGOS'!$H696,"C",'MAPA DE RIESGOS'!$AF696),"")</f>
        <v/>
      </c>
      <c r="CI172" s="359" t="str">
        <f>IF(AND('MAPA DE RIESGOS'!$AP697="Muy Baja",'MAPA DE RIESGOS'!$AR697="Catastrófico"),CONCATENATE("R",'MAPA DE RIESGOS'!$H697,"C",'MAPA DE RIESGOS'!$AF697),"")</f>
        <v/>
      </c>
      <c r="CJ172" s="359" t="str">
        <f>IF(AND('MAPA DE RIESGOS'!$AP698="Muy Baja",'MAPA DE RIESGOS'!$AR698="Catastrófico"),CONCATENATE("R",'MAPA DE RIESGOS'!$H698,"C",'MAPA DE RIESGOS'!$AF698),"")</f>
        <v/>
      </c>
      <c r="CK172" s="359" t="str">
        <f>IF(AND('MAPA DE RIESGOS'!$AP699="Muy Baja",'MAPA DE RIESGOS'!$AR699="Catastrófico"),CONCATENATE("R",'MAPA DE RIESGOS'!$H699,"C",'MAPA DE RIESGOS'!$AF699),"")</f>
        <v/>
      </c>
      <c r="CL172" s="359" t="str">
        <f>IF(AND('MAPA DE RIESGOS'!$AP700="Muy Baja",'MAPA DE RIESGOS'!$AR700="Catastrófico"),CONCATENATE("R",'MAPA DE RIESGOS'!$H700,"C",'MAPA DE RIESGOS'!$AF700),"")</f>
        <v/>
      </c>
      <c r="CM172" s="359" t="str">
        <f>IF(AND('MAPA DE RIESGOS'!$AP701="Muy Baja",'MAPA DE RIESGOS'!$AR701="Catastrófico"),CONCATENATE("R",'MAPA DE RIESGOS'!$H701,"C",'MAPA DE RIESGOS'!$AF701),"")</f>
        <v/>
      </c>
      <c r="CN172" s="359" t="str">
        <f>IF(AND('MAPA DE RIESGOS'!$AP702="Muy Baja",'MAPA DE RIESGOS'!$AR702="Catastrófico"),CONCATENATE("R",'MAPA DE RIESGOS'!$H702,"C",'MAPA DE RIESGOS'!$AF702),"")</f>
        <v/>
      </c>
      <c r="CO172" s="359" t="str">
        <f>IF(AND('MAPA DE RIESGOS'!$AP703="Muy Baja",'MAPA DE RIESGOS'!$AR703="Catastrófico"),CONCATENATE("R",'MAPA DE RIESGOS'!$H703,"C",'MAPA DE RIESGOS'!$AF703),"")</f>
        <v/>
      </c>
      <c r="CP172" s="359" t="str">
        <f>IF(AND('MAPA DE RIESGOS'!$AP704="Muy Baja",'MAPA DE RIESGOS'!$AR704="Catastrófico"),CONCATENATE("R",'MAPA DE RIESGOS'!$H704,"C",'MAPA DE RIESGOS'!$AF704),"")</f>
        <v/>
      </c>
      <c r="CQ172" s="359" t="str">
        <f>IF(AND('MAPA DE RIESGOS'!$AP705="Muy Baja",'MAPA DE RIESGOS'!$AR705="Catastrófico"),CONCATENATE("R",'MAPA DE RIESGOS'!$H705,"C",'MAPA DE RIESGOS'!$AF705),"")</f>
        <v/>
      </c>
      <c r="CR172" s="359" t="str">
        <f>IF(AND('MAPA DE RIESGOS'!$AP706="Muy Baja",'MAPA DE RIESGOS'!$AR706="Catastrófico"),CONCATENATE("R",'MAPA DE RIESGOS'!$H706,"C",'MAPA DE RIESGOS'!$AF706),"")</f>
        <v/>
      </c>
      <c r="CS172" s="359" t="str">
        <f>IF(AND('MAPA DE RIESGOS'!$AP707="Muy Baja",'MAPA DE RIESGOS'!$AR707="Catastrófico"),CONCATENATE("R",'MAPA DE RIESGOS'!$H707,"C",'MAPA DE RIESGOS'!$AF707),"")</f>
        <v/>
      </c>
      <c r="CT172" s="359" t="str">
        <f>IF(AND('MAPA DE RIESGOS'!$AP708="Muy Baja",'MAPA DE RIESGOS'!$AR708="Catastrófico"),CONCATENATE("R",'MAPA DE RIESGOS'!$H708,"C",'MAPA DE RIESGOS'!$AF708),"")</f>
        <v/>
      </c>
      <c r="CU172" s="360" t="str">
        <f>IF(AND('MAPA DE RIESGOS'!$AP709="Muy Baja",'MAPA DE RIESGOS'!$AR709="Catastrófico"),CONCATENATE("R",'MAPA DE RIESGOS'!$H709,"C",'MAPA DE RIESGOS'!$AF709),"")</f>
        <v/>
      </c>
      <c r="CV172" s="67"/>
      <c r="CW172" s="388"/>
      <c r="CX172" s="388"/>
      <c r="CY172" s="388"/>
      <c r="CZ172" s="388"/>
      <c r="DA172" s="388"/>
      <c r="DB172" s="388"/>
    </row>
    <row r="173" spans="2:106" ht="32.5" customHeight="1">
      <c r="B173" s="755"/>
      <c r="C173" s="755"/>
      <c r="D173" s="756"/>
      <c r="E173" s="726"/>
      <c r="F173" s="727"/>
      <c r="G173" s="727"/>
      <c r="H173" s="727"/>
      <c r="I173" s="727"/>
      <c r="J173" s="378" t="str">
        <f>IF(AND('MAPA DE RIESGOS'!$AP710="Muy Baja",'MAPA DE RIESGOS'!$AR710="Leve"),CONCATENATE("R",'MAPA DE RIESGOS'!$H710,"C",'MAPA DE RIESGOS'!$AF710),"")</f>
        <v/>
      </c>
      <c r="K173" s="379" t="str">
        <f>IF(AND('MAPA DE RIESGOS'!$AP711="Muy Baja",'MAPA DE RIESGOS'!$AR711="Leve"),CONCATENATE("R",'MAPA DE RIESGOS'!$H711,"C",'MAPA DE RIESGOS'!$AF711),"")</f>
        <v/>
      </c>
      <c r="L173" s="379" t="str">
        <f>IF(AND('MAPA DE RIESGOS'!$AP712="Muy Baja",'MAPA DE RIESGOS'!$AR712="Leve"),CONCATENATE("R",'MAPA DE RIESGOS'!$H712,"C",'MAPA DE RIESGOS'!$AF712),"")</f>
        <v/>
      </c>
      <c r="M173" s="379" t="str">
        <f>IF(AND('MAPA DE RIESGOS'!$AP713="Muy Baja",'MAPA DE RIESGOS'!$AR713="Leve"),CONCATENATE("R",'MAPA DE RIESGOS'!$H713,"C",'MAPA DE RIESGOS'!$AF713),"")</f>
        <v/>
      </c>
      <c r="N173" s="379" t="str">
        <f>IF(AND('MAPA DE RIESGOS'!$AP714="Muy Baja",'MAPA DE RIESGOS'!$AR714="Leve"),CONCATENATE("R",'MAPA DE RIESGOS'!$H714,"C",'MAPA DE RIESGOS'!$AF714),"")</f>
        <v/>
      </c>
      <c r="O173" s="379" t="str">
        <f>IF(AND('MAPA DE RIESGOS'!$AP715="Muy Baja",'MAPA DE RIESGOS'!$AR715="Leve"),CONCATENATE("R",'MAPA DE RIESGOS'!$H715,"C",'MAPA DE RIESGOS'!$AF715),"")</f>
        <v/>
      </c>
      <c r="P173" s="379" t="str">
        <f>IF(AND('MAPA DE RIESGOS'!$AP716="Muy Baja",'MAPA DE RIESGOS'!$AR716="Leve"),CONCATENATE("R",'MAPA DE RIESGOS'!$H716,"C",'MAPA DE RIESGOS'!$AF716),"")</f>
        <v/>
      </c>
      <c r="Q173" s="379" t="str">
        <f>IF(AND('MAPA DE RIESGOS'!$AP717="Muy Baja",'MAPA DE RIESGOS'!$AR717="Leve"),CONCATENATE("R",'MAPA DE RIESGOS'!$H717,"C",'MAPA DE RIESGOS'!$AF717),"")</f>
        <v/>
      </c>
      <c r="R173" s="379" t="str">
        <f>IF(AND('MAPA DE RIESGOS'!$AP718="Muy Baja",'MAPA DE RIESGOS'!$AR718="Leve"),CONCATENATE("R",'MAPA DE RIESGOS'!$H718,"C",'MAPA DE RIESGOS'!$AF718),"")</f>
        <v/>
      </c>
      <c r="S173" s="379" t="str">
        <f>IF(AND('MAPA DE RIESGOS'!$AP719="Muy Baja",'MAPA DE RIESGOS'!$AR719="Leve"),CONCATENATE("R",'MAPA DE RIESGOS'!$H719,"C",'MAPA DE RIESGOS'!$AF719),"")</f>
        <v/>
      </c>
      <c r="T173" s="379" t="str">
        <f>IF(AND('MAPA DE RIESGOS'!$AP720="Muy Baja",'MAPA DE RIESGOS'!$AR720="Leve"),CONCATENATE("R",'MAPA DE RIESGOS'!$H720,"C",'MAPA DE RIESGOS'!$AF720),"")</f>
        <v/>
      </c>
      <c r="U173" s="379" t="str">
        <f>IF(AND('MAPA DE RIESGOS'!$AP721="Muy Baja",'MAPA DE RIESGOS'!$AR721="Leve"),CONCATENATE("R",'MAPA DE RIESGOS'!$H721,"C",'MAPA DE RIESGOS'!$AF721),"")</f>
        <v/>
      </c>
      <c r="V173" s="379" t="str">
        <f>IF(AND('MAPA DE RIESGOS'!$AP722="Muy Baja",'MAPA DE RIESGOS'!$AR722="Leve"),CONCATENATE("R",'MAPA DE RIESGOS'!$H722,"C",'MAPA DE RIESGOS'!$AF722),"")</f>
        <v/>
      </c>
      <c r="W173" s="379" t="str">
        <f>IF(AND('MAPA DE RIESGOS'!$AP723="Muy Baja",'MAPA DE RIESGOS'!$AR723="Leve"),CONCATENATE("R",'MAPA DE RIESGOS'!$H723,"C",'MAPA DE RIESGOS'!$AF723),"")</f>
        <v/>
      </c>
      <c r="X173" s="379" t="str">
        <f>IF(AND('MAPA DE RIESGOS'!$AP724="Muy Baja",'MAPA DE RIESGOS'!$AR724="Leve"),CONCATENATE("R",'MAPA DE RIESGOS'!$H724,"C",'MAPA DE RIESGOS'!$AF724),"")</f>
        <v/>
      </c>
      <c r="Y173" s="379" t="str">
        <f>IF(AND('MAPA DE RIESGOS'!$AP725="Muy Baja",'MAPA DE RIESGOS'!$AR725="Leve"),CONCATENATE("R",'MAPA DE RIESGOS'!$H725,"C",'MAPA DE RIESGOS'!$AF725),"")</f>
        <v/>
      </c>
      <c r="Z173" s="379" t="str">
        <f>IF(AND('MAPA DE RIESGOS'!$AP726="Muy Baja",'MAPA DE RIESGOS'!$AR726="Leve"),CONCATENATE("R",'MAPA DE RIESGOS'!$H726,"C",'MAPA DE RIESGOS'!$AF726),"")</f>
        <v/>
      </c>
      <c r="AA173" s="380" t="str">
        <f>IF(AND('MAPA DE RIESGOS'!$AP727="Muy Baja",'MAPA DE RIESGOS'!$AR727="Leve"),CONCATENATE("R",'MAPA DE RIESGOS'!$H727,"C",'MAPA DE RIESGOS'!$AF727),"")</f>
        <v/>
      </c>
      <c r="AB173" s="378" t="str">
        <f>IF(AND('MAPA DE RIESGOS'!$AP710="Muy Baja",'MAPA DE RIESGOS'!$AR710="Menor"),CONCATENATE("R",'MAPA DE RIESGOS'!$H710,"C",'MAPA DE RIESGOS'!$AF710),"")</f>
        <v/>
      </c>
      <c r="AC173" s="379" t="str">
        <f>IF(AND('MAPA DE RIESGOS'!$AP711="Muy Baja",'MAPA DE RIESGOS'!$AR711="Menor"),CONCATENATE("R",'MAPA DE RIESGOS'!$H711,"C",'MAPA DE RIESGOS'!$AF711),"")</f>
        <v/>
      </c>
      <c r="AD173" s="379" t="str">
        <f>IF(AND('MAPA DE RIESGOS'!$AP712="Muy Baja",'MAPA DE RIESGOS'!$AR712="Menor"),CONCATENATE("R",'MAPA DE RIESGOS'!$H712,"C",'MAPA DE RIESGOS'!$AF712),"")</f>
        <v/>
      </c>
      <c r="AE173" s="379" t="str">
        <f>IF(AND('MAPA DE RIESGOS'!$AP713="Muy Baja",'MAPA DE RIESGOS'!$AR713="Menor"),CONCATENATE("R",'MAPA DE RIESGOS'!$H713,"C",'MAPA DE RIESGOS'!$AF713),"")</f>
        <v/>
      </c>
      <c r="AF173" s="379" t="str">
        <f>IF(AND('MAPA DE RIESGOS'!$AP714="Muy Baja",'MAPA DE RIESGOS'!$AR714="Menor"),CONCATENATE("R",'MAPA DE RIESGOS'!$H714,"C",'MAPA DE RIESGOS'!$AF714),"")</f>
        <v/>
      </c>
      <c r="AG173" s="379" t="str">
        <f>IF(AND('MAPA DE RIESGOS'!$AP715="Muy Baja",'MAPA DE RIESGOS'!$AR715="Menor"),CONCATENATE("R",'MAPA DE RIESGOS'!$H715,"C",'MAPA DE RIESGOS'!$AF715),"")</f>
        <v/>
      </c>
      <c r="AH173" s="379" t="str">
        <f>IF(AND('MAPA DE RIESGOS'!$AP716="Muy Baja",'MAPA DE RIESGOS'!$AR716="Menor"),CONCATENATE("R",'MAPA DE RIESGOS'!$H716,"C",'MAPA DE RIESGOS'!$AF716),"")</f>
        <v/>
      </c>
      <c r="AI173" s="379" t="str">
        <f>IF(AND('MAPA DE RIESGOS'!$AP717="Muy Baja",'MAPA DE RIESGOS'!$AR717="Menor"),CONCATENATE("R",'MAPA DE RIESGOS'!$H717,"C",'MAPA DE RIESGOS'!$AF717),"")</f>
        <v/>
      </c>
      <c r="AJ173" s="379" t="str">
        <f>IF(AND('MAPA DE RIESGOS'!$AP718="Muy Baja",'MAPA DE RIESGOS'!$AR718="Menor"),CONCATENATE("R",'MAPA DE RIESGOS'!$H718,"C",'MAPA DE RIESGOS'!$AF718),"")</f>
        <v/>
      </c>
      <c r="AK173" s="379" t="str">
        <f>IF(AND('MAPA DE RIESGOS'!$AP719="Muy Baja",'MAPA DE RIESGOS'!$AR719="Menor"),CONCATENATE("R",'MAPA DE RIESGOS'!$H719,"C",'MAPA DE RIESGOS'!$AF719),"")</f>
        <v/>
      </c>
      <c r="AL173" s="379" t="str">
        <f>IF(AND('MAPA DE RIESGOS'!$AP720="Muy Baja",'MAPA DE RIESGOS'!$AR720="Menor"),CONCATENATE("R",'MAPA DE RIESGOS'!$H720,"C",'MAPA DE RIESGOS'!$AF720),"")</f>
        <v/>
      </c>
      <c r="AM173" s="379" t="str">
        <f>IF(AND('MAPA DE RIESGOS'!$AP721="Muy Baja",'MAPA DE RIESGOS'!$AR721="Menor"),CONCATENATE("R",'MAPA DE RIESGOS'!$H721,"C",'MAPA DE RIESGOS'!$AF721),"")</f>
        <v/>
      </c>
      <c r="AN173" s="379" t="str">
        <f>IF(AND('MAPA DE RIESGOS'!$AP722="Muy Baja",'MAPA DE RIESGOS'!$AR722="Menor"),CONCATENATE("R",'MAPA DE RIESGOS'!$H722,"C",'MAPA DE RIESGOS'!$AF722),"")</f>
        <v/>
      </c>
      <c r="AO173" s="379" t="str">
        <f>IF(AND('MAPA DE RIESGOS'!$AP723="Muy Baja",'MAPA DE RIESGOS'!$AR723="Menor"),CONCATENATE("R",'MAPA DE RIESGOS'!$H723,"C",'MAPA DE RIESGOS'!$AF723),"")</f>
        <v/>
      </c>
      <c r="AP173" s="379" t="str">
        <f>IF(AND('MAPA DE RIESGOS'!$AP724="Muy Baja",'MAPA DE RIESGOS'!$AR724="Menor"),CONCATENATE("R",'MAPA DE RIESGOS'!$H724,"C",'MAPA DE RIESGOS'!$AF724),"")</f>
        <v/>
      </c>
      <c r="AQ173" s="379" t="str">
        <f>IF(AND('MAPA DE RIESGOS'!$AP725="Muy Baja",'MAPA DE RIESGOS'!$AR725="Menor"),CONCATENATE("R",'MAPA DE RIESGOS'!$H725,"C",'MAPA DE RIESGOS'!$AF725),"")</f>
        <v/>
      </c>
      <c r="AR173" s="379" t="str">
        <f>IF(AND('MAPA DE RIESGOS'!$AP726="Muy Baja",'MAPA DE RIESGOS'!$AR726="Menor"),CONCATENATE("R",'MAPA DE RIESGOS'!$H726,"C",'MAPA DE RIESGOS'!$AF726),"")</f>
        <v/>
      </c>
      <c r="AS173" s="380" t="str">
        <f>IF(AND('MAPA DE RIESGOS'!$AP727="Muy Baja",'MAPA DE RIESGOS'!$AR727="Menor"),CONCATENATE("R",'MAPA DE RIESGOS'!$H727,"C",'MAPA DE RIESGOS'!$AF727),"")</f>
        <v/>
      </c>
      <c r="AT173" s="369" t="str">
        <f>IF(AND('MAPA DE RIESGOS'!$AP710="Muy Baja",'MAPA DE RIESGOS'!$AR710="Moderado"),CONCATENATE("R",'MAPA DE RIESGOS'!$H710,"C",'MAPA DE RIESGOS'!$AF710),"")</f>
        <v/>
      </c>
      <c r="AU173" s="370" t="str">
        <f>IF(AND('MAPA DE RIESGOS'!$AP711="Muy Baja",'MAPA DE RIESGOS'!$AR711="Moderado"),CONCATENATE("R",'MAPA DE RIESGOS'!$H711,"C",'MAPA DE RIESGOS'!$AF711),"")</f>
        <v/>
      </c>
      <c r="AV173" s="370" t="str">
        <f>IF(AND('MAPA DE RIESGOS'!$AP712="Muy Baja",'MAPA DE RIESGOS'!$AR712="Moderado"),CONCATENATE("R",'MAPA DE RIESGOS'!$H712,"C",'MAPA DE RIESGOS'!$AF712),"")</f>
        <v/>
      </c>
      <c r="AW173" s="370" t="str">
        <f>IF(AND('MAPA DE RIESGOS'!$AP713="Muy Baja",'MAPA DE RIESGOS'!$AR713="Moderado"),CONCATENATE("R",'MAPA DE RIESGOS'!$H713,"C",'MAPA DE RIESGOS'!$AF713),"")</f>
        <v/>
      </c>
      <c r="AX173" s="370" t="str">
        <f>IF(AND('MAPA DE RIESGOS'!$AP714="Muy Baja",'MAPA DE RIESGOS'!$AR714="Moderado"),CONCATENATE("R",'MAPA DE RIESGOS'!$H714,"C",'MAPA DE RIESGOS'!$AF714),"")</f>
        <v/>
      </c>
      <c r="AY173" s="370" t="str">
        <f>IF(AND('MAPA DE RIESGOS'!$AP715="Muy Baja",'MAPA DE RIESGOS'!$AR715="Moderado"),CONCATENATE("R",'MAPA DE RIESGOS'!$H715,"C",'MAPA DE RIESGOS'!$AF715),"")</f>
        <v/>
      </c>
      <c r="AZ173" s="370" t="str">
        <f>IF(AND('MAPA DE RIESGOS'!$AP716="Muy Baja",'MAPA DE RIESGOS'!$AR716="Moderado"),CONCATENATE("R",'MAPA DE RIESGOS'!$H716,"C",'MAPA DE RIESGOS'!$AF716),"")</f>
        <v/>
      </c>
      <c r="BA173" s="370" t="str">
        <f>IF(AND('MAPA DE RIESGOS'!$AP717="Muy Baja",'MAPA DE RIESGOS'!$AR717="Moderado"),CONCATENATE("R",'MAPA DE RIESGOS'!$H717,"C",'MAPA DE RIESGOS'!$AF717),"")</f>
        <v/>
      </c>
      <c r="BB173" s="370" t="str">
        <f>IF(AND('MAPA DE RIESGOS'!$AP718="Muy Baja",'MAPA DE RIESGOS'!$AR718="Moderado"),CONCATENATE("R",'MAPA DE RIESGOS'!$H718,"C",'MAPA DE RIESGOS'!$AF718),"")</f>
        <v/>
      </c>
      <c r="BC173" s="370" t="str">
        <f>IF(AND('MAPA DE RIESGOS'!$AP719="Muy Baja",'MAPA DE RIESGOS'!$AR719="Moderado"),CONCATENATE("R",'MAPA DE RIESGOS'!$H719,"C",'MAPA DE RIESGOS'!$AF719),"")</f>
        <v/>
      </c>
      <c r="BD173" s="370" t="str">
        <f>IF(AND('MAPA DE RIESGOS'!$AP720="Muy Baja",'MAPA DE RIESGOS'!$AR720="Moderado"),CONCATENATE("R",'MAPA DE RIESGOS'!$H720,"C",'MAPA DE RIESGOS'!$AF720),"")</f>
        <v/>
      </c>
      <c r="BE173" s="370" t="str">
        <f>IF(AND('MAPA DE RIESGOS'!$AP721="Muy Baja",'MAPA DE RIESGOS'!$AR721="Moderado"),CONCATENATE("R",'MAPA DE RIESGOS'!$H721,"C",'MAPA DE RIESGOS'!$AF721),"")</f>
        <v/>
      </c>
      <c r="BF173" s="370" t="str">
        <f>IF(AND('MAPA DE RIESGOS'!$AP722="Muy Baja",'MAPA DE RIESGOS'!$AR722="Moderado"),CONCATENATE("R",'MAPA DE RIESGOS'!$H722,"C",'MAPA DE RIESGOS'!$AF722),"")</f>
        <v/>
      </c>
      <c r="BG173" s="370" t="str">
        <f>IF(AND('MAPA DE RIESGOS'!$AP723="Muy Baja",'MAPA DE RIESGOS'!$AR723="Moderado"),CONCATENATE("R",'MAPA DE RIESGOS'!$H723,"C",'MAPA DE RIESGOS'!$AF723),"")</f>
        <v/>
      </c>
      <c r="BH173" s="370" t="str">
        <f>IF(AND('MAPA DE RIESGOS'!$AP724="Muy Baja",'MAPA DE RIESGOS'!$AR724="Moderado"),CONCATENATE("R",'MAPA DE RIESGOS'!$H724,"C",'MAPA DE RIESGOS'!$AF724),"")</f>
        <v/>
      </c>
      <c r="BI173" s="370" t="str">
        <f>IF(AND('MAPA DE RIESGOS'!$AP725="Muy Baja",'MAPA DE RIESGOS'!$AR725="Moderado"),CONCATENATE("R",'MAPA DE RIESGOS'!$H725,"C",'MAPA DE RIESGOS'!$AF725),"")</f>
        <v/>
      </c>
      <c r="BJ173" s="370" t="str">
        <f>IF(AND('MAPA DE RIESGOS'!$AP726="Muy Baja",'MAPA DE RIESGOS'!$AR726="Moderado"),CONCATENATE("R",'MAPA DE RIESGOS'!$H726,"C",'MAPA DE RIESGOS'!$AF726),"")</f>
        <v/>
      </c>
      <c r="BK173" s="371" t="str">
        <f>IF(AND('MAPA DE RIESGOS'!$AP727="Muy Baja",'MAPA DE RIESGOS'!$AR727="Moderado"),CONCATENATE("R",'MAPA DE RIESGOS'!$H727,"C",'MAPA DE RIESGOS'!$AF727),"")</f>
        <v/>
      </c>
      <c r="BL173" s="357" t="str">
        <f>IF(AND('MAPA DE RIESGOS'!$AP710="Muy Baja",'MAPA DE RIESGOS'!$AR710="Mayor"),CONCATENATE("R",'MAPA DE RIESGOS'!$H710,"C",'MAPA DE RIESGOS'!$AF710),"")</f>
        <v/>
      </c>
      <c r="BM173" s="357" t="str">
        <f>IF(AND('MAPA DE RIESGOS'!$AP711="Muy Baja",'MAPA DE RIESGOS'!$AR711="Mayor"),CONCATENATE("R",'MAPA DE RIESGOS'!$H711,"C",'MAPA DE RIESGOS'!$AF711),"")</f>
        <v/>
      </c>
      <c r="BN173" s="357" t="str">
        <f>IF(AND('MAPA DE RIESGOS'!$AP712="Muy Baja",'MAPA DE RIESGOS'!$AR712="Mayor"),CONCATENATE("R",'MAPA DE RIESGOS'!$H712,"C",'MAPA DE RIESGOS'!$AF712),"")</f>
        <v/>
      </c>
      <c r="BO173" s="357" t="str">
        <f>IF(AND('MAPA DE RIESGOS'!$AP713="Muy Baja",'MAPA DE RIESGOS'!$AR713="Mayor"),CONCATENATE("R",'MAPA DE RIESGOS'!$H713,"C",'MAPA DE RIESGOS'!$AF713),"")</f>
        <v/>
      </c>
      <c r="BP173" s="357" t="str">
        <f>IF(AND('MAPA DE RIESGOS'!$AP714="Muy Baja",'MAPA DE RIESGOS'!$AR714="Mayor"),CONCATENATE("R",'MAPA DE RIESGOS'!$H714,"C",'MAPA DE RIESGOS'!$AF714),"")</f>
        <v/>
      </c>
      <c r="BQ173" s="357" t="str">
        <f>IF(AND('MAPA DE RIESGOS'!$AP715="Muy Baja",'MAPA DE RIESGOS'!$AR715="Mayor"),CONCATENATE("R",'MAPA DE RIESGOS'!$H715,"C",'MAPA DE RIESGOS'!$AF715),"")</f>
        <v/>
      </c>
      <c r="BR173" s="357" t="str">
        <f>IF(AND('MAPA DE RIESGOS'!$AP716="Muy Baja",'MAPA DE RIESGOS'!$AR716="Mayor"),CONCATENATE("R",'MAPA DE RIESGOS'!$H716,"C",'MAPA DE RIESGOS'!$AF716),"")</f>
        <v/>
      </c>
      <c r="BS173" s="357" t="str">
        <f>IF(AND('MAPA DE RIESGOS'!$AP717="Muy Baja",'MAPA DE RIESGOS'!$AR717="Mayor"),CONCATENATE("R",'MAPA DE RIESGOS'!$H717,"C",'MAPA DE RIESGOS'!$AF717),"")</f>
        <v/>
      </c>
      <c r="BT173" s="357" t="str">
        <f>IF(AND('MAPA DE RIESGOS'!$AP718="Muy Baja",'MAPA DE RIESGOS'!$AR718="Mayor"),CONCATENATE("R",'MAPA DE RIESGOS'!$H718,"C",'MAPA DE RIESGOS'!$AF718),"")</f>
        <v/>
      </c>
      <c r="BU173" s="357" t="str">
        <f>IF(AND('MAPA DE RIESGOS'!$AP719="Muy Baja",'MAPA DE RIESGOS'!$AR719="Mayor"),CONCATENATE("R",'MAPA DE RIESGOS'!$H719,"C",'MAPA DE RIESGOS'!$AF719),"")</f>
        <v/>
      </c>
      <c r="BV173" s="357" t="str">
        <f>IF(AND('MAPA DE RIESGOS'!$AP720="Muy Baja",'MAPA DE RIESGOS'!$AR720="Mayor"),CONCATENATE("R",'MAPA DE RIESGOS'!$H720,"C",'MAPA DE RIESGOS'!$AF720),"")</f>
        <v/>
      </c>
      <c r="BW173" s="357" t="str">
        <f>IF(AND('MAPA DE RIESGOS'!$AP721="Muy Baja",'MAPA DE RIESGOS'!$AR721="Mayor"),CONCATENATE("R",'MAPA DE RIESGOS'!$H721,"C",'MAPA DE RIESGOS'!$AF721),"")</f>
        <v/>
      </c>
      <c r="BX173" s="357" t="str">
        <f>IF(AND('MAPA DE RIESGOS'!$AP722="Muy Baja",'MAPA DE RIESGOS'!$AR722="Mayor"),CONCATENATE("R",'MAPA DE RIESGOS'!$H722,"C",'MAPA DE RIESGOS'!$AF722),"")</f>
        <v/>
      </c>
      <c r="BY173" s="357" t="str">
        <f>IF(AND('MAPA DE RIESGOS'!$AP723="Muy Baja",'MAPA DE RIESGOS'!$AR723="Mayor"),CONCATENATE("R",'MAPA DE RIESGOS'!$H723,"C",'MAPA DE RIESGOS'!$AF723),"")</f>
        <v/>
      </c>
      <c r="BZ173" s="357" t="str">
        <f>IF(AND('MAPA DE RIESGOS'!$AP724="Muy Baja",'MAPA DE RIESGOS'!$AR724="Mayor"),CONCATENATE("R",'MAPA DE RIESGOS'!$H724,"C",'MAPA DE RIESGOS'!$AF724),"")</f>
        <v/>
      </c>
      <c r="CA173" s="357" t="str">
        <f>IF(AND('MAPA DE RIESGOS'!$AP725="Muy Baja",'MAPA DE RIESGOS'!$AR725="Mayor"),CONCATENATE("R",'MAPA DE RIESGOS'!$H725,"C",'MAPA DE RIESGOS'!$AF725),"")</f>
        <v/>
      </c>
      <c r="CB173" s="357" t="str">
        <f>IF(AND('MAPA DE RIESGOS'!$AP726="Muy Baja",'MAPA DE RIESGOS'!$AR726="Mayor"),CONCATENATE("R",'MAPA DE RIESGOS'!$H726,"C",'MAPA DE RIESGOS'!$AF726),"")</f>
        <v/>
      </c>
      <c r="CC173" s="358" t="str">
        <f>IF(AND('MAPA DE RIESGOS'!$AP727="Muy Baja",'MAPA DE RIESGOS'!$AR727="Mayor"),CONCATENATE("R",'MAPA DE RIESGOS'!$H727,"C",'MAPA DE RIESGOS'!$AF727),"")</f>
        <v/>
      </c>
      <c r="CD173" s="359" t="str">
        <f>IF(AND('MAPA DE RIESGOS'!$AP710="Muy Baja",'MAPA DE RIESGOS'!$AR710="Catastrófico"),CONCATENATE("R",'MAPA DE RIESGOS'!$H710,"C",'MAPA DE RIESGOS'!$AF710),"")</f>
        <v/>
      </c>
      <c r="CE173" s="359" t="str">
        <f>IF(AND('MAPA DE RIESGOS'!$AP711="Muy Baja",'MAPA DE RIESGOS'!$AR711="Catastrófico"),CONCATENATE("R",'MAPA DE RIESGOS'!$H711,"C",'MAPA DE RIESGOS'!$AF711),"")</f>
        <v/>
      </c>
      <c r="CF173" s="359" t="str">
        <f>IF(AND('MAPA DE RIESGOS'!$AP712="Muy Baja",'MAPA DE RIESGOS'!$AR712="Catastrófico"),CONCATENATE("R",'MAPA DE RIESGOS'!$H712,"C",'MAPA DE RIESGOS'!$AF712),"")</f>
        <v/>
      </c>
      <c r="CG173" s="359" t="str">
        <f>IF(AND('MAPA DE RIESGOS'!$AP713="Muy Baja",'MAPA DE RIESGOS'!$AR713="Catastrófico"),CONCATENATE("R",'MAPA DE RIESGOS'!$H713,"C",'MAPA DE RIESGOS'!$AF713),"")</f>
        <v/>
      </c>
      <c r="CH173" s="359" t="str">
        <f>IF(AND('MAPA DE RIESGOS'!$AP714="Muy Baja",'MAPA DE RIESGOS'!$AR714="Catastrófico"),CONCATENATE("R",'MAPA DE RIESGOS'!$H714,"C",'MAPA DE RIESGOS'!$AF714),"")</f>
        <v/>
      </c>
      <c r="CI173" s="359" t="str">
        <f>IF(AND('MAPA DE RIESGOS'!$AP715="Muy Baja",'MAPA DE RIESGOS'!$AR715="Catastrófico"),CONCATENATE("R",'MAPA DE RIESGOS'!$H715,"C",'MAPA DE RIESGOS'!$AF715),"")</f>
        <v/>
      </c>
      <c r="CJ173" s="359" t="str">
        <f>IF(AND('MAPA DE RIESGOS'!$AP716="Muy Baja",'MAPA DE RIESGOS'!$AR716="Catastrófico"),CONCATENATE("R",'MAPA DE RIESGOS'!$H716,"C",'MAPA DE RIESGOS'!$AF716),"")</f>
        <v/>
      </c>
      <c r="CK173" s="359" t="str">
        <f>IF(AND('MAPA DE RIESGOS'!$AP717="Muy Baja",'MAPA DE RIESGOS'!$AR717="Catastrófico"),CONCATENATE("R",'MAPA DE RIESGOS'!$H717,"C",'MAPA DE RIESGOS'!$AF717),"")</f>
        <v/>
      </c>
      <c r="CL173" s="359" t="str">
        <f>IF(AND('MAPA DE RIESGOS'!$AP718="Muy Baja",'MAPA DE RIESGOS'!$AR718="Catastrófico"),CONCATENATE("R",'MAPA DE RIESGOS'!$H718,"C",'MAPA DE RIESGOS'!$AF718),"")</f>
        <v/>
      </c>
      <c r="CM173" s="359" t="str">
        <f>IF(AND('MAPA DE RIESGOS'!$AP719="Muy Baja",'MAPA DE RIESGOS'!$AR719="Catastrófico"),CONCATENATE("R",'MAPA DE RIESGOS'!$H719,"C",'MAPA DE RIESGOS'!$AF719),"")</f>
        <v/>
      </c>
      <c r="CN173" s="359" t="str">
        <f>IF(AND('MAPA DE RIESGOS'!$AP720="Muy Baja",'MAPA DE RIESGOS'!$AR720="Catastrófico"),CONCATENATE("R",'MAPA DE RIESGOS'!$H720,"C",'MAPA DE RIESGOS'!$AF720),"")</f>
        <v/>
      </c>
      <c r="CO173" s="359" t="str">
        <f>IF(AND('MAPA DE RIESGOS'!$AP721="Muy Baja",'MAPA DE RIESGOS'!$AR721="Catastrófico"),CONCATENATE("R",'MAPA DE RIESGOS'!$H721,"C",'MAPA DE RIESGOS'!$AF721),"")</f>
        <v/>
      </c>
      <c r="CP173" s="359" t="str">
        <f>IF(AND('MAPA DE RIESGOS'!$AP722="Muy Baja",'MAPA DE RIESGOS'!$AR722="Catastrófico"),CONCATENATE("R",'MAPA DE RIESGOS'!$H722,"C",'MAPA DE RIESGOS'!$AF722),"")</f>
        <v/>
      </c>
      <c r="CQ173" s="359" t="str">
        <f>IF(AND('MAPA DE RIESGOS'!$AP723="Muy Baja",'MAPA DE RIESGOS'!$AR723="Catastrófico"),CONCATENATE("R",'MAPA DE RIESGOS'!$H723,"C",'MAPA DE RIESGOS'!$AF723),"")</f>
        <v/>
      </c>
      <c r="CR173" s="359" t="str">
        <f>IF(AND('MAPA DE RIESGOS'!$AP724="Muy Baja",'MAPA DE RIESGOS'!$AR724="Catastrófico"),CONCATENATE("R",'MAPA DE RIESGOS'!$H724,"C",'MAPA DE RIESGOS'!$AF724),"")</f>
        <v/>
      </c>
      <c r="CS173" s="359" t="str">
        <f>IF(AND('MAPA DE RIESGOS'!$AP725="Muy Baja",'MAPA DE RIESGOS'!$AR725="Catastrófico"),CONCATENATE("R",'MAPA DE RIESGOS'!$H725,"C",'MAPA DE RIESGOS'!$AF725),"")</f>
        <v/>
      </c>
      <c r="CT173" s="359" t="str">
        <f>IF(AND('MAPA DE RIESGOS'!$AP726="Muy Baja",'MAPA DE RIESGOS'!$AR726="Catastrófico"),CONCATENATE("R",'MAPA DE RIESGOS'!$H726,"C",'MAPA DE RIESGOS'!$AF726),"")</f>
        <v/>
      </c>
      <c r="CU173" s="360" t="str">
        <f>IF(AND('MAPA DE RIESGOS'!$AP727="Muy Baja",'MAPA DE RIESGOS'!$AR727="Catastrófico"),CONCATENATE("R",'MAPA DE RIESGOS'!$H727,"C",'MAPA DE RIESGOS'!$AF727),"")</f>
        <v/>
      </c>
      <c r="CV173" s="67"/>
      <c r="CW173" s="388"/>
      <c r="CX173" s="388"/>
      <c r="CY173" s="388"/>
      <c r="CZ173" s="388"/>
      <c r="DA173" s="388"/>
      <c r="DB173" s="388"/>
    </row>
    <row r="174" spans="2:106" ht="32.5" customHeight="1">
      <c r="B174" s="755"/>
      <c r="C174" s="755"/>
      <c r="D174" s="756"/>
      <c r="E174" s="726"/>
      <c r="F174" s="727"/>
      <c r="G174" s="727"/>
      <c r="H174" s="727"/>
      <c r="I174" s="727"/>
      <c r="J174" s="378" t="str">
        <f>IF(AND('MAPA DE RIESGOS'!$AP728="Muy Baja",'MAPA DE RIESGOS'!$AR728="Leve"),CONCATENATE("R",'MAPA DE RIESGOS'!$H728,"C",'MAPA DE RIESGOS'!$AF728),"")</f>
        <v/>
      </c>
      <c r="K174" s="379" t="str">
        <f>IF(AND('MAPA DE RIESGOS'!$AP729="Muy Baja",'MAPA DE RIESGOS'!$AR729="Leve"),CONCATENATE("R",'MAPA DE RIESGOS'!$H729,"C",'MAPA DE RIESGOS'!$AF729),"")</f>
        <v/>
      </c>
      <c r="L174" s="379" t="str">
        <f>IF(AND('MAPA DE RIESGOS'!$AP730="Muy Baja",'MAPA DE RIESGOS'!$AR730="Leve"),CONCATENATE("R",'MAPA DE RIESGOS'!$H730,"C",'MAPA DE RIESGOS'!$AF730),"")</f>
        <v/>
      </c>
      <c r="M174" s="379" t="str">
        <f>IF(AND('MAPA DE RIESGOS'!$AP731="Muy Baja",'MAPA DE RIESGOS'!$AR731="Leve"),CONCATENATE("R",'MAPA DE RIESGOS'!$H731,"C",'MAPA DE RIESGOS'!$AF731),"")</f>
        <v/>
      </c>
      <c r="N174" s="379" t="str">
        <f>IF(AND('MAPA DE RIESGOS'!$AP732="Muy Baja",'MAPA DE RIESGOS'!$AR732="Leve"),CONCATENATE("R",'MAPA DE RIESGOS'!$H732,"C",'MAPA DE RIESGOS'!$AF732),"")</f>
        <v/>
      </c>
      <c r="O174" s="379" t="str">
        <f>IF(AND('MAPA DE RIESGOS'!$AP733="Muy Baja",'MAPA DE RIESGOS'!$AR733="Leve"),CONCATENATE("R",'MAPA DE RIESGOS'!$H733,"C",'MAPA DE RIESGOS'!$AF733),"")</f>
        <v/>
      </c>
      <c r="P174" s="379" t="str">
        <f>IF(AND('MAPA DE RIESGOS'!$AP734="Muy Baja",'MAPA DE RIESGOS'!$AR734="Leve"),CONCATENATE("R",'MAPA DE RIESGOS'!$H734,"C",'MAPA DE RIESGOS'!$AF734),"")</f>
        <v/>
      </c>
      <c r="Q174" s="379" t="str">
        <f>IF(AND('MAPA DE RIESGOS'!$AP735="Muy Baja",'MAPA DE RIESGOS'!$AR735="Leve"),CONCATENATE("R",'MAPA DE RIESGOS'!$H735,"C",'MAPA DE RIESGOS'!$AF735),"")</f>
        <v/>
      </c>
      <c r="R174" s="379" t="str">
        <f>IF(AND('MAPA DE RIESGOS'!$AP736="Muy Baja",'MAPA DE RIESGOS'!$AR736="Leve"),CONCATENATE("R",'MAPA DE RIESGOS'!$H736,"C",'MAPA DE RIESGOS'!$AF736),"")</f>
        <v/>
      </c>
      <c r="S174" s="379" t="str">
        <f>IF(AND('MAPA DE RIESGOS'!$AP737="Muy Baja",'MAPA DE RIESGOS'!$AR737="Leve"),CONCATENATE("R",'MAPA DE RIESGOS'!$H737,"C",'MAPA DE RIESGOS'!$AF737),"")</f>
        <v/>
      </c>
      <c r="T174" s="379" t="str">
        <f>IF(AND('MAPA DE RIESGOS'!$AP738="Muy Baja",'MAPA DE RIESGOS'!$AR738="Leve"),CONCATENATE("R",'MAPA DE RIESGOS'!$H738,"C",'MAPA DE RIESGOS'!$AF738),"")</f>
        <v/>
      </c>
      <c r="U174" s="379" t="str">
        <f>IF(AND('MAPA DE RIESGOS'!$AP739="Muy Baja",'MAPA DE RIESGOS'!$AR739="Leve"),CONCATENATE("R",'MAPA DE RIESGOS'!$H739,"C",'MAPA DE RIESGOS'!$AF739),"")</f>
        <v/>
      </c>
      <c r="V174" s="379" t="str">
        <f>IF(AND('MAPA DE RIESGOS'!$AP740="Muy Baja",'MAPA DE RIESGOS'!$AR740="Leve"),CONCATENATE("R",'MAPA DE RIESGOS'!$H740,"C",'MAPA DE RIESGOS'!$AF740),"")</f>
        <v/>
      </c>
      <c r="W174" s="379" t="str">
        <f>IF(AND('MAPA DE RIESGOS'!$AP741="Muy Baja",'MAPA DE RIESGOS'!$AR741="Leve"),CONCATENATE("R",'MAPA DE RIESGOS'!$H741,"C",'MAPA DE RIESGOS'!$AF741),"")</f>
        <v/>
      </c>
      <c r="X174" s="379" t="str">
        <f>IF(AND('MAPA DE RIESGOS'!$AP742="Muy Baja",'MAPA DE RIESGOS'!$AR742="Leve"),CONCATENATE("R",'MAPA DE RIESGOS'!$H742,"C",'MAPA DE RIESGOS'!$AF742),"")</f>
        <v/>
      </c>
      <c r="Y174" s="379" t="str">
        <f>IF(AND('MAPA DE RIESGOS'!$AP743="Muy Baja",'MAPA DE RIESGOS'!$AR743="Leve"),CONCATENATE("R",'MAPA DE RIESGOS'!$H743,"C",'MAPA DE RIESGOS'!$AF743),"")</f>
        <v/>
      </c>
      <c r="Z174" s="379" t="str">
        <f>IF(AND('MAPA DE RIESGOS'!$AP744="Muy Baja",'MAPA DE RIESGOS'!$AR744="Leve"),CONCATENATE("R",'MAPA DE RIESGOS'!$H744,"C",'MAPA DE RIESGOS'!$AF744),"")</f>
        <v/>
      </c>
      <c r="AA174" s="380" t="str">
        <f>IF(AND('MAPA DE RIESGOS'!$AP745="Muy Baja",'MAPA DE RIESGOS'!$AR745="Leve"),CONCATENATE("R",'MAPA DE RIESGOS'!$H745,"C",'MAPA DE RIESGOS'!$AF745),"")</f>
        <v/>
      </c>
      <c r="AB174" s="378" t="str">
        <f>IF(AND('MAPA DE RIESGOS'!$AP728="Muy Baja",'MAPA DE RIESGOS'!$AR728="Menor"),CONCATENATE("R",'MAPA DE RIESGOS'!$H728,"C",'MAPA DE RIESGOS'!$AF728),"")</f>
        <v/>
      </c>
      <c r="AC174" s="379" t="str">
        <f>IF(AND('MAPA DE RIESGOS'!$AP729="Muy Baja",'MAPA DE RIESGOS'!$AR729="Menor"),CONCATENATE("R",'MAPA DE RIESGOS'!$H729,"C",'MAPA DE RIESGOS'!$AF729),"")</f>
        <v/>
      </c>
      <c r="AD174" s="379" t="str">
        <f>IF(AND('MAPA DE RIESGOS'!$AP730="Muy Baja",'MAPA DE RIESGOS'!$AR730="Menor"),CONCATENATE("R",'MAPA DE RIESGOS'!$H730,"C",'MAPA DE RIESGOS'!$AF730),"")</f>
        <v/>
      </c>
      <c r="AE174" s="379" t="str">
        <f>IF(AND('MAPA DE RIESGOS'!$AP731="Muy Baja",'MAPA DE RIESGOS'!$AR731="Menor"),CONCATENATE("R",'MAPA DE RIESGOS'!$H731,"C",'MAPA DE RIESGOS'!$AF731),"")</f>
        <v/>
      </c>
      <c r="AF174" s="379" t="str">
        <f>IF(AND('MAPA DE RIESGOS'!$AP732="Muy Baja",'MAPA DE RIESGOS'!$AR732="Menor"),CONCATENATE("R",'MAPA DE RIESGOS'!$H732,"C",'MAPA DE RIESGOS'!$AF732),"")</f>
        <v/>
      </c>
      <c r="AG174" s="379" t="str">
        <f>IF(AND('MAPA DE RIESGOS'!$AP733="Muy Baja",'MAPA DE RIESGOS'!$AR733="Menor"),CONCATENATE("R",'MAPA DE RIESGOS'!$H733,"C",'MAPA DE RIESGOS'!$AF733),"")</f>
        <v/>
      </c>
      <c r="AH174" s="379" t="str">
        <f>IF(AND('MAPA DE RIESGOS'!$AP734="Muy Baja",'MAPA DE RIESGOS'!$AR734="Menor"),CONCATENATE("R",'MAPA DE RIESGOS'!$H734,"C",'MAPA DE RIESGOS'!$AF734),"")</f>
        <v/>
      </c>
      <c r="AI174" s="379" t="str">
        <f>IF(AND('MAPA DE RIESGOS'!$AP735="Muy Baja",'MAPA DE RIESGOS'!$AR735="Menor"),CONCATENATE("R",'MAPA DE RIESGOS'!$H735,"C",'MAPA DE RIESGOS'!$AF735),"")</f>
        <v/>
      </c>
      <c r="AJ174" s="379" t="str">
        <f>IF(AND('MAPA DE RIESGOS'!$AP736="Muy Baja",'MAPA DE RIESGOS'!$AR736="Menor"),CONCATENATE("R",'MAPA DE RIESGOS'!$H736,"C",'MAPA DE RIESGOS'!$AF736),"")</f>
        <v/>
      </c>
      <c r="AK174" s="379" t="str">
        <f>IF(AND('MAPA DE RIESGOS'!$AP737="Muy Baja",'MAPA DE RIESGOS'!$AR737="Menor"),CONCATENATE("R",'MAPA DE RIESGOS'!$H737,"C",'MAPA DE RIESGOS'!$AF737),"")</f>
        <v/>
      </c>
      <c r="AL174" s="379" t="str">
        <f>IF(AND('MAPA DE RIESGOS'!$AP738="Muy Baja",'MAPA DE RIESGOS'!$AR738="Menor"),CONCATENATE("R",'MAPA DE RIESGOS'!$H738,"C",'MAPA DE RIESGOS'!$AF738),"")</f>
        <v/>
      </c>
      <c r="AM174" s="379" t="str">
        <f>IF(AND('MAPA DE RIESGOS'!$AP739="Muy Baja",'MAPA DE RIESGOS'!$AR739="Menor"),CONCATENATE("R",'MAPA DE RIESGOS'!$H739,"C",'MAPA DE RIESGOS'!$AF739),"")</f>
        <v/>
      </c>
      <c r="AN174" s="379" t="str">
        <f>IF(AND('MAPA DE RIESGOS'!$AP740="Muy Baja",'MAPA DE RIESGOS'!$AR740="Menor"),CONCATENATE("R",'MAPA DE RIESGOS'!$H740,"C",'MAPA DE RIESGOS'!$AF740),"")</f>
        <v/>
      </c>
      <c r="AO174" s="379" t="str">
        <f>IF(AND('MAPA DE RIESGOS'!$AP741="Muy Baja",'MAPA DE RIESGOS'!$AR741="Menor"),CONCATENATE("R",'MAPA DE RIESGOS'!$H741,"C",'MAPA DE RIESGOS'!$AF741),"")</f>
        <v/>
      </c>
      <c r="AP174" s="379" t="str">
        <f>IF(AND('MAPA DE RIESGOS'!$AP742="Muy Baja",'MAPA DE RIESGOS'!$AR742="Menor"),CONCATENATE("R",'MAPA DE RIESGOS'!$H742,"C",'MAPA DE RIESGOS'!$AF742),"")</f>
        <v/>
      </c>
      <c r="AQ174" s="379" t="str">
        <f>IF(AND('MAPA DE RIESGOS'!$AP743="Muy Baja",'MAPA DE RIESGOS'!$AR743="Menor"),CONCATENATE("R",'MAPA DE RIESGOS'!$H743,"C",'MAPA DE RIESGOS'!$AF743),"")</f>
        <v/>
      </c>
      <c r="AR174" s="379" t="str">
        <f>IF(AND('MAPA DE RIESGOS'!$AP744="Muy Baja",'MAPA DE RIESGOS'!$AR744="Menor"),CONCATENATE("R",'MAPA DE RIESGOS'!$H744,"C",'MAPA DE RIESGOS'!$AF744),"")</f>
        <v/>
      </c>
      <c r="AS174" s="380" t="str">
        <f>IF(AND('MAPA DE RIESGOS'!$AP745="Muy Baja",'MAPA DE RIESGOS'!$AR745="Menor"),CONCATENATE("R",'MAPA DE RIESGOS'!$H745,"C",'MAPA DE RIESGOS'!$AF745),"")</f>
        <v/>
      </c>
      <c r="AT174" s="369" t="str">
        <f>IF(AND('MAPA DE RIESGOS'!$AP728="Muy Baja",'MAPA DE RIESGOS'!$AR728="Moderado"),CONCATENATE("R",'MAPA DE RIESGOS'!$H728,"C",'MAPA DE RIESGOS'!$AF728),"")</f>
        <v/>
      </c>
      <c r="AU174" s="370" t="str">
        <f>IF(AND('MAPA DE RIESGOS'!$AP729="Muy Baja",'MAPA DE RIESGOS'!$AR729="Moderado"),CONCATENATE("R",'MAPA DE RIESGOS'!$H729,"C",'MAPA DE RIESGOS'!$AF729),"")</f>
        <v/>
      </c>
      <c r="AV174" s="370" t="str">
        <f>IF(AND('MAPA DE RIESGOS'!$AP730="Muy Baja",'MAPA DE RIESGOS'!$AR730="Moderado"),CONCATENATE("R",'MAPA DE RIESGOS'!$H730,"C",'MAPA DE RIESGOS'!$AF730),"")</f>
        <v/>
      </c>
      <c r="AW174" s="370" t="str">
        <f>IF(AND('MAPA DE RIESGOS'!$AP731="Muy Baja",'MAPA DE RIESGOS'!$AR731="Moderado"),CONCATENATE("R",'MAPA DE RIESGOS'!$H731,"C",'MAPA DE RIESGOS'!$AF731),"")</f>
        <v/>
      </c>
      <c r="AX174" s="370" t="str">
        <f>IF(AND('MAPA DE RIESGOS'!$AP732="Muy Baja",'MAPA DE RIESGOS'!$AR732="Moderado"),CONCATENATE("R",'MAPA DE RIESGOS'!$H732,"C",'MAPA DE RIESGOS'!$AF732),"")</f>
        <v/>
      </c>
      <c r="AY174" s="370" t="str">
        <f>IF(AND('MAPA DE RIESGOS'!$AP733="Muy Baja",'MAPA DE RIESGOS'!$AR733="Moderado"),CONCATENATE("R",'MAPA DE RIESGOS'!$H733,"C",'MAPA DE RIESGOS'!$AF733),"")</f>
        <v/>
      </c>
      <c r="AZ174" s="370" t="str">
        <f>IF(AND('MAPA DE RIESGOS'!$AP734="Muy Baja",'MAPA DE RIESGOS'!$AR734="Moderado"),CONCATENATE("R",'MAPA DE RIESGOS'!$H734,"C",'MAPA DE RIESGOS'!$AF734),"")</f>
        <v/>
      </c>
      <c r="BA174" s="370" t="str">
        <f>IF(AND('MAPA DE RIESGOS'!$AP735="Muy Baja",'MAPA DE RIESGOS'!$AR735="Moderado"),CONCATENATE("R",'MAPA DE RIESGOS'!$H735,"C",'MAPA DE RIESGOS'!$AF735),"")</f>
        <v/>
      </c>
      <c r="BB174" s="370" t="str">
        <f>IF(AND('MAPA DE RIESGOS'!$AP736="Muy Baja",'MAPA DE RIESGOS'!$AR736="Moderado"),CONCATENATE("R",'MAPA DE RIESGOS'!$H736,"C",'MAPA DE RIESGOS'!$AF736),"")</f>
        <v/>
      </c>
      <c r="BC174" s="370" t="str">
        <f>IF(AND('MAPA DE RIESGOS'!$AP737="Muy Baja",'MAPA DE RIESGOS'!$AR737="Moderado"),CONCATENATE("R",'MAPA DE RIESGOS'!$H737,"C",'MAPA DE RIESGOS'!$AF737),"")</f>
        <v/>
      </c>
      <c r="BD174" s="370" t="str">
        <f>IF(AND('MAPA DE RIESGOS'!$AP738="Muy Baja",'MAPA DE RIESGOS'!$AR738="Moderado"),CONCATENATE("R",'MAPA DE RIESGOS'!$H738,"C",'MAPA DE RIESGOS'!$AF738),"")</f>
        <v/>
      </c>
      <c r="BE174" s="370" t="str">
        <f>IF(AND('MAPA DE RIESGOS'!$AP739="Muy Baja",'MAPA DE RIESGOS'!$AR739="Moderado"),CONCATENATE("R",'MAPA DE RIESGOS'!$H739,"C",'MAPA DE RIESGOS'!$AF739),"")</f>
        <v/>
      </c>
      <c r="BF174" s="370" t="str">
        <f>IF(AND('MAPA DE RIESGOS'!$AP740="Muy Baja",'MAPA DE RIESGOS'!$AR740="Moderado"),CONCATENATE("R",'MAPA DE RIESGOS'!$H740,"C",'MAPA DE RIESGOS'!$AF740),"")</f>
        <v/>
      </c>
      <c r="BG174" s="370" t="str">
        <f>IF(AND('MAPA DE RIESGOS'!$AP741="Muy Baja",'MAPA DE RIESGOS'!$AR741="Moderado"),CONCATENATE("R",'MAPA DE RIESGOS'!$H741,"C",'MAPA DE RIESGOS'!$AF741),"")</f>
        <v/>
      </c>
      <c r="BH174" s="370" t="str">
        <f>IF(AND('MAPA DE RIESGOS'!$AP742="Muy Baja",'MAPA DE RIESGOS'!$AR742="Moderado"),CONCATENATE("R",'MAPA DE RIESGOS'!$H742,"C",'MAPA DE RIESGOS'!$AF742),"")</f>
        <v/>
      </c>
      <c r="BI174" s="370" t="str">
        <f>IF(AND('MAPA DE RIESGOS'!$AP743="Muy Baja",'MAPA DE RIESGOS'!$AR743="Moderado"),CONCATENATE("R",'MAPA DE RIESGOS'!$H743,"C",'MAPA DE RIESGOS'!$AF743),"")</f>
        <v/>
      </c>
      <c r="BJ174" s="370" t="str">
        <f>IF(AND('MAPA DE RIESGOS'!$AP744="Muy Baja",'MAPA DE RIESGOS'!$AR744="Moderado"),CONCATENATE("R",'MAPA DE RIESGOS'!$H744,"C",'MAPA DE RIESGOS'!$AF744),"")</f>
        <v/>
      </c>
      <c r="BK174" s="371" t="str">
        <f>IF(AND('MAPA DE RIESGOS'!$AP745="Muy Baja",'MAPA DE RIESGOS'!$AR745="Moderado"),CONCATENATE("R",'MAPA DE RIESGOS'!$H745,"C",'MAPA DE RIESGOS'!$AF745),"")</f>
        <v/>
      </c>
      <c r="BL174" s="357" t="str">
        <f>IF(AND('MAPA DE RIESGOS'!$AP728="Muy Baja",'MAPA DE RIESGOS'!$AR728="Mayor"),CONCATENATE("R",'MAPA DE RIESGOS'!$H728,"C",'MAPA DE RIESGOS'!$AF728),"")</f>
        <v/>
      </c>
      <c r="BM174" s="357" t="str">
        <f>IF(AND('MAPA DE RIESGOS'!$AP729="Muy Baja",'MAPA DE RIESGOS'!$AR729="Mayor"),CONCATENATE("R",'MAPA DE RIESGOS'!$H729,"C",'MAPA DE RIESGOS'!$AF729),"")</f>
        <v/>
      </c>
      <c r="BN174" s="357" t="str">
        <f>IF(AND('MAPA DE RIESGOS'!$AP730="Muy Baja",'MAPA DE RIESGOS'!$AR730="Mayor"),CONCATENATE("R",'MAPA DE RIESGOS'!$H730,"C",'MAPA DE RIESGOS'!$AF730),"")</f>
        <v/>
      </c>
      <c r="BO174" s="357" t="str">
        <f>IF(AND('MAPA DE RIESGOS'!$AP731="Muy Baja",'MAPA DE RIESGOS'!$AR731="Mayor"),CONCATENATE("R",'MAPA DE RIESGOS'!$H731,"C",'MAPA DE RIESGOS'!$AF731),"")</f>
        <v/>
      </c>
      <c r="BP174" s="357" t="str">
        <f>IF(AND('MAPA DE RIESGOS'!$AP732="Muy Baja",'MAPA DE RIESGOS'!$AR732="Mayor"),CONCATENATE("R",'MAPA DE RIESGOS'!$H732,"C",'MAPA DE RIESGOS'!$AF732),"")</f>
        <v/>
      </c>
      <c r="BQ174" s="357" t="str">
        <f>IF(AND('MAPA DE RIESGOS'!$AP733="Muy Baja",'MAPA DE RIESGOS'!$AR733="Mayor"),CONCATENATE("R",'MAPA DE RIESGOS'!$H733,"C",'MAPA DE RIESGOS'!$AF733),"")</f>
        <v/>
      </c>
      <c r="BR174" s="357" t="str">
        <f>IF(AND('MAPA DE RIESGOS'!$AP734="Muy Baja",'MAPA DE RIESGOS'!$AR734="Mayor"),CONCATENATE("R",'MAPA DE RIESGOS'!$H734,"C",'MAPA DE RIESGOS'!$AF734),"")</f>
        <v/>
      </c>
      <c r="BS174" s="357" t="str">
        <f>IF(AND('MAPA DE RIESGOS'!$AP735="Muy Baja",'MAPA DE RIESGOS'!$AR735="Mayor"),CONCATENATE("R",'MAPA DE RIESGOS'!$H735,"C",'MAPA DE RIESGOS'!$AF735),"")</f>
        <v/>
      </c>
      <c r="BT174" s="357" t="str">
        <f>IF(AND('MAPA DE RIESGOS'!$AP736="Muy Baja",'MAPA DE RIESGOS'!$AR736="Mayor"),CONCATENATE("R",'MAPA DE RIESGOS'!$H736,"C",'MAPA DE RIESGOS'!$AF736),"")</f>
        <v/>
      </c>
      <c r="BU174" s="357" t="str">
        <f>IF(AND('MAPA DE RIESGOS'!$AP737="Muy Baja",'MAPA DE RIESGOS'!$AR737="Mayor"),CONCATENATE("R",'MAPA DE RIESGOS'!$H737,"C",'MAPA DE RIESGOS'!$AF737),"")</f>
        <v/>
      </c>
      <c r="BV174" s="357" t="str">
        <f>IF(AND('MAPA DE RIESGOS'!$AP738="Muy Baja",'MAPA DE RIESGOS'!$AR738="Mayor"),CONCATENATE("R",'MAPA DE RIESGOS'!$H738,"C",'MAPA DE RIESGOS'!$AF738),"")</f>
        <v/>
      </c>
      <c r="BW174" s="357" t="str">
        <f>IF(AND('MAPA DE RIESGOS'!$AP739="Muy Baja",'MAPA DE RIESGOS'!$AR739="Mayor"),CONCATENATE("R",'MAPA DE RIESGOS'!$H739,"C",'MAPA DE RIESGOS'!$AF739),"")</f>
        <v/>
      </c>
      <c r="BX174" s="357" t="str">
        <f>IF(AND('MAPA DE RIESGOS'!$AP740="Muy Baja",'MAPA DE RIESGOS'!$AR740="Mayor"),CONCATENATE("R",'MAPA DE RIESGOS'!$H740,"C",'MAPA DE RIESGOS'!$AF740),"")</f>
        <v/>
      </c>
      <c r="BY174" s="357" t="str">
        <f>IF(AND('MAPA DE RIESGOS'!$AP741="Muy Baja",'MAPA DE RIESGOS'!$AR741="Mayor"),CONCATENATE("R",'MAPA DE RIESGOS'!$H741,"C",'MAPA DE RIESGOS'!$AF741),"")</f>
        <v/>
      </c>
      <c r="BZ174" s="357" t="str">
        <f>IF(AND('MAPA DE RIESGOS'!$AP742="Muy Baja",'MAPA DE RIESGOS'!$AR742="Mayor"),CONCATENATE("R",'MAPA DE RIESGOS'!$H742,"C",'MAPA DE RIESGOS'!$AF742),"")</f>
        <v/>
      </c>
      <c r="CA174" s="357" t="str">
        <f>IF(AND('MAPA DE RIESGOS'!$AP743="Muy Baja",'MAPA DE RIESGOS'!$AR743="Mayor"),CONCATENATE("R",'MAPA DE RIESGOS'!$H743,"C",'MAPA DE RIESGOS'!$AF743),"")</f>
        <v/>
      </c>
      <c r="CB174" s="357" t="str">
        <f>IF(AND('MAPA DE RIESGOS'!$AP744="Muy Baja",'MAPA DE RIESGOS'!$AR744="Mayor"),CONCATENATE("R",'MAPA DE RIESGOS'!$H744,"C",'MAPA DE RIESGOS'!$AF744),"")</f>
        <v/>
      </c>
      <c r="CC174" s="358" t="str">
        <f>IF(AND('MAPA DE RIESGOS'!$AP745="Muy Baja",'MAPA DE RIESGOS'!$AR745="Mayor"),CONCATENATE("R",'MAPA DE RIESGOS'!$H745,"C",'MAPA DE RIESGOS'!$AF745),"")</f>
        <v/>
      </c>
      <c r="CD174" s="359" t="str">
        <f>IF(AND('MAPA DE RIESGOS'!$AP728="Muy Baja",'MAPA DE RIESGOS'!$AR728="Catastrófico"),CONCATENATE("R",'MAPA DE RIESGOS'!$H728,"C",'MAPA DE RIESGOS'!$AF728),"")</f>
        <v/>
      </c>
      <c r="CE174" s="359" t="str">
        <f>IF(AND('MAPA DE RIESGOS'!$AP729="Muy Baja",'MAPA DE RIESGOS'!$AR729="Catastrófico"),CONCATENATE("R",'MAPA DE RIESGOS'!$H729,"C",'MAPA DE RIESGOS'!$AF729),"")</f>
        <v/>
      </c>
      <c r="CF174" s="359" t="str">
        <f>IF(AND('MAPA DE RIESGOS'!$AP730="Muy Baja",'MAPA DE RIESGOS'!$AR730="Catastrófico"),CONCATENATE("R",'MAPA DE RIESGOS'!$H730,"C",'MAPA DE RIESGOS'!$AF730),"")</f>
        <v/>
      </c>
      <c r="CG174" s="359" t="str">
        <f>IF(AND('MAPA DE RIESGOS'!$AP731="Muy Baja",'MAPA DE RIESGOS'!$AR731="Catastrófico"),CONCATENATE("R",'MAPA DE RIESGOS'!$H731,"C",'MAPA DE RIESGOS'!$AF731),"")</f>
        <v/>
      </c>
      <c r="CH174" s="359" t="str">
        <f>IF(AND('MAPA DE RIESGOS'!$AP732="Muy Baja",'MAPA DE RIESGOS'!$AR732="Catastrófico"),CONCATENATE("R",'MAPA DE RIESGOS'!$H732,"C",'MAPA DE RIESGOS'!$AF732),"")</f>
        <v/>
      </c>
      <c r="CI174" s="359" t="str">
        <f>IF(AND('MAPA DE RIESGOS'!$AP733="Muy Baja",'MAPA DE RIESGOS'!$AR733="Catastrófico"),CONCATENATE("R",'MAPA DE RIESGOS'!$H733,"C",'MAPA DE RIESGOS'!$AF733),"")</f>
        <v/>
      </c>
      <c r="CJ174" s="359" t="str">
        <f>IF(AND('MAPA DE RIESGOS'!$AP734="Muy Baja",'MAPA DE RIESGOS'!$AR734="Catastrófico"),CONCATENATE("R",'MAPA DE RIESGOS'!$H734,"C",'MAPA DE RIESGOS'!$AF734),"")</f>
        <v/>
      </c>
      <c r="CK174" s="359" t="str">
        <f>IF(AND('MAPA DE RIESGOS'!$AP735="Muy Baja",'MAPA DE RIESGOS'!$AR735="Catastrófico"),CONCATENATE("R",'MAPA DE RIESGOS'!$H735,"C",'MAPA DE RIESGOS'!$AF735),"")</f>
        <v/>
      </c>
      <c r="CL174" s="359" t="str">
        <f>IF(AND('MAPA DE RIESGOS'!$AP736="Muy Baja",'MAPA DE RIESGOS'!$AR736="Catastrófico"),CONCATENATE("R",'MAPA DE RIESGOS'!$H736,"C",'MAPA DE RIESGOS'!$AF736),"")</f>
        <v/>
      </c>
      <c r="CM174" s="359" t="str">
        <f>IF(AND('MAPA DE RIESGOS'!$AP737="Muy Baja",'MAPA DE RIESGOS'!$AR737="Catastrófico"),CONCATENATE("R",'MAPA DE RIESGOS'!$H737,"C",'MAPA DE RIESGOS'!$AF737),"")</f>
        <v/>
      </c>
      <c r="CN174" s="359" t="str">
        <f>IF(AND('MAPA DE RIESGOS'!$AP738="Muy Baja",'MAPA DE RIESGOS'!$AR738="Catastrófico"),CONCATENATE("R",'MAPA DE RIESGOS'!$H738,"C",'MAPA DE RIESGOS'!$AF738),"")</f>
        <v/>
      </c>
      <c r="CO174" s="359" t="str">
        <f>IF(AND('MAPA DE RIESGOS'!$AP739="Muy Baja",'MAPA DE RIESGOS'!$AR739="Catastrófico"),CONCATENATE("R",'MAPA DE RIESGOS'!$H739,"C",'MAPA DE RIESGOS'!$AF739),"")</f>
        <v/>
      </c>
      <c r="CP174" s="359" t="str">
        <f>IF(AND('MAPA DE RIESGOS'!$AP740="Muy Baja",'MAPA DE RIESGOS'!$AR740="Catastrófico"),CONCATENATE("R",'MAPA DE RIESGOS'!$H740,"C",'MAPA DE RIESGOS'!$AF740),"")</f>
        <v/>
      </c>
      <c r="CQ174" s="359" t="str">
        <f>IF(AND('MAPA DE RIESGOS'!$AP741="Muy Baja",'MAPA DE RIESGOS'!$AR741="Catastrófico"),CONCATENATE("R",'MAPA DE RIESGOS'!$H741,"C",'MAPA DE RIESGOS'!$AF741),"")</f>
        <v/>
      </c>
      <c r="CR174" s="359" t="str">
        <f>IF(AND('MAPA DE RIESGOS'!$AP742="Muy Baja",'MAPA DE RIESGOS'!$AR742="Catastrófico"),CONCATENATE("R",'MAPA DE RIESGOS'!$H742,"C",'MAPA DE RIESGOS'!$AF742),"")</f>
        <v/>
      </c>
      <c r="CS174" s="359" t="str">
        <f>IF(AND('MAPA DE RIESGOS'!$AP743="Muy Baja",'MAPA DE RIESGOS'!$AR743="Catastrófico"),CONCATENATE("R",'MAPA DE RIESGOS'!$H743,"C",'MAPA DE RIESGOS'!$AF743),"")</f>
        <v/>
      </c>
      <c r="CT174" s="359" t="str">
        <f>IF(AND('MAPA DE RIESGOS'!$AP744="Muy Baja",'MAPA DE RIESGOS'!$AR744="Catastrófico"),CONCATENATE("R",'MAPA DE RIESGOS'!$H744,"C",'MAPA DE RIESGOS'!$AF744),"")</f>
        <v/>
      </c>
      <c r="CU174" s="360" t="str">
        <f>IF(AND('MAPA DE RIESGOS'!$AP745="Muy Baja",'MAPA DE RIESGOS'!$AR745="Catastrófico"),CONCATENATE("R",'MAPA DE RIESGOS'!$H745,"C",'MAPA DE RIESGOS'!$AF745),"")</f>
        <v/>
      </c>
      <c r="CV174" s="67"/>
      <c r="CW174" s="388"/>
      <c r="CX174" s="388"/>
      <c r="CY174" s="388"/>
      <c r="CZ174" s="388"/>
      <c r="DA174" s="388"/>
      <c r="DB174" s="388"/>
    </row>
    <row r="175" spans="2:106" ht="32.5" customHeight="1" thickBot="1">
      <c r="B175" s="755"/>
      <c r="C175" s="755"/>
      <c r="D175" s="756"/>
      <c r="E175" s="729"/>
      <c r="F175" s="730"/>
      <c r="G175" s="730"/>
      <c r="H175" s="730"/>
      <c r="I175" s="730"/>
      <c r="J175" s="381" t="str">
        <f>IF(AND('MAPA DE RIESGOS'!$AP746="Muy Baja",'MAPA DE RIESGOS'!$AR746="Leve"),CONCATENATE("R",'MAPA DE RIESGOS'!$H746,"C",'MAPA DE RIESGOS'!$AF746),"")</f>
        <v/>
      </c>
      <c r="K175" s="382" t="str">
        <f>IF(AND('MAPA DE RIESGOS'!$AP747="Muy Baja",'MAPA DE RIESGOS'!$AR747="Leve"),CONCATENATE("R",'MAPA DE RIESGOS'!$H747,"C",'MAPA DE RIESGOS'!$AF747),"")</f>
        <v/>
      </c>
      <c r="L175" s="382" t="str">
        <f>IF(AND('MAPA DE RIESGOS'!$AP748="Muy Baja",'MAPA DE RIESGOS'!$AR748="Leve"),CONCATENATE("R",'MAPA DE RIESGOS'!$H748,"C",'MAPA DE RIESGOS'!$AF748),"")</f>
        <v/>
      </c>
      <c r="M175" s="382" t="str">
        <f>IF(AND('MAPA DE RIESGOS'!$AP749="Muy Baja",'MAPA DE RIESGOS'!$AR749="Leve"),CONCATENATE("R",'MAPA DE RIESGOS'!$H749,"C",'MAPA DE RIESGOS'!$AF749),"")</f>
        <v/>
      </c>
      <c r="N175" s="382" t="str">
        <f>IF(AND('MAPA DE RIESGOS'!$AP750="Muy Baja",'MAPA DE RIESGOS'!$AR750="Leve"),CONCATENATE("R",'MAPA DE RIESGOS'!$H750,"C",'MAPA DE RIESGOS'!$AF750),"")</f>
        <v/>
      </c>
      <c r="O175" s="382" t="str">
        <f>IF(AND('MAPA DE RIESGOS'!$AP751="Muy Baja",'MAPA DE RIESGOS'!$AR751="Leve"),CONCATENATE("R",'MAPA DE RIESGOS'!$H751,"C",'MAPA DE RIESGOS'!$AF751),"")</f>
        <v/>
      </c>
      <c r="P175" s="382"/>
      <c r="Q175" s="382"/>
      <c r="R175" s="382"/>
      <c r="S175" s="382"/>
      <c r="T175" s="382"/>
      <c r="U175" s="382"/>
      <c r="V175" s="382"/>
      <c r="W175" s="382"/>
      <c r="X175" s="382"/>
      <c r="Y175" s="382"/>
      <c r="Z175" s="382"/>
      <c r="AA175" s="383"/>
      <c r="AB175" s="381" t="str">
        <f>IF(AND('MAPA DE RIESGOS'!$AP746="Muy Baja",'MAPA DE RIESGOS'!$AR746="Menor"),CONCATENATE("R",'MAPA DE RIESGOS'!$H746,"C",'MAPA DE RIESGOS'!$AF746),"")</f>
        <v/>
      </c>
      <c r="AC175" s="382" t="str">
        <f>IF(AND('MAPA DE RIESGOS'!$AP747="Muy Baja",'MAPA DE RIESGOS'!$AR747="Menor"),CONCATENATE("R",'MAPA DE RIESGOS'!$H747,"C",'MAPA DE RIESGOS'!$AF747),"")</f>
        <v/>
      </c>
      <c r="AD175" s="382" t="str">
        <f>IF(AND('MAPA DE RIESGOS'!$AP748="Muy Baja",'MAPA DE RIESGOS'!$AR748="Menor"),CONCATENATE("R",'MAPA DE RIESGOS'!$H748,"C",'MAPA DE RIESGOS'!$AF748),"")</f>
        <v/>
      </c>
      <c r="AE175" s="382" t="str">
        <f>IF(AND('MAPA DE RIESGOS'!$AP749="Muy Baja",'MAPA DE RIESGOS'!$AR749="Menor"),CONCATENATE("R",'MAPA DE RIESGOS'!$H749,"C",'MAPA DE RIESGOS'!$AF749),"")</f>
        <v/>
      </c>
      <c r="AF175" s="382" t="str">
        <f>IF(AND('MAPA DE RIESGOS'!$AP750="Muy Baja",'MAPA DE RIESGOS'!$AR750="Menor"),CONCATENATE("R",'MAPA DE RIESGOS'!$H750,"C",'MAPA DE RIESGOS'!$AF750),"")</f>
        <v/>
      </c>
      <c r="AG175" s="382" t="str">
        <f>IF(AND('MAPA DE RIESGOS'!$AP751="Muy Baja",'MAPA DE RIESGOS'!$AR751="Menor"),CONCATENATE("R",'MAPA DE RIESGOS'!$H751,"C",'MAPA DE RIESGOS'!$AF751),"")</f>
        <v/>
      </c>
      <c r="AH175" s="382"/>
      <c r="AI175" s="382"/>
      <c r="AJ175" s="382"/>
      <c r="AK175" s="382"/>
      <c r="AL175" s="382"/>
      <c r="AM175" s="382"/>
      <c r="AN175" s="382"/>
      <c r="AO175" s="382"/>
      <c r="AP175" s="382"/>
      <c r="AQ175" s="382"/>
      <c r="AR175" s="382"/>
      <c r="AS175" s="383"/>
      <c r="AT175" s="372" t="str">
        <f>IF(AND('MAPA DE RIESGOS'!$AP746="Muy Baja",'MAPA DE RIESGOS'!$AR746="Moderado"),CONCATENATE("R",'MAPA DE RIESGOS'!$H746,"C",'MAPA DE RIESGOS'!$AF746),"")</f>
        <v/>
      </c>
      <c r="AU175" s="373" t="str">
        <f>IF(AND('MAPA DE RIESGOS'!$AP747="Muy Baja",'MAPA DE RIESGOS'!$AR747="Moderado"),CONCATENATE("R",'MAPA DE RIESGOS'!$H747,"C",'MAPA DE RIESGOS'!$AF747),"")</f>
        <v/>
      </c>
      <c r="AV175" s="373" t="str">
        <f>IF(AND('MAPA DE RIESGOS'!$AP748="Muy Baja",'MAPA DE RIESGOS'!$AR748="Moderado"),CONCATENATE("R",'MAPA DE RIESGOS'!$H748,"C",'MAPA DE RIESGOS'!$AF748),"")</f>
        <v/>
      </c>
      <c r="AW175" s="373" t="str">
        <f>IF(AND('MAPA DE RIESGOS'!$AP749="Muy Baja",'MAPA DE RIESGOS'!$AR749="Moderado"),CONCATENATE("R",'MAPA DE RIESGOS'!$H749,"C",'MAPA DE RIESGOS'!$AF749),"")</f>
        <v/>
      </c>
      <c r="AX175" s="373" t="str">
        <f>IF(AND('MAPA DE RIESGOS'!$AP750="Muy Baja",'MAPA DE RIESGOS'!$AR750="Moderado"),CONCATENATE("R",'MAPA DE RIESGOS'!$H750,"C",'MAPA DE RIESGOS'!$AF750),"")</f>
        <v/>
      </c>
      <c r="AY175" s="373" t="str">
        <f>IF(AND('MAPA DE RIESGOS'!$AP751="Muy Baja",'MAPA DE RIESGOS'!$AR751="Moderado"),CONCATENATE("R",'MAPA DE RIESGOS'!$H751,"C",'MAPA DE RIESGOS'!$AF751),"")</f>
        <v/>
      </c>
      <c r="AZ175" s="373"/>
      <c r="BA175" s="373"/>
      <c r="BB175" s="373"/>
      <c r="BC175" s="373"/>
      <c r="BD175" s="373"/>
      <c r="BE175" s="373"/>
      <c r="BF175" s="373"/>
      <c r="BG175" s="373"/>
      <c r="BH175" s="373"/>
      <c r="BI175" s="373"/>
      <c r="BJ175" s="373"/>
      <c r="BK175" s="374"/>
      <c r="BL175" s="362" t="str">
        <f>IF(AND('MAPA DE RIESGOS'!$AP746="Muy Baja",'MAPA DE RIESGOS'!$AR746="Mayor"),CONCATENATE("R",'MAPA DE RIESGOS'!$H746,"C",'MAPA DE RIESGOS'!$AF746),"")</f>
        <v/>
      </c>
      <c r="BM175" s="362" t="str">
        <f>IF(AND('MAPA DE RIESGOS'!$AP747="Muy Baja",'MAPA DE RIESGOS'!$AR747="Mayor"),CONCATENATE("R",'MAPA DE RIESGOS'!$H747,"C",'MAPA DE RIESGOS'!$AF747),"")</f>
        <v/>
      </c>
      <c r="BN175" s="362" t="str">
        <f>IF(AND('MAPA DE RIESGOS'!$AP748="Muy Baja",'MAPA DE RIESGOS'!$AR748="Mayor"),CONCATENATE("R",'MAPA DE RIESGOS'!$H748,"C",'MAPA DE RIESGOS'!$AF748),"")</f>
        <v/>
      </c>
      <c r="BO175" s="362" t="str">
        <f>IF(AND('MAPA DE RIESGOS'!$AP749="Muy Baja",'MAPA DE RIESGOS'!$AR749="Mayor"),CONCATENATE("R",'MAPA DE RIESGOS'!$H749,"C",'MAPA DE RIESGOS'!$AF749),"")</f>
        <v/>
      </c>
      <c r="BP175" s="362" t="str">
        <f>IF(AND('MAPA DE RIESGOS'!$AP750="Muy Baja",'MAPA DE RIESGOS'!$AR750="Mayor"),CONCATENATE("R",'MAPA DE RIESGOS'!$H750,"C",'MAPA DE RIESGOS'!$AF750),"")</f>
        <v/>
      </c>
      <c r="BQ175" s="362" t="str">
        <f>IF(AND('MAPA DE RIESGOS'!$AP751="Muy Baja",'MAPA DE RIESGOS'!$AR751="Mayor"),CONCATENATE("R",'MAPA DE RIESGOS'!$H751,"C",'MAPA DE RIESGOS'!$AF751),"")</f>
        <v/>
      </c>
      <c r="BR175" s="362"/>
      <c r="BS175" s="362"/>
      <c r="BT175" s="362"/>
      <c r="BU175" s="362"/>
      <c r="BV175" s="362"/>
      <c r="BW175" s="362"/>
      <c r="BX175" s="362"/>
      <c r="BY175" s="362"/>
      <c r="BZ175" s="362"/>
      <c r="CA175" s="362"/>
      <c r="CB175" s="362"/>
      <c r="CC175" s="363"/>
      <c r="CD175" s="364" t="str">
        <f>IF(AND('MAPA DE RIESGOS'!$AP746="Muy Baja",'MAPA DE RIESGOS'!$AR746="Catastrófico"),CONCATENATE("R",'MAPA DE RIESGOS'!$H746,"C",'MAPA DE RIESGOS'!$AF746),"")</f>
        <v/>
      </c>
      <c r="CE175" s="364" t="str">
        <f>IF(AND('MAPA DE RIESGOS'!$AP747="Muy Baja",'MAPA DE RIESGOS'!$AR747="Catastrófico"),CONCATENATE("R",'MAPA DE RIESGOS'!$H747,"C",'MAPA DE RIESGOS'!$AF747),"")</f>
        <v/>
      </c>
      <c r="CF175" s="364" t="str">
        <f>IF(AND('MAPA DE RIESGOS'!$AP748="Muy Baja",'MAPA DE RIESGOS'!$AR748="Catastrófico"),CONCATENATE("R",'MAPA DE RIESGOS'!$H748,"C",'MAPA DE RIESGOS'!$AF748),"")</f>
        <v/>
      </c>
      <c r="CG175" s="364" t="str">
        <f>IF(AND('MAPA DE RIESGOS'!$AP749="Muy Baja",'MAPA DE RIESGOS'!$AR749="Catastrófico"),CONCATENATE("R",'MAPA DE RIESGOS'!$H749,"C",'MAPA DE RIESGOS'!$AF749),"")</f>
        <v/>
      </c>
      <c r="CH175" s="364" t="str">
        <f>IF(AND('MAPA DE RIESGOS'!$AP750="Muy Baja",'MAPA DE RIESGOS'!$AR750="Catastrófico"),CONCATENATE("R",'MAPA DE RIESGOS'!$H750,"C",'MAPA DE RIESGOS'!$AF750),"")</f>
        <v/>
      </c>
      <c r="CI175" s="364" t="str">
        <f>IF(AND('MAPA DE RIESGOS'!$AP751="Muy Baja",'MAPA DE RIESGOS'!$AR751="Catastrófico"),CONCATENATE("R",'MAPA DE RIESGOS'!$H751,"C",'MAPA DE RIESGOS'!$AF751),"")</f>
        <v/>
      </c>
      <c r="CJ175" s="364"/>
      <c r="CK175" s="364"/>
      <c r="CL175" s="364"/>
      <c r="CM175" s="364"/>
      <c r="CN175" s="364"/>
      <c r="CO175" s="364"/>
      <c r="CP175" s="364"/>
      <c r="CQ175" s="364"/>
      <c r="CR175" s="364"/>
      <c r="CS175" s="364"/>
      <c r="CT175" s="364"/>
      <c r="CU175" s="365"/>
      <c r="CV175" s="67"/>
      <c r="CW175" s="388"/>
      <c r="CX175" s="388"/>
      <c r="CY175" s="388"/>
      <c r="CZ175" s="388"/>
      <c r="DA175" s="388"/>
      <c r="DB175" s="388"/>
    </row>
    <row r="176" spans="2:106" s="389" customFormat="1" ht="38" customHeight="1">
      <c r="B176" s="388"/>
      <c r="C176" s="388"/>
      <c r="D176" s="388"/>
      <c r="E176" s="388"/>
      <c r="F176" s="388"/>
      <c r="G176" s="388"/>
      <c r="H176" s="388"/>
      <c r="I176" s="388"/>
      <c r="J176" s="726" t="s">
        <v>286</v>
      </c>
      <c r="K176" s="727"/>
      <c r="L176" s="727"/>
      <c r="M176" s="727"/>
      <c r="N176" s="727"/>
      <c r="O176" s="727"/>
      <c r="P176" s="727"/>
      <c r="Q176" s="727"/>
      <c r="R176" s="727"/>
      <c r="S176" s="727"/>
      <c r="T176" s="727"/>
      <c r="U176" s="727"/>
      <c r="V176" s="727"/>
      <c r="W176" s="727"/>
      <c r="X176" s="727"/>
      <c r="Y176" s="727"/>
      <c r="Z176" s="727"/>
      <c r="AA176" s="728"/>
      <c r="AB176" s="723" t="s">
        <v>287</v>
      </c>
      <c r="AC176" s="724"/>
      <c r="AD176" s="724"/>
      <c r="AE176" s="724"/>
      <c r="AF176" s="724"/>
      <c r="AG176" s="724"/>
      <c r="AH176" s="724"/>
      <c r="AI176" s="724"/>
      <c r="AJ176" s="724"/>
      <c r="AK176" s="724"/>
      <c r="AL176" s="724"/>
      <c r="AM176" s="724"/>
      <c r="AN176" s="724"/>
      <c r="AO176" s="724"/>
      <c r="AP176" s="724"/>
      <c r="AQ176" s="724"/>
      <c r="AR176" s="724"/>
      <c r="AS176" s="725"/>
      <c r="AT176" s="723" t="s">
        <v>288</v>
      </c>
      <c r="AU176" s="724"/>
      <c r="AV176" s="724"/>
      <c r="AW176" s="724"/>
      <c r="AX176" s="724"/>
      <c r="AY176" s="724"/>
      <c r="AZ176" s="724"/>
      <c r="BA176" s="724"/>
      <c r="BB176" s="724"/>
      <c r="BC176" s="724"/>
      <c r="BD176" s="724"/>
      <c r="BE176" s="724"/>
      <c r="BF176" s="724"/>
      <c r="BG176" s="724"/>
      <c r="BH176" s="724"/>
      <c r="BI176" s="724"/>
      <c r="BJ176" s="724"/>
      <c r="BK176" s="725"/>
      <c r="BL176" s="723" t="s">
        <v>289</v>
      </c>
      <c r="BM176" s="724"/>
      <c r="BN176" s="724"/>
      <c r="BO176" s="724"/>
      <c r="BP176" s="724"/>
      <c r="BQ176" s="724"/>
      <c r="BR176" s="724"/>
      <c r="BS176" s="724"/>
      <c r="BT176" s="724"/>
      <c r="BU176" s="724"/>
      <c r="BV176" s="724"/>
      <c r="BW176" s="724"/>
      <c r="BX176" s="724"/>
      <c r="BY176" s="724"/>
      <c r="BZ176" s="724"/>
      <c r="CA176" s="724"/>
      <c r="CB176" s="724"/>
      <c r="CC176" s="725"/>
      <c r="CD176" s="723" t="s">
        <v>290</v>
      </c>
      <c r="CE176" s="724"/>
      <c r="CF176" s="724"/>
      <c r="CG176" s="724"/>
      <c r="CH176" s="724"/>
      <c r="CI176" s="724"/>
      <c r="CJ176" s="724"/>
      <c r="CK176" s="724"/>
      <c r="CL176" s="724"/>
      <c r="CM176" s="724"/>
      <c r="CN176" s="724"/>
      <c r="CO176" s="724"/>
      <c r="CP176" s="724"/>
      <c r="CQ176" s="724"/>
      <c r="CR176" s="724"/>
      <c r="CS176" s="724"/>
      <c r="CT176" s="724"/>
      <c r="CU176" s="725"/>
      <c r="CV176" s="388"/>
      <c r="CW176" s="388"/>
      <c r="CX176" s="388"/>
      <c r="CY176" s="388"/>
      <c r="CZ176" s="388"/>
      <c r="DA176" s="388"/>
      <c r="DB176" s="388"/>
    </row>
    <row r="177" spans="2:106" s="389" customFormat="1" ht="38" customHeight="1">
      <c r="B177" s="388"/>
      <c r="C177" s="388"/>
      <c r="D177" s="388"/>
      <c r="E177" s="388"/>
      <c r="F177" s="388"/>
      <c r="G177" s="388"/>
      <c r="H177" s="388"/>
      <c r="I177" s="388"/>
      <c r="J177" s="726"/>
      <c r="K177" s="727"/>
      <c r="L177" s="727"/>
      <c r="M177" s="727"/>
      <c r="N177" s="727"/>
      <c r="O177" s="727"/>
      <c r="P177" s="727"/>
      <c r="Q177" s="727"/>
      <c r="R177" s="727"/>
      <c r="S177" s="727"/>
      <c r="T177" s="727"/>
      <c r="U177" s="727"/>
      <c r="V177" s="727"/>
      <c r="W177" s="727"/>
      <c r="X177" s="727"/>
      <c r="Y177" s="727"/>
      <c r="Z177" s="727"/>
      <c r="AA177" s="728"/>
      <c r="AB177" s="726"/>
      <c r="AC177" s="727"/>
      <c r="AD177" s="727"/>
      <c r="AE177" s="727"/>
      <c r="AF177" s="727"/>
      <c r="AG177" s="727"/>
      <c r="AH177" s="727"/>
      <c r="AI177" s="727"/>
      <c r="AJ177" s="727"/>
      <c r="AK177" s="727"/>
      <c r="AL177" s="727"/>
      <c r="AM177" s="727"/>
      <c r="AN177" s="727"/>
      <c r="AO177" s="727"/>
      <c r="AP177" s="727"/>
      <c r="AQ177" s="727"/>
      <c r="AR177" s="727"/>
      <c r="AS177" s="728"/>
      <c r="AT177" s="726"/>
      <c r="AU177" s="727"/>
      <c r="AV177" s="727"/>
      <c r="AW177" s="727"/>
      <c r="AX177" s="727"/>
      <c r="AY177" s="727"/>
      <c r="AZ177" s="727"/>
      <c r="BA177" s="727"/>
      <c r="BB177" s="727"/>
      <c r="BC177" s="727"/>
      <c r="BD177" s="727"/>
      <c r="BE177" s="727"/>
      <c r="BF177" s="727"/>
      <c r="BG177" s="727"/>
      <c r="BH177" s="727"/>
      <c r="BI177" s="727"/>
      <c r="BJ177" s="727"/>
      <c r="BK177" s="728"/>
      <c r="BL177" s="726"/>
      <c r="BM177" s="727"/>
      <c r="BN177" s="727"/>
      <c r="BO177" s="727"/>
      <c r="BP177" s="727"/>
      <c r="BQ177" s="727"/>
      <c r="BR177" s="727"/>
      <c r="BS177" s="727"/>
      <c r="BT177" s="727"/>
      <c r="BU177" s="727"/>
      <c r="BV177" s="727"/>
      <c r="BW177" s="727"/>
      <c r="BX177" s="727"/>
      <c r="BY177" s="727"/>
      <c r="BZ177" s="727"/>
      <c r="CA177" s="727"/>
      <c r="CB177" s="727"/>
      <c r="CC177" s="728"/>
      <c r="CD177" s="726"/>
      <c r="CE177" s="727"/>
      <c r="CF177" s="727"/>
      <c r="CG177" s="727"/>
      <c r="CH177" s="727"/>
      <c r="CI177" s="727"/>
      <c r="CJ177" s="727"/>
      <c r="CK177" s="727"/>
      <c r="CL177" s="727"/>
      <c r="CM177" s="727"/>
      <c r="CN177" s="727"/>
      <c r="CO177" s="727"/>
      <c r="CP177" s="727"/>
      <c r="CQ177" s="727"/>
      <c r="CR177" s="727"/>
      <c r="CS177" s="727"/>
      <c r="CT177" s="727"/>
      <c r="CU177" s="728"/>
      <c r="CV177" s="388"/>
      <c r="CW177" s="388"/>
      <c r="CX177" s="388"/>
      <c r="CY177" s="388"/>
      <c r="CZ177" s="388"/>
      <c r="DA177" s="388"/>
      <c r="DB177" s="388"/>
    </row>
    <row r="178" spans="2:106" s="389" customFormat="1" ht="38" customHeight="1">
      <c r="B178" s="388"/>
      <c r="C178" s="388"/>
      <c r="D178" s="388"/>
      <c r="E178" s="388"/>
      <c r="F178" s="388"/>
      <c r="G178" s="388"/>
      <c r="H178" s="388"/>
      <c r="I178" s="388"/>
      <c r="J178" s="726"/>
      <c r="K178" s="727"/>
      <c r="L178" s="727"/>
      <c r="M178" s="727"/>
      <c r="N178" s="727"/>
      <c r="O178" s="727"/>
      <c r="P178" s="727"/>
      <c r="Q178" s="727"/>
      <c r="R178" s="727"/>
      <c r="S178" s="727"/>
      <c r="T178" s="727"/>
      <c r="U178" s="727"/>
      <c r="V178" s="727"/>
      <c r="W178" s="727"/>
      <c r="X178" s="727"/>
      <c r="Y178" s="727"/>
      <c r="Z178" s="727"/>
      <c r="AA178" s="728"/>
      <c r="AB178" s="726"/>
      <c r="AC178" s="727"/>
      <c r="AD178" s="727"/>
      <c r="AE178" s="727"/>
      <c r="AF178" s="727"/>
      <c r="AG178" s="727"/>
      <c r="AH178" s="727"/>
      <c r="AI178" s="727"/>
      <c r="AJ178" s="727"/>
      <c r="AK178" s="727"/>
      <c r="AL178" s="727"/>
      <c r="AM178" s="727"/>
      <c r="AN178" s="727"/>
      <c r="AO178" s="727"/>
      <c r="AP178" s="727"/>
      <c r="AQ178" s="727"/>
      <c r="AR178" s="727"/>
      <c r="AS178" s="728"/>
      <c r="AT178" s="726"/>
      <c r="AU178" s="727"/>
      <c r="AV178" s="727"/>
      <c r="AW178" s="727"/>
      <c r="AX178" s="727"/>
      <c r="AY178" s="727"/>
      <c r="AZ178" s="727"/>
      <c r="BA178" s="727"/>
      <c r="BB178" s="727"/>
      <c r="BC178" s="727"/>
      <c r="BD178" s="727"/>
      <c r="BE178" s="727"/>
      <c r="BF178" s="727"/>
      <c r="BG178" s="727"/>
      <c r="BH178" s="727"/>
      <c r="BI178" s="727"/>
      <c r="BJ178" s="727"/>
      <c r="BK178" s="728"/>
      <c r="BL178" s="726"/>
      <c r="BM178" s="727"/>
      <c r="BN178" s="727"/>
      <c r="BO178" s="727"/>
      <c r="BP178" s="727"/>
      <c r="BQ178" s="727"/>
      <c r="BR178" s="727"/>
      <c r="BS178" s="727"/>
      <c r="BT178" s="727"/>
      <c r="BU178" s="727"/>
      <c r="BV178" s="727"/>
      <c r="BW178" s="727"/>
      <c r="BX178" s="727"/>
      <c r="BY178" s="727"/>
      <c r="BZ178" s="727"/>
      <c r="CA178" s="727"/>
      <c r="CB178" s="727"/>
      <c r="CC178" s="728"/>
      <c r="CD178" s="726"/>
      <c r="CE178" s="727"/>
      <c r="CF178" s="727"/>
      <c r="CG178" s="727"/>
      <c r="CH178" s="727"/>
      <c r="CI178" s="727"/>
      <c r="CJ178" s="727"/>
      <c r="CK178" s="727"/>
      <c r="CL178" s="727"/>
      <c r="CM178" s="727"/>
      <c r="CN178" s="727"/>
      <c r="CO178" s="727"/>
      <c r="CP178" s="727"/>
      <c r="CQ178" s="727"/>
      <c r="CR178" s="727"/>
      <c r="CS178" s="727"/>
      <c r="CT178" s="727"/>
      <c r="CU178" s="728"/>
      <c r="CV178" s="388"/>
      <c r="CW178" s="388"/>
      <c r="CX178" s="388"/>
      <c r="CY178" s="388"/>
      <c r="CZ178" s="388"/>
      <c r="DA178" s="388"/>
      <c r="DB178" s="388"/>
    </row>
    <row r="179" spans="2:106" s="389" customFormat="1" ht="38" customHeight="1">
      <c r="B179" s="388"/>
      <c r="C179" s="388"/>
      <c r="D179" s="388"/>
      <c r="E179" s="388"/>
      <c r="F179" s="388"/>
      <c r="G179" s="388"/>
      <c r="H179" s="388"/>
      <c r="I179" s="388"/>
      <c r="J179" s="726"/>
      <c r="K179" s="727"/>
      <c r="L179" s="727"/>
      <c r="M179" s="727"/>
      <c r="N179" s="727"/>
      <c r="O179" s="727"/>
      <c r="P179" s="727"/>
      <c r="Q179" s="727"/>
      <c r="R179" s="727"/>
      <c r="S179" s="727"/>
      <c r="T179" s="727"/>
      <c r="U179" s="727"/>
      <c r="V179" s="727"/>
      <c r="W179" s="727"/>
      <c r="X179" s="727"/>
      <c r="Y179" s="727"/>
      <c r="Z179" s="727"/>
      <c r="AA179" s="728"/>
      <c r="AB179" s="726"/>
      <c r="AC179" s="727"/>
      <c r="AD179" s="727"/>
      <c r="AE179" s="727"/>
      <c r="AF179" s="727"/>
      <c r="AG179" s="727"/>
      <c r="AH179" s="727"/>
      <c r="AI179" s="727"/>
      <c r="AJ179" s="727"/>
      <c r="AK179" s="727"/>
      <c r="AL179" s="727"/>
      <c r="AM179" s="727"/>
      <c r="AN179" s="727"/>
      <c r="AO179" s="727"/>
      <c r="AP179" s="727"/>
      <c r="AQ179" s="727"/>
      <c r="AR179" s="727"/>
      <c r="AS179" s="728"/>
      <c r="AT179" s="726"/>
      <c r="AU179" s="727"/>
      <c r="AV179" s="727"/>
      <c r="AW179" s="727"/>
      <c r="AX179" s="727"/>
      <c r="AY179" s="727"/>
      <c r="AZ179" s="727"/>
      <c r="BA179" s="727"/>
      <c r="BB179" s="727"/>
      <c r="BC179" s="727"/>
      <c r="BD179" s="727"/>
      <c r="BE179" s="727"/>
      <c r="BF179" s="727"/>
      <c r="BG179" s="727"/>
      <c r="BH179" s="727"/>
      <c r="BI179" s="727"/>
      <c r="BJ179" s="727"/>
      <c r="BK179" s="728"/>
      <c r="BL179" s="726"/>
      <c r="BM179" s="727"/>
      <c r="BN179" s="727"/>
      <c r="BO179" s="727"/>
      <c r="BP179" s="727"/>
      <c r="BQ179" s="727"/>
      <c r="BR179" s="727"/>
      <c r="BS179" s="727"/>
      <c r="BT179" s="727"/>
      <c r="BU179" s="727"/>
      <c r="BV179" s="727"/>
      <c r="BW179" s="727"/>
      <c r="BX179" s="727"/>
      <c r="BY179" s="727"/>
      <c r="BZ179" s="727"/>
      <c r="CA179" s="727"/>
      <c r="CB179" s="727"/>
      <c r="CC179" s="728"/>
      <c r="CD179" s="726"/>
      <c r="CE179" s="727"/>
      <c r="CF179" s="727"/>
      <c r="CG179" s="727"/>
      <c r="CH179" s="727"/>
      <c r="CI179" s="727"/>
      <c r="CJ179" s="727"/>
      <c r="CK179" s="727"/>
      <c r="CL179" s="727"/>
      <c r="CM179" s="727"/>
      <c r="CN179" s="727"/>
      <c r="CO179" s="727"/>
      <c r="CP179" s="727"/>
      <c r="CQ179" s="727"/>
      <c r="CR179" s="727"/>
      <c r="CS179" s="727"/>
      <c r="CT179" s="727"/>
      <c r="CU179" s="728"/>
      <c r="CV179" s="388"/>
      <c r="CW179" s="388"/>
      <c r="CX179" s="388"/>
      <c r="CY179" s="388"/>
      <c r="CZ179" s="388"/>
      <c r="DA179" s="388"/>
      <c r="DB179" s="388"/>
    </row>
    <row r="180" spans="2:106" s="389" customFormat="1" ht="38" customHeight="1">
      <c r="B180" s="388"/>
      <c r="C180" s="388"/>
      <c r="D180" s="388"/>
      <c r="E180" s="388"/>
      <c r="F180" s="388"/>
      <c r="G180" s="388"/>
      <c r="H180" s="388"/>
      <c r="I180" s="388"/>
      <c r="J180" s="726"/>
      <c r="K180" s="727"/>
      <c r="L180" s="727"/>
      <c r="M180" s="727"/>
      <c r="N180" s="727"/>
      <c r="O180" s="727"/>
      <c r="P180" s="727"/>
      <c r="Q180" s="727"/>
      <c r="R180" s="727"/>
      <c r="S180" s="727"/>
      <c r="T180" s="727"/>
      <c r="U180" s="727"/>
      <c r="V180" s="727"/>
      <c r="W180" s="727"/>
      <c r="X180" s="727"/>
      <c r="Y180" s="727"/>
      <c r="Z180" s="727"/>
      <c r="AA180" s="728"/>
      <c r="AB180" s="726"/>
      <c r="AC180" s="727"/>
      <c r="AD180" s="727"/>
      <c r="AE180" s="727"/>
      <c r="AF180" s="727"/>
      <c r="AG180" s="727"/>
      <c r="AH180" s="727"/>
      <c r="AI180" s="727"/>
      <c r="AJ180" s="727"/>
      <c r="AK180" s="727"/>
      <c r="AL180" s="727"/>
      <c r="AM180" s="727"/>
      <c r="AN180" s="727"/>
      <c r="AO180" s="727"/>
      <c r="AP180" s="727"/>
      <c r="AQ180" s="727"/>
      <c r="AR180" s="727"/>
      <c r="AS180" s="728"/>
      <c r="AT180" s="726"/>
      <c r="AU180" s="727"/>
      <c r="AV180" s="727"/>
      <c r="AW180" s="727"/>
      <c r="AX180" s="727"/>
      <c r="AY180" s="727"/>
      <c r="AZ180" s="727"/>
      <c r="BA180" s="727"/>
      <c r="BB180" s="727"/>
      <c r="BC180" s="727"/>
      <c r="BD180" s="727"/>
      <c r="BE180" s="727"/>
      <c r="BF180" s="727"/>
      <c r="BG180" s="727"/>
      <c r="BH180" s="727"/>
      <c r="BI180" s="727"/>
      <c r="BJ180" s="727"/>
      <c r="BK180" s="728"/>
      <c r="BL180" s="726"/>
      <c r="BM180" s="727"/>
      <c r="BN180" s="727"/>
      <c r="BO180" s="727"/>
      <c r="BP180" s="727"/>
      <c r="BQ180" s="727"/>
      <c r="BR180" s="727"/>
      <c r="BS180" s="727"/>
      <c r="BT180" s="727"/>
      <c r="BU180" s="727"/>
      <c r="BV180" s="727"/>
      <c r="BW180" s="727"/>
      <c r="BX180" s="727"/>
      <c r="BY180" s="727"/>
      <c r="BZ180" s="727"/>
      <c r="CA180" s="727"/>
      <c r="CB180" s="727"/>
      <c r="CC180" s="728"/>
      <c r="CD180" s="726"/>
      <c r="CE180" s="727"/>
      <c r="CF180" s="727"/>
      <c r="CG180" s="727"/>
      <c r="CH180" s="727"/>
      <c r="CI180" s="727"/>
      <c r="CJ180" s="727"/>
      <c r="CK180" s="727"/>
      <c r="CL180" s="727"/>
      <c r="CM180" s="727"/>
      <c r="CN180" s="727"/>
      <c r="CO180" s="727"/>
      <c r="CP180" s="727"/>
      <c r="CQ180" s="727"/>
      <c r="CR180" s="727"/>
      <c r="CS180" s="727"/>
      <c r="CT180" s="727"/>
      <c r="CU180" s="728"/>
      <c r="CV180" s="388"/>
      <c r="CW180" s="388"/>
      <c r="CX180" s="388"/>
      <c r="CY180" s="388"/>
      <c r="CZ180" s="388"/>
      <c r="DA180" s="388"/>
      <c r="DB180" s="388"/>
    </row>
    <row r="181" spans="2:106" s="389" customFormat="1" ht="38" customHeight="1" thickBot="1">
      <c r="B181" s="388"/>
      <c r="C181" s="388"/>
      <c r="D181" s="388"/>
      <c r="E181" s="388"/>
      <c r="F181" s="388"/>
      <c r="G181" s="388"/>
      <c r="H181" s="388"/>
      <c r="I181" s="388"/>
      <c r="J181" s="729"/>
      <c r="K181" s="730"/>
      <c r="L181" s="730"/>
      <c r="M181" s="730"/>
      <c r="N181" s="730"/>
      <c r="O181" s="730"/>
      <c r="P181" s="730"/>
      <c r="Q181" s="730"/>
      <c r="R181" s="730"/>
      <c r="S181" s="730"/>
      <c r="T181" s="730"/>
      <c r="U181" s="730"/>
      <c r="V181" s="730"/>
      <c r="W181" s="730"/>
      <c r="X181" s="730"/>
      <c r="Y181" s="730"/>
      <c r="Z181" s="730"/>
      <c r="AA181" s="731"/>
      <c r="AB181" s="729"/>
      <c r="AC181" s="730"/>
      <c r="AD181" s="730"/>
      <c r="AE181" s="730"/>
      <c r="AF181" s="730"/>
      <c r="AG181" s="730"/>
      <c r="AH181" s="730"/>
      <c r="AI181" s="730"/>
      <c r="AJ181" s="730"/>
      <c r="AK181" s="730"/>
      <c r="AL181" s="730"/>
      <c r="AM181" s="730"/>
      <c r="AN181" s="730"/>
      <c r="AO181" s="730"/>
      <c r="AP181" s="730"/>
      <c r="AQ181" s="730"/>
      <c r="AR181" s="730"/>
      <c r="AS181" s="731"/>
      <c r="AT181" s="729"/>
      <c r="AU181" s="730"/>
      <c r="AV181" s="730"/>
      <c r="AW181" s="730"/>
      <c r="AX181" s="730"/>
      <c r="AY181" s="730"/>
      <c r="AZ181" s="730"/>
      <c r="BA181" s="730"/>
      <c r="BB181" s="730"/>
      <c r="BC181" s="730"/>
      <c r="BD181" s="730"/>
      <c r="BE181" s="730"/>
      <c r="BF181" s="730"/>
      <c r="BG181" s="730"/>
      <c r="BH181" s="730"/>
      <c r="BI181" s="730"/>
      <c r="BJ181" s="730"/>
      <c r="BK181" s="731"/>
      <c r="BL181" s="729"/>
      <c r="BM181" s="730"/>
      <c r="BN181" s="730"/>
      <c r="BO181" s="730"/>
      <c r="BP181" s="730"/>
      <c r="BQ181" s="730"/>
      <c r="BR181" s="730"/>
      <c r="BS181" s="730"/>
      <c r="BT181" s="730"/>
      <c r="BU181" s="730"/>
      <c r="BV181" s="730"/>
      <c r="BW181" s="730"/>
      <c r="BX181" s="730"/>
      <c r="BY181" s="730"/>
      <c r="BZ181" s="730"/>
      <c r="CA181" s="730"/>
      <c r="CB181" s="730"/>
      <c r="CC181" s="731"/>
      <c r="CD181" s="729"/>
      <c r="CE181" s="730"/>
      <c r="CF181" s="730"/>
      <c r="CG181" s="730"/>
      <c r="CH181" s="730"/>
      <c r="CI181" s="730"/>
      <c r="CJ181" s="730"/>
      <c r="CK181" s="730"/>
      <c r="CL181" s="730"/>
      <c r="CM181" s="730"/>
      <c r="CN181" s="730"/>
      <c r="CO181" s="730"/>
      <c r="CP181" s="730"/>
      <c r="CQ181" s="730"/>
      <c r="CR181" s="730"/>
      <c r="CS181" s="730"/>
      <c r="CT181" s="730"/>
      <c r="CU181" s="731"/>
      <c r="CV181" s="388"/>
      <c r="CW181" s="388"/>
      <c r="CX181" s="388"/>
      <c r="CY181" s="388"/>
      <c r="CZ181" s="388"/>
      <c r="DA181" s="388"/>
      <c r="DB181" s="388"/>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769" t="s">
        <v>939</v>
      </c>
      <c r="C1" s="769"/>
      <c r="D1" s="769"/>
      <c r="E1" s="769"/>
      <c r="F1" s="769"/>
    </row>
    <row r="2" spans="2:6" ht="18.5" thickBot="1">
      <c r="B2" s="770" t="s">
        <v>37</v>
      </c>
      <c r="C2" s="771"/>
      <c r="D2" s="771"/>
      <c r="E2" s="771"/>
      <c r="F2" s="772"/>
    </row>
    <row r="3" spans="2:6">
      <c r="B3" s="773" t="s">
        <v>120</v>
      </c>
      <c r="C3" s="774"/>
      <c r="D3" s="774"/>
      <c r="E3" s="774"/>
      <c r="F3" s="775"/>
    </row>
    <row r="4" spans="2:6" ht="27.65" customHeight="1" thickBot="1">
      <c r="B4" s="779" t="s">
        <v>1055</v>
      </c>
      <c r="C4" s="780"/>
      <c r="D4" s="780"/>
      <c r="E4" s="780"/>
      <c r="F4" s="781"/>
    </row>
    <row r="5" spans="2:6" ht="15.75" customHeight="1">
      <c r="B5" s="763" t="s">
        <v>36</v>
      </c>
      <c r="C5" s="765" t="s">
        <v>35</v>
      </c>
      <c r="D5" s="765"/>
      <c r="E5" s="765" t="s">
        <v>34</v>
      </c>
      <c r="F5" s="767"/>
    </row>
    <row r="6" spans="2:6" ht="15" thickBot="1">
      <c r="B6" s="764"/>
      <c r="C6" s="766"/>
      <c r="D6" s="766"/>
      <c r="E6" s="22" t="s">
        <v>33</v>
      </c>
      <c r="F6" s="23" t="s">
        <v>32</v>
      </c>
    </row>
    <row r="7" spans="2:6" ht="23.25" customHeight="1">
      <c r="B7" s="24">
        <v>1</v>
      </c>
      <c r="C7" s="768" t="s">
        <v>913</v>
      </c>
      <c r="D7" s="768"/>
      <c r="E7" s="25" t="s">
        <v>1062</v>
      </c>
      <c r="F7" s="26"/>
    </row>
    <row r="8" spans="2:6" ht="23.25" customHeight="1">
      <c r="B8" s="27">
        <v>2</v>
      </c>
      <c r="C8" s="418" t="s">
        <v>914</v>
      </c>
      <c r="D8" s="418"/>
      <c r="E8" s="12" t="s">
        <v>1062</v>
      </c>
      <c r="F8" s="28"/>
    </row>
    <row r="9" spans="2:6" ht="23.25" customHeight="1">
      <c r="B9" s="27">
        <v>3</v>
      </c>
      <c r="C9" s="418" t="s">
        <v>915</v>
      </c>
      <c r="D9" s="418"/>
      <c r="E9" s="12" t="s">
        <v>1062</v>
      </c>
      <c r="F9" s="28"/>
    </row>
    <row r="10" spans="2:6" ht="24.75" customHeight="1">
      <c r="B10" s="27">
        <v>4</v>
      </c>
      <c r="C10" s="418" t="s">
        <v>916</v>
      </c>
      <c r="D10" s="418"/>
      <c r="E10" s="12"/>
      <c r="F10" s="28" t="s">
        <v>1062</v>
      </c>
    </row>
    <row r="11" spans="2:6" ht="23.25" customHeight="1">
      <c r="B11" s="27">
        <v>5</v>
      </c>
      <c r="C11" s="418" t="s">
        <v>917</v>
      </c>
      <c r="D11" s="418"/>
      <c r="E11" s="12" t="s">
        <v>1062</v>
      </c>
      <c r="F11" s="28"/>
    </row>
    <row r="12" spans="2:6" ht="23.25" customHeight="1">
      <c r="B12" s="27">
        <v>6</v>
      </c>
      <c r="C12" s="418" t="s">
        <v>918</v>
      </c>
      <c r="D12" s="418"/>
      <c r="E12" s="12"/>
      <c r="F12" s="28" t="s">
        <v>1062</v>
      </c>
    </row>
    <row r="13" spans="2:6" ht="23.25" customHeight="1">
      <c r="B13" s="27">
        <v>7</v>
      </c>
      <c r="C13" s="418" t="s">
        <v>919</v>
      </c>
      <c r="D13" s="418"/>
      <c r="E13" s="12"/>
      <c r="F13" s="28" t="s">
        <v>1062</v>
      </c>
    </row>
    <row r="14" spans="2:6" ht="25.5" customHeight="1">
      <c r="B14" s="27">
        <v>8</v>
      </c>
      <c r="C14" s="418" t="s">
        <v>920</v>
      </c>
      <c r="D14" s="418"/>
      <c r="E14" s="12"/>
      <c r="F14" s="28" t="s">
        <v>1062</v>
      </c>
    </row>
    <row r="15" spans="2:6" ht="23.25" customHeight="1">
      <c r="B15" s="27">
        <v>9</v>
      </c>
      <c r="C15" s="418" t="s">
        <v>921</v>
      </c>
      <c r="D15" s="418"/>
      <c r="E15" s="12"/>
      <c r="F15" s="28" t="s">
        <v>1062</v>
      </c>
    </row>
    <row r="16" spans="2:6" ht="23.25" customHeight="1">
      <c r="B16" s="27">
        <v>10</v>
      </c>
      <c r="C16" s="418" t="s">
        <v>922</v>
      </c>
      <c r="D16" s="418"/>
      <c r="E16" s="12"/>
      <c r="F16" s="28" t="s">
        <v>1062</v>
      </c>
    </row>
    <row r="17" spans="2:6" ht="23.25" customHeight="1">
      <c r="B17" s="27">
        <v>11</v>
      </c>
      <c r="C17" s="418" t="s">
        <v>923</v>
      </c>
      <c r="D17" s="418"/>
      <c r="E17" s="12"/>
      <c r="F17" s="28" t="s">
        <v>1062</v>
      </c>
    </row>
    <row r="18" spans="2:6" ht="23.25" customHeight="1">
      <c r="B18" s="27">
        <v>12</v>
      </c>
      <c r="C18" s="418" t="s">
        <v>924</v>
      </c>
      <c r="D18" s="418"/>
      <c r="E18" s="12" t="s">
        <v>1062</v>
      </c>
      <c r="F18" s="28"/>
    </row>
    <row r="19" spans="2:6" ht="23.25" customHeight="1">
      <c r="B19" s="27">
        <v>13</v>
      </c>
      <c r="C19" s="418" t="s">
        <v>925</v>
      </c>
      <c r="D19" s="418"/>
      <c r="E19" s="12"/>
      <c r="F19" s="28" t="s">
        <v>1062</v>
      </c>
    </row>
    <row r="20" spans="2:6" ht="23.25" customHeight="1">
      <c r="B20" s="27">
        <v>14</v>
      </c>
      <c r="C20" s="418" t="s">
        <v>926</v>
      </c>
      <c r="D20" s="418"/>
      <c r="E20" s="12"/>
      <c r="F20" s="28" t="s">
        <v>1062</v>
      </c>
    </row>
    <row r="21" spans="2:6" ht="23.25" customHeight="1">
      <c r="B21" s="27">
        <v>15</v>
      </c>
      <c r="C21" s="418" t="s">
        <v>927</v>
      </c>
      <c r="D21" s="418"/>
      <c r="E21" s="12"/>
      <c r="F21" s="28" t="s">
        <v>1062</v>
      </c>
    </row>
    <row r="22" spans="2:6" ht="23.25" customHeight="1">
      <c r="B22" s="27">
        <v>16</v>
      </c>
      <c r="C22" s="418" t="s">
        <v>928</v>
      </c>
      <c r="D22" s="418"/>
      <c r="E22" s="12"/>
      <c r="F22" s="28" t="s">
        <v>1062</v>
      </c>
    </row>
    <row r="23" spans="2:6" ht="23.25" customHeight="1">
      <c r="B23" s="27">
        <v>17</v>
      </c>
      <c r="C23" s="418" t="s">
        <v>929</v>
      </c>
      <c r="D23" s="418"/>
      <c r="E23" s="12"/>
      <c r="F23" s="28" t="s">
        <v>1062</v>
      </c>
    </row>
    <row r="24" spans="2:6" ht="23.25" customHeight="1">
      <c r="B24" s="27">
        <v>18</v>
      </c>
      <c r="C24" s="758" t="s">
        <v>930</v>
      </c>
      <c r="D24" s="758"/>
      <c r="E24" s="29"/>
      <c r="F24" s="30" t="s">
        <v>1062</v>
      </c>
    </row>
    <row r="25" spans="2:6" ht="23.25" customHeight="1" thickBot="1">
      <c r="B25" s="27">
        <v>19</v>
      </c>
      <c r="C25" s="758" t="s">
        <v>931</v>
      </c>
      <c r="D25" s="758"/>
      <c r="E25" s="29"/>
      <c r="F25" s="30" t="s">
        <v>1062</v>
      </c>
    </row>
    <row r="26" spans="2:6" ht="15.75" customHeight="1" thickBot="1">
      <c r="B26" s="759" t="s">
        <v>31</v>
      </c>
      <c r="C26" s="760"/>
      <c r="D26" s="760"/>
      <c r="E26" s="760">
        <f>COUNTIF(E7:E25,"X")</f>
        <v>5</v>
      </c>
      <c r="F26" s="761"/>
    </row>
    <row r="27" spans="2:6" ht="72" customHeight="1">
      <c r="B27" s="762" t="s">
        <v>124</v>
      </c>
      <c r="C27" s="762"/>
      <c r="D27" s="762"/>
      <c r="E27" s="762"/>
      <c r="F27" s="762"/>
    </row>
    <row r="28" spans="2:6">
      <c r="B28" s="757" t="s">
        <v>121</v>
      </c>
      <c r="C28" s="757"/>
      <c r="D28" s="757"/>
      <c r="E28" s="757"/>
      <c r="F28" s="757"/>
    </row>
    <row r="29" spans="2:6">
      <c r="B29" s="757" t="s">
        <v>122</v>
      </c>
      <c r="C29" s="757"/>
      <c r="D29" s="757"/>
      <c r="E29" s="757"/>
      <c r="F29" s="757"/>
    </row>
    <row r="30" spans="2:6">
      <c r="B30" s="757" t="s">
        <v>123</v>
      </c>
      <c r="C30" s="757"/>
      <c r="D30" s="757"/>
      <c r="E30" s="757"/>
      <c r="F30" s="757"/>
    </row>
    <row r="31" spans="2:6" ht="9.75" customHeight="1">
      <c r="B31" s="782"/>
      <c r="C31" s="782"/>
      <c r="D31" s="782"/>
      <c r="E31" s="782"/>
      <c r="F31" s="782"/>
    </row>
    <row r="32" spans="2:6" ht="15" thickBot="1">
      <c r="B32" s="769" t="s">
        <v>955</v>
      </c>
      <c r="C32" s="769"/>
      <c r="D32" s="769"/>
      <c r="E32" s="769"/>
      <c r="F32" s="769"/>
    </row>
    <row r="33" spans="2:6" ht="18.5" thickBot="1">
      <c r="B33" s="770" t="s">
        <v>37</v>
      </c>
      <c r="C33" s="771"/>
      <c r="D33" s="771"/>
      <c r="E33" s="771"/>
      <c r="F33" s="772"/>
    </row>
    <row r="34" spans="2:6">
      <c r="B34" s="773" t="s">
        <v>120</v>
      </c>
      <c r="C34" s="774"/>
      <c r="D34" s="774"/>
      <c r="E34" s="774"/>
      <c r="F34" s="775"/>
    </row>
    <row r="35" spans="2:6" ht="27.65" customHeight="1" thickBot="1">
      <c r="B35" s="779" t="s">
        <v>1077</v>
      </c>
      <c r="C35" s="780"/>
      <c r="D35" s="780"/>
      <c r="E35" s="780"/>
      <c r="F35" s="781"/>
    </row>
    <row r="36" spans="2:6">
      <c r="B36" s="763" t="s">
        <v>36</v>
      </c>
      <c r="C36" s="765" t="s">
        <v>35</v>
      </c>
      <c r="D36" s="765"/>
      <c r="E36" s="765" t="s">
        <v>34</v>
      </c>
      <c r="F36" s="767"/>
    </row>
    <row r="37" spans="2:6" ht="15" thickBot="1">
      <c r="B37" s="764"/>
      <c r="C37" s="766"/>
      <c r="D37" s="766"/>
      <c r="E37" s="22" t="s">
        <v>33</v>
      </c>
      <c r="F37" s="23" t="s">
        <v>32</v>
      </c>
    </row>
    <row r="38" spans="2:6">
      <c r="B38" s="24">
        <v>1</v>
      </c>
      <c r="C38" s="768" t="s">
        <v>913</v>
      </c>
      <c r="D38" s="768"/>
      <c r="E38" s="25"/>
      <c r="F38" s="26" t="s">
        <v>1062</v>
      </c>
    </row>
    <row r="39" spans="2:6">
      <c r="B39" s="27">
        <v>2</v>
      </c>
      <c r="C39" s="418" t="s">
        <v>914</v>
      </c>
      <c r="D39" s="418"/>
      <c r="E39" s="12" t="s">
        <v>1062</v>
      </c>
      <c r="F39" s="28"/>
    </row>
    <row r="40" spans="2:6">
      <c r="B40" s="27">
        <v>3</v>
      </c>
      <c r="C40" s="418" t="s">
        <v>915</v>
      </c>
      <c r="D40" s="418"/>
      <c r="E40" s="12" t="s">
        <v>1062</v>
      </c>
      <c r="F40" s="28"/>
    </row>
    <row r="41" spans="2:6">
      <c r="B41" s="27">
        <v>4</v>
      </c>
      <c r="C41" s="418" t="s">
        <v>916</v>
      </c>
      <c r="D41" s="418"/>
      <c r="E41" s="12"/>
      <c r="F41" s="28" t="s">
        <v>1062</v>
      </c>
    </row>
    <row r="42" spans="2:6">
      <c r="B42" s="27">
        <v>5</v>
      </c>
      <c r="C42" s="418" t="s">
        <v>917</v>
      </c>
      <c r="D42" s="418"/>
      <c r="E42" s="12" t="s">
        <v>1062</v>
      </c>
      <c r="F42" s="28"/>
    </row>
    <row r="43" spans="2:6">
      <c r="B43" s="27">
        <v>6</v>
      </c>
      <c r="C43" s="418" t="s">
        <v>918</v>
      </c>
      <c r="D43" s="418"/>
      <c r="E43" s="12"/>
      <c r="F43" s="28" t="s">
        <v>1062</v>
      </c>
    </row>
    <row r="44" spans="2:6">
      <c r="B44" s="27">
        <v>7</v>
      </c>
      <c r="C44" s="418" t="s">
        <v>919</v>
      </c>
      <c r="D44" s="418"/>
      <c r="E44" s="12" t="s">
        <v>1062</v>
      </c>
      <c r="F44" s="28"/>
    </row>
    <row r="45" spans="2:6" ht="29.5" customHeight="1">
      <c r="B45" s="27">
        <v>8</v>
      </c>
      <c r="C45" s="418" t="s">
        <v>920</v>
      </c>
      <c r="D45" s="418"/>
      <c r="E45" s="12"/>
      <c r="F45" s="28" t="s">
        <v>1062</v>
      </c>
    </row>
    <row r="46" spans="2:6">
      <c r="B46" s="27">
        <v>9</v>
      </c>
      <c r="C46" s="418" t="s">
        <v>921</v>
      </c>
      <c r="D46" s="418"/>
      <c r="E46" s="12"/>
      <c r="F46" s="28" t="s">
        <v>1062</v>
      </c>
    </row>
    <row r="47" spans="2:6">
      <c r="B47" s="27">
        <v>10</v>
      </c>
      <c r="C47" s="418" t="s">
        <v>922</v>
      </c>
      <c r="D47" s="418"/>
      <c r="E47" s="12"/>
      <c r="F47" s="28" t="s">
        <v>1062</v>
      </c>
    </row>
    <row r="48" spans="2:6">
      <c r="B48" s="27">
        <v>11</v>
      </c>
      <c r="C48" s="418" t="s">
        <v>923</v>
      </c>
      <c r="D48" s="418"/>
      <c r="E48" s="12"/>
      <c r="F48" s="28" t="s">
        <v>1062</v>
      </c>
    </row>
    <row r="49" spans="2:6">
      <c r="B49" s="27">
        <v>12</v>
      </c>
      <c r="C49" s="418" t="s">
        <v>924</v>
      </c>
      <c r="D49" s="418"/>
      <c r="E49" s="12" t="s">
        <v>1062</v>
      </c>
      <c r="F49" s="28"/>
    </row>
    <row r="50" spans="2:6">
      <c r="B50" s="27">
        <v>13</v>
      </c>
      <c r="C50" s="418" t="s">
        <v>925</v>
      </c>
      <c r="D50" s="418"/>
      <c r="E50" s="12"/>
      <c r="F50" s="28" t="s">
        <v>1062</v>
      </c>
    </row>
    <row r="51" spans="2:6">
      <c r="B51" s="27">
        <v>14</v>
      </c>
      <c r="C51" s="418" t="s">
        <v>926</v>
      </c>
      <c r="D51" s="418"/>
      <c r="E51" s="12"/>
      <c r="F51" s="28" t="s">
        <v>1062</v>
      </c>
    </row>
    <row r="52" spans="2:6">
      <c r="B52" s="27">
        <v>15</v>
      </c>
      <c r="C52" s="418" t="s">
        <v>927</v>
      </c>
      <c r="D52" s="418"/>
      <c r="E52" s="12"/>
      <c r="F52" s="28" t="s">
        <v>1062</v>
      </c>
    </row>
    <row r="53" spans="2:6">
      <c r="B53" s="27">
        <v>16</v>
      </c>
      <c r="C53" s="418" t="s">
        <v>928</v>
      </c>
      <c r="D53" s="418"/>
      <c r="E53" s="12"/>
      <c r="F53" s="28" t="s">
        <v>1062</v>
      </c>
    </row>
    <row r="54" spans="2:6">
      <c r="B54" s="27">
        <v>17</v>
      </c>
      <c r="C54" s="418" t="s">
        <v>929</v>
      </c>
      <c r="D54" s="418"/>
      <c r="E54" s="12"/>
      <c r="F54" s="28" t="s">
        <v>1062</v>
      </c>
    </row>
    <row r="55" spans="2:6">
      <c r="B55" s="27">
        <v>18</v>
      </c>
      <c r="C55" s="758" t="s">
        <v>930</v>
      </c>
      <c r="D55" s="758"/>
      <c r="E55" s="29"/>
      <c r="F55" s="30" t="s">
        <v>1062</v>
      </c>
    </row>
    <row r="56" spans="2:6" ht="15" thickBot="1">
      <c r="B56" s="27">
        <v>19</v>
      </c>
      <c r="C56" s="758" t="s">
        <v>931</v>
      </c>
      <c r="D56" s="758"/>
      <c r="E56" s="29"/>
      <c r="F56" s="30" t="s">
        <v>1062</v>
      </c>
    </row>
    <row r="57" spans="2:6" ht="15" thickBot="1">
      <c r="B57" s="759" t="s">
        <v>31</v>
      </c>
      <c r="C57" s="760"/>
      <c r="D57" s="760"/>
      <c r="E57" s="760">
        <f>COUNTIF(E38:E56,"X")</f>
        <v>5</v>
      </c>
      <c r="F57" s="761"/>
    </row>
    <row r="58" spans="2:6" ht="61" customHeight="1">
      <c r="B58" s="762" t="s">
        <v>124</v>
      </c>
      <c r="C58" s="762"/>
      <c r="D58" s="762"/>
      <c r="E58" s="762"/>
      <c r="F58" s="762"/>
    </row>
    <row r="59" spans="2:6">
      <c r="B59" s="782"/>
      <c r="C59" s="782"/>
      <c r="D59" s="782"/>
      <c r="E59" s="782"/>
      <c r="F59" s="782"/>
    </row>
    <row r="60" spans="2:6">
      <c r="B60" s="757" t="s">
        <v>121</v>
      </c>
      <c r="C60" s="757"/>
      <c r="D60" s="757"/>
      <c r="E60" s="757"/>
      <c r="F60" s="757"/>
    </row>
    <row r="61" spans="2:6">
      <c r="B61" s="757" t="s">
        <v>122</v>
      </c>
      <c r="C61" s="757"/>
      <c r="D61" s="757"/>
      <c r="E61" s="757"/>
      <c r="F61" s="757"/>
    </row>
    <row r="62" spans="2:6">
      <c r="B62" s="757" t="s">
        <v>123</v>
      </c>
      <c r="C62" s="757"/>
      <c r="D62" s="757"/>
      <c r="E62" s="757"/>
      <c r="F62" s="757"/>
    </row>
    <row r="63" spans="2:6">
      <c r="B63" s="39"/>
      <c r="C63" s="39"/>
      <c r="D63" s="39"/>
      <c r="E63" s="39"/>
      <c r="F63" s="39"/>
    </row>
    <row r="64" spans="2:6" ht="15" thickBot="1">
      <c r="B64" s="769" t="s">
        <v>956</v>
      </c>
      <c r="C64" s="769"/>
      <c r="D64" s="769"/>
      <c r="E64" s="769"/>
      <c r="F64" s="769"/>
    </row>
    <row r="65" spans="2:6" ht="18.5" thickBot="1">
      <c r="B65" s="770" t="s">
        <v>37</v>
      </c>
      <c r="C65" s="771"/>
      <c r="D65" s="771"/>
      <c r="E65" s="771"/>
      <c r="F65" s="772"/>
    </row>
    <row r="66" spans="2:6">
      <c r="B66" s="773" t="s">
        <v>120</v>
      </c>
      <c r="C66" s="774"/>
      <c r="D66" s="774"/>
      <c r="E66" s="774"/>
      <c r="F66" s="775"/>
    </row>
    <row r="67" spans="2:6" ht="30" customHeight="1" thickBot="1">
      <c r="B67" s="779" t="s">
        <v>1113</v>
      </c>
      <c r="C67" s="780"/>
      <c r="D67" s="780"/>
      <c r="E67" s="780"/>
      <c r="F67" s="781"/>
    </row>
    <row r="68" spans="2:6">
      <c r="B68" s="763" t="s">
        <v>36</v>
      </c>
      <c r="C68" s="765" t="s">
        <v>35</v>
      </c>
      <c r="D68" s="765"/>
      <c r="E68" s="765" t="s">
        <v>34</v>
      </c>
      <c r="F68" s="767"/>
    </row>
    <row r="69" spans="2:6" ht="15" thickBot="1">
      <c r="B69" s="764"/>
      <c r="C69" s="766"/>
      <c r="D69" s="766"/>
      <c r="E69" s="40" t="s">
        <v>33</v>
      </c>
      <c r="F69" s="23" t="s">
        <v>32</v>
      </c>
    </row>
    <row r="70" spans="2:6">
      <c r="B70" s="24">
        <v>1</v>
      </c>
      <c r="C70" s="768" t="s">
        <v>913</v>
      </c>
      <c r="D70" s="768"/>
      <c r="E70" s="25" t="s">
        <v>1062</v>
      </c>
      <c r="F70" s="26"/>
    </row>
    <row r="71" spans="2:6">
      <c r="B71" s="27">
        <v>2</v>
      </c>
      <c r="C71" s="418" t="s">
        <v>914</v>
      </c>
      <c r="D71" s="418"/>
      <c r="E71" s="38" t="s">
        <v>1062</v>
      </c>
      <c r="F71" s="28"/>
    </row>
    <row r="72" spans="2:6">
      <c r="B72" s="27">
        <v>3</v>
      </c>
      <c r="C72" s="418" t="s">
        <v>915</v>
      </c>
      <c r="D72" s="418"/>
      <c r="E72" s="38" t="s">
        <v>1062</v>
      </c>
      <c r="F72" s="28"/>
    </row>
    <row r="73" spans="2:6">
      <c r="B73" s="27">
        <v>4</v>
      </c>
      <c r="C73" s="418" t="s">
        <v>916</v>
      </c>
      <c r="D73" s="418"/>
      <c r="E73" s="38"/>
      <c r="F73" s="28" t="s">
        <v>1062</v>
      </c>
    </row>
    <row r="74" spans="2:6">
      <c r="B74" s="27">
        <v>5</v>
      </c>
      <c r="C74" s="418" t="s">
        <v>917</v>
      </c>
      <c r="D74" s="418"/>
      <c r="E74" s="38" t="s">
        <v>1062</v>
      </c>
      <c r="F74" s="28"/>
    </row>
    <row r="75" spans="2:6">
      <c r="B75" s="27">
        <v>6</v>
      </c>
      <c r="C75" s="418" t="s">
        <v>918</v>
      </c>
      <c r="D75" s="418"/>
      <c r="E75" s="38"/>
      <c r="F75" s="28" t="s">
        <v>1062</v>
      </c>
    </row>
    <row r="76" spans="2:6">
      <c r="B76" s="27">
        <v>7</v>
      </c>
      <c r="C76" s="418" t="s">
        <v>919</v>
      </c>
      <c r="D76" s="418"/>
      <c r="E76" s="38" t="s">
        <v>1062</v>
      </c>
      <c r="F76" s="28"/>
    </row>
    <row r="77" spans="2:6" ht="33" customHeight="1">
      <c r="B77" s="27">
        <v>8</v>
      </c>
      <c r="C77" s="418" t="s">
        <v>920</v>
      </c>
      <c r="D77" s="418"/>
      <c r="E77" s="38"/>
      <c r="F77" s="28" t="s">
        <v>1062</v>
      </c>
    </row>
    <row r="78" spans="2:6">
      <c r="B78" s="27">
        <v>9</v>
      </c>
      <c r="C78" s="418" t="s">
        <v>921</v>
      </c>
      <c r="D78" s="418"/>
      <c r="E78" s="38"/>
      <c r="F78" s="28" t="s">
        <v>1062</v>
      </c>
    </row>
    <row r="79" spans="2:6">
      <c r="B79" s="27">
        <v>10</v>
      </c>
      <c r="C79" s="418" t="s">
        <v>922</v>
      </c>
      <c r="D79" s="418"/>
      <c r="E79" s="38"/>
      <c r="F79" s="28" t="s">
        <v>1062</v>
      </c>
    </row>
    <row r="80" spans="2:6">
      <c r="B80" s="27">
        <v>11</v>
      </c>
      <c r="C80" s="418" t="s">
        <v>923</v>
      </c>
      <c r="D80" s="418"/>
      <c r="E80" s="38"/>
      <c r="F80" s="28" t="s">
        <v>1062</v>
      </c>
    </row>
    <row r="81" spans="2:6">
      <c r="B81" s="27">
        <v>12</v>
      </c>
      <c r="C81" s="418" t="s">
        <v>924</v>
      </c>
      <c r="D81" s="418"/>
      <c r="E81" s="38" t="s">
        <v>1062</v>
      </c>
      <c r="F81" s="28"/>
    </row>
    <row r="82" spans="2:6">
      <c r="B82" s="27">
        <v>13</v>
      </c>
      <c r="C82" s="418" t="s">
        <v>925</v>
      </c>
      <c r="D82" s="418"/>
      <c r="E82" s="38"/>
      <c r="F82" s="28" t="s">
        <v>1062</v>
      </c>
    </row>
    <row r="83" spans="2:6">
      <c r="B83" s="27">
        <v>14</v>
      </c>
      <c r="C83" s="418" t="s">
        <v>926</v>
      </c>
      <c r="D83" s="418"/>
      <c r="E83" s="38"/>
      <c r="F83" s="28" t="s">
        <v>1062</v>
      </c>
    </row>
    <row r="84" spans="2:6">
      <c r="B84" s="27">
        <v>15</v>
      </c>
      <c r="C84" s="418" t="s">
        <v>927</v>
      </c>
      <c r="D84" s="418"/>
      <c r="E84" s="38"/>
      <c r="F84" s="28" t="s">
        <v>1062</v>
      </c>
    </row>
    <row r="85" spans="2:6">
      <c r="B85" s="27">
        <v>16</v>
      </c>
      <c r="C85" s="418" t="s">
        <v>928</v>
      </c>
      <c r="D85" s="418"/>
      <c r="E85" s="38"/>
      <c r="F85" s="28" t="s">
        <v>1062</v>
      </c>
    </row>
    <row r="86" spans="2:6">
      <c r="B86" s="27">
        <v>17</v>
      </c>
      <c r="C86" s="418" t="s">
        <v>929</v>
      </c>
      <c r="D86" s="418"/>
      <c r="E86" s="38"/>
      <c r="F86" s="28" t="s">
        <v>1062</v>
      </c>
    </row>
    <row r="87" spans="2:6">
      <c r="B87" s="27">
        <v>18</v>
      </c>
      <c r="C87" s="758" t="s">
        <v>930</v>
      </c>
      <c r="D87" s="758"/>
      <c r="E87" s="29"/>
      <c r="F87" s="30" t="s">
        <v>1062</v>
      </c>
    </row>
    <row r="88" spans="2:6" ht="15" thickBot="1">
      <c r="B88" s="27">
        <v>19</v>
      </c>
      <c r="C88" s="758" t="s">
        <v>931</v>
      </c>
      <c r="D88" s="758"/>
      <c r="E88" s="29"/>
      <c r="F88" s="30" t="s">
        <v>1062</v>
      </c>
    </row>
    <row r="89" spans="2:6" ht="15" thickBot="1">
      <c r="B89" s="759" t="s">
        <v>31</v>
      </c>
      <c r="C89" s="760"/>
      <c r="D89" s="760"/>
      <c r="E89" s="760">
        <f>COUNTIF(E70:E88,"X")</f>
        <v>6</v>
      </c>
      <c r="F89" s="761"/>
    </row>
    <row r="90" spans="2:6" ht="49.5" customHeight="1">
      <c r="B90" s="762" t="s">
        <v>124</v>
      </c>
      <c r="C90" s="762"/>
      <c r="D90" s="762"/>
      <c r="E90" s="762"/>
      <c r="F90" s="762"/>
    </row>
    <row r="91" spans="2:6">
      <c r="B91" s="757" t="s">
        <v>121</v>
      </c>
      <c r="C91" s="757"/>
      <c r="D91" s="757"/>
      <c r="E91" s="757"/>
      <c r="F91" s="757"/>
    </row>
    <row r="92" spans="2:6">
      <c r="B92" s="757" t="s">
        <v>122</v>
      </c>
      <c r="C92" s="757"/>
      <c r="D92" s="757"/>
      <c r="E92" s="757"/>
      <c r="F92" s="757"/>
    </row>
    <row r="93" spans="2:6">
      <c r="B93" s="757" t="s">
        <v>123</v>
      </c>
      <c r="C93" s="757"/>
      <c r="D93" s="757"/>
      <c r="E93" s="757"/>
      <c r="F93" s="757"/>
    </row>
    <row r="94" spans="2:6">
      <c r="B94" s="285"/>
      <c r="C94" s="285"/>
      <c r="D94" s="285"/>
      <c r="E94" s="285"/>
      <c r="F94" s="285"/>
    </row>
    <row r="95" spans="2:6" ht="15" thickBot="1">
      <c r="B95" s="769" t="s">
        <v>957</v>
      </c>
      <c r="C95" s="769"/>
      <c r="D95" s="769"/>
      <c r="E95" s="769"/>
      <c r="F95" s="769"/>
    </row>
    <row r="96" spans="2:6" ht="18.5" thickBot="1">
      <c r="B96" s="770" t="s">
        <v>37</v>
      </c>
      <c r="C96" s="771"/>
      <c r="D96" s="771"/>
      <c r="E96" s="771"/>
      <c r="F96" s="772"/>
    </row>
    <row r="97" spans="2:6">
      <c r="B97" s="773" t="s">
        <v>120</v>
      </c>
      <c r="C97" s="774"/>
      <c r="D97" s="774"/>
      <c r="E97" s="774"/>
      <c r="F97" s="775"/>
    </row>
    <row r="98" spans="2:6" ht="33.65" customHeight="1" thickBot="1">
      <c r="B98" s="779" t="s">
        <v>1202</v>
      </c>
      <c r="C98" s="780"/>
      <c r="D98" s="780"/>
      <c r="E98" s="780"/>
      <c r="F98" s="781"/>
    </row>
    <row r="99" spans="2:6">
      <c r="B99" s="763" t="s">
        <v>36</v>
      </c>
      <c r="C99" s="765" t="s">
        <v>35</v>
      </c>
      <c r="D99" s="765"/>
      <c r="E99" s="765" t="s">
        <v>34</v>
      </c>
      <c r="F99" s="767"/>
    </row>
    <row r="100" spans="2:6" ht="15" thickBot="1">
      <c r="B100" s="764"/>
      <c r="C100" s="766"/>
      <c r="D100" s="766"/>
      <c r="E100" s="40" t="s">
        <v>33</v>
      </c>
      <c r="F100" s="23" t="s">
        <v>32</v>
      </c>
    </row>
    <row r="101" spans="2:6">
      <c r="B101" s="24">
        <v>1</v>
      </c>
      <c r="C101" s="768" t="s">
        <v>913</v>
      </c>
      <c r="D101" s="768"/>
      <c r="E101" s="25"/>
      <c r="F101" s="26" t="s">
        <v>1062</v>
      </c>
    </row>
    <row r="102" spans="2:6">
      <c r="B102" s="27">
        <v>2</v>
      </c>
      <c r="C102" s="418" t="s">
        <v>914</v>
      </c>
      <c r="D102" s="418"/>
      <c r="E102" s="38" t="s">
        <v>1062</v>
      </c>
      <c r="F102" s="28"/>
    </row>
    <row r="103" spans="2:6">
      <c r="B103" s="27">
        <v>3</v>
      </c>
      <c r="C103" s="418" t="s">
        <v>915</v>
      </c>
      <c r="D103" s="418"/>
      <c r="E103" s="38" t="s">
        <v>1062</v>
      </c>
      <c r="F103" s="28"/>
    </row>
    <row r="104" spans="2:6" ht="26.15" customHeight="1">
      <c r="B104" s="27">
        <v>4</v>
      </c>
      <c r="C104" s="418" t="s">
        <v>916</v>
      </c>
      <c r="D104" s="418"/>
      <c r="E104" s="38" t="s">
        <v>1062</v>
      </c>
      <c r="F104" s="28"/>
    </row>
    <row r="105" spans="2:6">
      <c r="B105" s="27">
        <v>5</v>
      </c>
      <c r="C105" s="418" t="s">
        <v>917</v>
      </c>
      <c r="D105" s="418"/>
      <c r="E105" s="38" t="s">
        <v>1062</v>
      </c>
      <c r="F105" s="28"/>
    </row>
    <row r="106" spans="2:6">
      <c r="B106" s="27">
        <v>6</v>
      </c>
      <c r="C106" s="418" t="s">
        <v>918</v>
      </c>
      <c r="D106" s="418"/>
      <c r="E106" s="38" t="s">
        <v>1062</v>
      </c>
      <c r="F106" s="28"/>
    </row>
    <row r="107" spans="2:6">
      <c r="B107" s="27">
        <v>7</v>
      </c>
      <c r="C107" s="418" t="s">
        <v>919</v>
      </c>
      <c r="D107" s="418"/>
      <c r="E107" s="38"/>
      <c r="F107" s="28" t="s">
        <v>1062</v>
      </c>
    </row>
    <row r="108" spans="2:6" ht="30" customHeight="1">
      <c r="B108" s="27">
        <v>8</v>
      </c>
      <c r="C108" s="418" t="s">
        <v>920</v>
      </c>
      <c r="D108" s="418"/>
      <c r="E108" s="38"/>
      <c r="F108" s="28" t="s">
        <v>1062</v>
      </c>
    </row>
    <row r="109" spans="2:6">
      <c r="B109" s="27">
        <v>9</v>
      </c>
      <c r="C109" s="418" t="s">
        <v>921</v>
      </c>
      <c r="D109" s="418"/>
      <c r="E109" s="38"/>
      <c r="F109" s="28" t="s">
        <v>1062</v>
      </c>
    </row>
    <row r="110" spans="2:6">
      <c r="B110" s="27">
        <v>10</v>
      </c>
      <c r="C110" s="418" t="s">
        <v>922</v>
      </c>
      <c r="D110" s="418"/>
      <c r="E110" s="38"/>
      <c r="F110" s="28" t="s">
        <v>1062</v>
      </c>
    </row>
    <row r="111" spans="2:6">
      <c r="B111" s="27">
        <v>11</v>
      </c>
      <c r="C111" s="418" t="s">
        <v>923</v>
      </c>
      <c r="D111" s="418"/>
      <c r="E111" s="38"/>
      <c r="F111" s="28" t="s">
        <v>1062</v>
      </c>
    </row>
    <row r="112" spans="2:6">
      <c r="B112" s="27">
        <v>12</v>
      </c>
      <c r="C112" s="418" t="s">
        <v>924</v>
      </c>
      <c r="D112" s="418"/>
      <c r="E112" s="38" t="s">
        <v>1062</v>
      </c>
      <c r="F112" s="28"/>
    </row>
    <row r="113" spans="2:6">
      <c r="B113" s="27">
        <v>13</v>
      </c>
      <c r="C113" s="418" t="s">
        <v>925</v>
      </c>
      <c r="D113" s="418"/>
      <c r="E113" s="38"/>
      <c r="F113" s="28" t="s">
        <v>1062</v>
      </c>
    </row>
    <row r="114" spans="2:6">
      <c r="B114" s="27">
        <v>14</v>
      </c>
      <c r="C114" s="418" t="s">
        <v>926</v>
      </c>
      <c r="D114" s="418"/>
      <c r="E114" s="38"/>
      <c r="F114" s="28" t="s">
        <v>1062</v>
      </c>
    </row>
    <row r="115" spans="2:6">
      <c r="B115" s="27">
        <v>15</v>
      </c>
      <c r="C115" s="418" t="s">
        <v>927</v>
      </c>
      <c r="D115" s="418"/>
      <c r="E115" s="38"/>
      <c r="F115" s="28" t="s">
        <v>1062</v>
      </c>
    </row>
    <row r="116" spans="2:6">
      <c r="B116" s="27">
        <v>16</v>
      </c>
      <c r="C116" s="418" t="s">
        <v>928</v>
      </c>
      <c r="D116" s="418"/>
      <c r="E116" s="38"/>
      <c r="F116" s="28" t="s">
        <v>1062</v>
      </c>
    </row>
    <row r="117" spans="2:6">
      <c r="B117" s="27">
        <v>17</v>
      </c>
      <c r="C117" s="418" t="s">
        <v>929</v>
      </c>
      <c r="D117" s="418"/>
      <c r="E117" s="38"/>
      <c r="F117" s="28" t="s">
        <v>1062</v>
      </c>
    </row>
    <row r="118" spans="2:6">
      <c r="B118" s="27">
        <v>18</v>
      </c>
      <c r="C118" s="758" t="s">
        <v>930</v>
      </c>
      <c r="D118" s="758"/>
      <c r="E118" s="29"/>
      <c r="F118" s="30" t="s">
        <v>1062</v>
      </c>
    </row>
    <row r="119" spans="2:6" ht="15" thickBot="1">
      <c r="B119" s="27">
        <v>19</v>
      </c>
      <c r="C119" s="758" t="s">
        <v>931</v>
      </c>
      <c r="D119" s="758"/>
      <c r="E119" s="29"/>
      <c r="F119" s="30" t="s">
        <v>1062</v>
      </c>
    </row>
    <row r="120" spans="2:6" ht="15" thickBot="1">
      <c r="B120" s="759" t="s">
        <v>31</v>
      </c>
      <c r="C120" s="760"/>
      <c r="D120" s="760"/>
      <c r="E120" s="760">
        <f>COUNTIF(E101:E119,"X")</f>
        <v>6</v>
      </c>
      <c r="F120" s="761"/>
    </row>
    <row r="121" spans="2:6" ht="64.5" customHeight="1">
      <c r="B121" s="762" t="s">
        <v>124</v>
      </c>
      <c r="C121" s="762"/>
      <c r="D121" s="762"/>
      <c r="E121" s="762"/>
      <c r="F121" s="762"/>
    </row>
    <row r="122" spans="2:6">
      <c r="B122" s="757" t="s">
        <v>121</v>
      </c>
      <c r="C122" s="757"/>
      <c r="D122" s="757"/>
      <c r="E122" s="757"/>
      <c r="F122" s="757"/>
    </row>
    <row r="123" spans="2:6">
      <c r="B123" s="757" t="s">
        <v>122</v>
      </c>
      <c r="C123" s="757"/>
      <c r="D123" s="757"/>
      <c r="E123" s="757"/>
      <c r="F123" s="757"/>
    </row>
    <row r="124" spans="2:6">
      <c r="B124" s="757" t="s">
        <v>123</v>
      </c>
      <c r="C124" s="757"/>
      <c r="D124" s="757"/>
      <c r="E124" s="757"/>
      <c r="F124" s="757"/>
    </row>
    <row r="126" spans="2:6" ht="15" thickBot="1">
      <c r="B126" s="769" t="s">
        <v>957</v>
      </c>
      <c r="C126" s="769"/>
      <c r="D126" s="769"/>
      <c r="E126" s="769"/>
      <c r="F126" s="769"/>
    </row>
    <row r="127" spans="2:6" ht="18.5" thickBot="1">
      <c r="B127" s="770" t="s">
        <v>37</v>
      </c>
      <c r="C127" s="771"/>
      <c r="D127" s="771"/>
      <c r="E127" s="771"/>
      <c r="F127" s="772"/>
    </row>
    <row r="128" spans="2:6">
      <c r="B128" s="773" t="s">
        <v>120</v>
      </c>
      <c r="C128" s="774"/>
      <c r="D128" s="774"/>
      <c r="E128" s="774"/>
      <c r="F128" s="775"/>
    </row>
    <row r="129" spans="2:6" ht="33.65" customHeight="1" thickBot="1">
      <c r="B129" s="779" t="s">
        <v>1203</v>
      </c>
      <c r="C129" s="780"/>
      <c r="D129" s="780"/>
      <c r="E129" s="780"/>
      <c r="F129" s="781"/>
    </row>
    <row r="130" spans="2:6">
      <c r="B130" s="763" t="s">
        <v>36</v>
      </c>
      <c r="C130" s="765" t="s">
        <v>35</v>
      </c>
      <c r="D130" s="765"/>
      <c r="E130" s="765" t="s">
        <v>34</v>
      </c>
      <c r="F130" s="767"/>
    </row>
    <row r="131" spans="2:6" ht="15" thickBot="1">
      <c r="B131" s="764"/>
      <c r="C131" s="766"/>
      <c r="D131" s="766"/>
      <c r="E131" s="286" t="s">
        <v>33</v>
      </c>
      <c r="F131" s="23" t="s">
        <v>32</v>
      </c>
    </row>
    <row r="132" spans="2:6">
      <c r="B132" s="24">
        <v>1</v>
      </c>
      <c r="C132" s="768" t="s">
        <v>913</v>
      </c>
      <c r="D132" s="768"/>
      <c r="E132" s="25"/>
      <c r="F132" s="26" t="s">
        <v>1062</v>
      </c>
    </row>
    <row r="133" spans="2:6">
      <c r="B133" s="27">
        <v>2</v>
      </c>
      <c r="C133" s="418" t="s">
        <v>914</v>
      </c>
      <c r="D133" s="418"/>
      <c r="E133" s="100" t="s">
        <v>1062</v>
      </c>
      <c r="F133" s="28"/>
    </row>
    <row r="134" spans="2:6">
      <c r="B134" s="27">
        <v>3</v>
      </c>
      <c r="C134" s="418" t="s">
        <v>915</v>
      </c>
      <c r="D134" s="418"/>
      <c r="E134" s="100" t="s">
        <v>1062</v>
      </c>
      <c r="F134" s="28"/>
    </row>
    <row r="135" spans="2:6" ht="26.15" customHeight="1">
      <c r="B135" s="27">
        <v>4</v>
      </c>
      <c r="C135" s="418" t="s">
        <v>916</v>
      </c>
      <c r="D135" s="418"/>
      <c r="E135" s="100" t="s">
        <v>1062</v>
      </c>
      <c r="F135" s="28"/>
    </row>
    <row r="136" spans="2:6">
      <c r="B136" s="27">
        <v>5</v>
      </c>
      <c r="C136" s="418" t="s">
        <v>917</v>
      </c>
      <c r="D136" s="418"/>
      <c r="E136" s="100" t="s">
        <v>1062</v>
      </c>
      <c r="F136" s="28"/>
    </row>
    <row r="137" spans="2:6">
      <c r="B137" s="27">
        <v>6</v>
      </c>
      <c r="C137" s="418" t="s">
        <v>918</v>
      </c>
      <c r="D137" s="418"/>
      <c r="E137" s="100" t="s">
        <v>1062</v>
      </c>
      <c r="F137" s="28"/>
    </row>
    <row r="138" spans="2:6">
      <c r="B138" s="27">
        <v>7</v>
      </c>
      <c r="C138" s="418" t="s">
        <v>919</v>
      </c>
      <c r="D138" s="418"/>
      <c r="E138" s="100"/>
      <c r="F138" s="28" t="s">
        <v>1062</v>
      </c>
    </row>
    <row r="139" spans="2:6" ht="30" customHeight="1">
      <c r="B139" s="27">
        <v>8</v>
      </c>
      <c r="C139" s="418" t="s">
        <v>920</v>
      </c>
      <c r="D139" s="418"/>
      <c r="E139" s="100"/>
      <c r="F139" s="28" t="s">
        <v>1062</v>
      </c>
    </row>
    <row r="140" spans="2:6">
      <c r="B140" s="27">
        <v>9</v>
      </c>
      <c r="C140" s="418" t="s">
        <v>921</v>
      </c>
      <c r="D140" s="418"/>
      <c r="E140" s="100"/>
      <c r="F140" s="28" t="s">
        <v>1062</v>
      </c>
    </row>
    <row r="141" spans="2:6">
      <c r="B141" s="27">
        <v>10</v>
      </c>
      <c r="C141" s="418" t="s">
        <v>922</v>
      </c>
      <c r="D141" s="418"/>
      <c r="E141" s="100"/>
      <c r="F141" s="28" t="s">
        <v>1062</v>
      </c>
    </row>
    <row r="142" spans="2:6">
      <c r="B142" s="27">
        <v>11</v>
      </c>
      <c r="C142" s="418" t="s">
        <v>923</v>
      </c>
      <c r="D142" s="418"/>
      <c r="E142" s="100"/>
      <c r="F142" s="28" t="s">
        <v>1062</v>
      </c>
    </row>
    <row r="143" spans="2:6">
      <c r="B143" s="27">
        <v>12</v>
      </c>
      <c r="C143" s="418" t="s">
        <v>924</v>
      </c>
      <c r="D143" s="418"/>
      <c r="E143" s="100" t="s">
        <v>1062</v>
      </c>
      <c r="F143" s="28"/>
    </row>
    <row r="144" spans="2:6">
      <c r="B144" s="27">
        <v>13</v>
      </c>
      <c r="C144" s="418" t="s">
        <v>925</v>
      </c>
      <c r="D144" s="418"/>
      <c r="E144" s="100"/>
      <c r="F144" s="28" t="s">
        <v>1062</v>
      </c>
    </row>
    <row r="145" spans="2:6">
      <c r="B145" s="27">
        <v>14</v>
      </c>
      <c r="C145" s="418" t="s">
        <v>926</v>
      </c>
      <c r="D145" s="418"/>
      <c r="E145" s="100"/>
      <c r="F145" s="28" t="s">
        <v>1062</v>
      </c>
    </row>
    <row r="146" spans="2:6">
      <c r="B146" s="27">
        <v>15</v>
      </c>
      <c r="C146" s="418" t="s">
        <v>927</v>
      </c>
      <c r="D146" s="418"/>
      <c r="E146" s="100"/>
      <c r="F146" s="28" t="s">
        <v>1062</v>
      </c>
    </row>
    <row r="147" spans="2:6">
      <c r="B147" s="27">
        <v>16</v>
      </c>
      <c r="C147" s="418" t="s">
        <v>928</v>
      </c>
      <c r="D147" s="418"/>
      <c r="E147" s="100"/>
      <c r="F147" s="28" t="s">
        <v>1062</v>
      </c>
    </row>
    <row r="148" spans="2:6">
      <c r="B148" s="27">
        <v>17</v>
      </c>
      <c r="C148" s="418" t="s">
        <v>929</v>
      </c>
      <c r="D148" s="418"/>
      <c r="E148" s="100"/>
      <c r="F148" s="28" t="s">
        <v>1062</v>
      </c>
    </row>
    <row r="149" spans="2:6">
      <c r="B149" s="27">
        <v>18</v>
      </c>
      <c r="C149" s="758" t="s">
        <v>930</v>
      </c>
      <c r="D149" s="758"/>
      <c r="E149" s="29"/>
      <c r="F149" s="30" t="s">
        <v>1062</v>
      </c>
    </row>
    <row r="150" spans="2:6" ht="15" thickBot="1">
      <c r="B150" s="27">
        <v>19</v>
      </c>
      <c r="C150" s="758" t="s">
        <v>931</v>
      </c>
      <c r="D150" s="758"/>
      <c r="E150" s="29"/>
      <c r="F150" s="30" t="s">
        <v>1062</v>
      </c>
    </row>
    <row r="151" spans="2:6" ht="15" thickBot="1">
      <c r="B151" s="759" t="s">
        <v>31</v>
      </c>
      <c r="C151" s="760"/>
      <c r="D151" s="760"/>
      <c r="E151" s="760">
        <f>COUNTIF(E132:E150,"X")</f>
        <v>6</v>
      </c>
      <c r="F151" s="761"/>
    </row>
    <row r="152" spans="2:6" ht="64.5" customHeight="1">
      <c r="B152" s="762" t="s">
        <v>124</v>
      </c>
      <c r="C152" s="762"/>
      <c r="D152" s="762"/>
      <c r="E152" s="762"/>
      <c r="F152" s="762"/>
    </row>
    <row r="153" spans="2:6">
      <c r="B153" s="757" t="s">
        <v>121</v>
      </c>
      <c r="C153" s="757"/>
      <c r="D153" s="757"/>
      <c r="E153" s="757"/>
      <c r="F153" s="757"/>
    </row>
    <row r="154" spans="2:6">
      <c r="B154" s="757" t="s">
        <v>122</v>
      </c>
      <c r="C154" s="757"/>
      <c r="D154" s="757"/>
      <c r="E154" s="757"/>
      <c r="F154" s="757"/>
    </row>
    <row r="155" spans="2:6">
      <c r="B155" s="757" t="s">
        <v>123</v>
      </c>
      <c r="C155" s="757"/>
      <c r="D155" s="757"/>
      <c r="E155" s="757"/>
      <c r="F155" s="757"/>
    </row>
    <row r="157" spans="2:6" ht="15" thickBot="1">
      <c r="B157" s="769" t="s">
        <v>958</v>
      </c>
      <c r="C157" s="769"/>
      <c r="D157" s="769"/>
      <c r="E157" s="769"/>
      <c r="F157" s="769"/>
    </row>
    <row r="158" spans="2:6" ht="18.5" thickBot="1">
      <c r="B158" s="770" t="s">
        <v>37</v>
      </c>
      <c r="C158" s="771"/>
      <c r="D158" s="771"/>
      <c r="E158" s="771"/>
      <c r="F158" s="772"/>
    </row>
    <row r="159" spans="2:6">
      <c r="B159" s="773" t="s">
        <v>120</v>
      </c>
      <c r="C159" s="774"/>
      <c r="D159" s="774"/>
      <c r="E159" s="774"/>
      <c r="F159" s="775"/>
    </row>
    <row r="160" spans="2:6" ht="33.65" customHeight="1" thickBot="1">
      <c r="B160" s="779" t="s">
        <v>1216</v>
      </c>
      <c r="C160" s="780"/>
      <c r="D160" s="780"/>
      <c r="E160" s="780"/>
      <c r="F160" s="781"/>
    </row>
    <row r="161" spans="2:6">
      <c r="B161" s="763" t="s">
        <v>36</v>
      </c>
      <c r="C161" s="765" t="s">
        <v>35</v>
      </c>
      <c r="D161" s="765"/>
      <c r="E161" s="765" t="s">
        <v>34</v>
      </c>
      <c r="F161" s="767"/>
    </row>
    <row r="162" spans="2:6" ht="15" thickBot="1">
      <c r="B162" s="764"/>
      <c r="C162" s="766"/>
      <c r="D162" s="766"/>
      <c r="E162" s="286" t="s">
        <v>33</v>
      </c>
      <c r="F162" s="23" t="s">
        <v>32</v>
      </c>
    </row>
    <row r="163" spans="2:6">
      <c r="B163" s="24">
        <v>1</v>
      </c>
      <c r="C163" s="768" t="s">
        <v>913</v>
      </c>
      <c r="D163" s="768"/>
      <c r="E163" s="25"/>
      <c r="F163" s="26" t="s">
        <v>1062</v>
      </c>
    </row>
    <row r="164" spans="2:6">
      <c r="B164" s="27">
        <v>2</v>
      </c>
      <c r="C164" s="418" t="s">
        <v>914</v>
      </c>
      <c r="D164" s="418"/>
      <c r="E164" s="100"/>
      <c r="F164" s="28" t="s">
        <v>1062</v>
      </c>
    </row>
    <row r="165" spans="2:6">
      <c r="B165" s="27">
        <v>3</v>
      </c>
      <c r="C165" s="418" t="s">
        <v>915</v>
      </c>
      <c r="D165" s="418"/>
      <c r="E165" s="100" t="s">
        <v>1062</v>
      </c>
      <c r="F165" s="28"/>
    </row>
    <row r="166" spans="2:6" ht="26.15" customHeight="1">
      <c r="B166" s="27">
        <v>4</v>
      </c>
      <c r="C166" s="418" t="s">
        <v>916</v>
      </c>
      <c r="D166" s="418"/>
      <c r="E166" s="100" t="s">
        <v>1062</v>
      </c>
      <c r="F166" s="28"/>
    </row>
    <row r="167" spans="2:6">
      <c r="B167" s="27">
        <v>5</v>
      </c>
      <c r="C167" s="418" t="s">
        <v>917</v>
      </c>
      <c r="D167" s="418"/>
      <c r="E167" s="100" t="s">
        <v>1062</v>
      </c>
      <c r="F167" s="28"/>
    </row>
    <row r="168" spans="2:6">
      <c r="B168" s="27">
        <v>6</v>
      </c>
      <c r="C168" s="418" t="s">
        <v>918</v>
      </c>
      <c r="D168" s="418"/>
      <c r="E168" s="100" t="s">
        <v>1062</v>
      </c>
      <c r="F168" s="28"/>
    </row>
    <row r="169" spans="2:6">
      <c r="B169" s="27">
        <v>7</v>
      </c>
      <c r="C169" s="418" t="s">
        <v>919</v>
      </c>
      <c r="D169" s="418"/>
      <c r="E169" s="100"/>
      <c r="F169" s="28" t="s">
        <v>1062</v>
      </c>
    </row>
    <row r="170" spans="2:6" ht="30" customHeight="1">
      <c r="B170" s="27">
        <v>8</v>
      </c>
      <c r="C170" s="418" t="s">
        <v>920</v>
      </c>
      <c r="D170" s="418"/>
      <c r="E170" s="100"/>
      <c r="F170" s="28" t="s">
        <v>1062</v>
      </c>
    </row>
    <row r="171" spans="2:6">
      <c r="B171" s="27">
        <v>9</v>
      </c>
      <c r="C171" s="418" t="s">
        <v>921</v>
      </c>
      <c r="D171" s="418"/>
      <c r="E171" s="100"/>
      <c r="F171" s="28" t="s">
        <v>1062</v>
      </c>
    </row>
    <row r="172" spans="2:6">
      <c r="B172" s="27">
        <v>10</v>
      </c>
      <c r="C172" s="418" t="s">
        <v>922</v>
      </c>
      <c r="D172" s="418"/>
      <c r="E172" s="100"/>
      <c r="F172" s="28" t="s">
        <v>1062</v>
      </c>
    </row>
    <row r="173" spans="2:6">
      <c r="B173" s="27">
        <v>11</v>
      </c>
      <c r="C173" s="418" t="s">
        <v>923</v>
      </c>
      <c r="D173" s="418"/>
      <c r="E173" s="100"/>
      <c r="F173" s="28" t="s">
        <v>1062</v>
      </c>
    </row>
    <row r="174" spans="2:6">
      <c r="B174" s="27">
        <v>12</v>
      </c>
      <c r="C174" s="418" t="s">
        <v>924</v>
      </c>
      <c r="D174" s="418"/>
      <c r="E174" s="100" t="s">
        <v>1062</v>
      </c>
      <c r="F174" s="28"/>
    </row>
    <row r="175" spans="2:6">
      <c r="B175" s="27">
        <v>13</v>
      </c>
      <c r="C175" s="418" t="s">
        <v>925</v>
      </c>
      <c r="D175" s="418"/>
      <c r="E175" s="100"/>
      <c r="F175" s="28" t="s">
        <v>1062</v>
      </c>
    </row>
    <row r="176" spans="2:6">
      <c r="B176" s="27">
        <v>14</v>
      </c>
      <c r="C176" s="418" t="s">
        <v>926</v>
      </c>
      <c r="D176" s="418"/>
      <c r="E176" s="100"/>
      <c r="F176" s="28" t="s">
        <v>1062</v>
      </c>
    </row>
    <row r="177" spans="2:6">
      <c r="B177" s="27">
        <v>15</v>
      </c>
      <c r="C177" s="418" t="s">
        <v>927</v>
      </c>
      <c r="D177" s="418"/>
      <c r="E177" s="100"/>
      <c r="F177" s="28" t="s">
        <v>1062</v>
      </c>
    </row>
    <row r="178" spans="2:6">
      <c r="B178" s="27">
        <v>16</v>
      </c>
      <c r="C178" s="418" t="s">
        <v>928</v>
      </c>
      <c r="D178" s="418"/>
      <c r="E178" s="100"/>
      <c r="F178" s="28" t="s">
        <v>1062</v>
      </c>
    </row>
    <row r="179" spans="2:6">
      <c r="B179" s="27">
        <v>17</v>
      </c>
      <c r="C179" s="418" t="s">
        <v>929</v>
      </c>
      <c r="D179" s="418"/>
      <c r="E179" s="100"/>
      <c r="F179" s="28" t="s">
        <v>1062</v>
      </c>
    </row>
    <row r="180" spans="2:6">
      <c r="B180" s="27">
        <v>18</v>
      </c>
      <c r="C180" s="758" t="s">
        <v>930</v>
      </c>
      <c r="D180" s="758"/>
      <c r="E180" s="29"/>
      <c r="F180" s="30" t="s">
        <v>1062</v>
      </c>
    </row>
    <row r="181" spans="2:6" ht="15" thickBot="1">
      <c r="B181" s="27">
        <v>19</v>
      </c>
      <c r="C181" s="758" t="s">
        <v>931</v>
      </c>
      <c r="D181" s="758"/>
      <c r="E181" s="29"/>
      <c r="F181" s="30" t="s">
        <v>1062</v>
      </c>
    </row>
    <row r="182" spans="2:6" ht="15" thickBot="1">
      <c r="B182" s="759" t="s">
        <v>31</v>
      </c>
      <c r="C182" s="760"/>
      <c r="D182" s="760"/>
      <c r="E182" s="760">
        <f>COUNTIF(E163:E181,"X")</f>
        <v>5</v>
      </c>
      <c r="F182" s="761"/>
    </row>
    <row r="183" spans="2:6" ht="64.5" customHeight="1">
      <c r="B183" s="762" t="s">
        <v>124</v>
      </c>
      <c r="C183" s="762"/>
      <c r="D183" s="762"/>
      <c r="E183" s="762"/>
      <c r="F183" s="762"/>
    </row>
    <row r="184" spans="2:6">
      <c r="B184" s="757" t="s">
        <v>121</v>
      </c>
      <c r="C184" s="757"/>
      <c r="D184" s="757"/>
      <c r="E184" s="757"/>
      <c r="F184" s="757"/>
    </row>
    <row r="185" spans="2:6">
      <c r="B185" s="757" t="s">
        <v>122</v>
      </c>
      <c r="C185" s="757"/>
      <c r="D185" s="757"/>
      <c r="E185" s="757"/>
      <c r="F185" s="757"/>
    </row>
    <row r="186" spans="2:6">
      <c r="B186" s="757" t="s">
        <v>123</v>
      </c>
      <c r="C186" s="757"/>
      <c r="D186" s="757"/>
      <c r="E186" s="757"/>
      <c r="F186" s="757"/>
    </row>
    <row r="188" spans="2:6" ht="15" thickBot="1">
      <c r="B188" s="769" t="s">
        <v>959</v>
      </c>
      <c r="C188" s="769"/>
      <c r="D188" s="769"/>
      <c r="E188" s="769"/>
      <c r="F188" s="769"/>
    </row>
    <row r="189" spans="2:6" ht="18.5" thickBot="1">
      <c r="B189" s="770" t="s">
        <v>37</v>
      </c>
      <c r="C189" s="771"/>
      <c r="D189" s="771"/>
      <c r="E189" s="771"/>
      <c r="F189" s="772"/>
    </row>
    <row r="190" spans="2:6">
      <c r="B190" s="773" t="s">
        <v>120</v>
      </c>
      <c r="C190" s="774"/>
      <c r="D190" s="774"/>
      <c r="E190" s="774"/>
      <c r="F190" s="775"/>
    </row>
    <row r="191" spans="2:6" ht="33.65" customHeight="1" thickBot="1">
      <c r="B191" s="779"/>
      <c r="C191" s="780"/>
      <c r="D191" s="780"/>
      <c r="E191" s="780"/>
      <c r="F191" s="781"/>
    </row>
    <row r="192" spans="2:6">
      <c r="B192" s="763" t="s">
        <v>36</v>
      </c>
      <c r="C192" s="765" t="s">
        <v>35</v>
      </c>
      <c r="D192" s="765"/>
      <c r="E192" s="765" t="s">
        <v>34</v>
      </c>
      <c r="F192" s="767"/>
    </row>
    <row r="193" spans="2:6" ht="15" thickBot="1">
      <c r="B193" s="764"/>
      <c r="C193" s="766"/>
      <c r="D193" s="766"/>
      <c r="E193" s="286" t="s">
        <v>33</v>
      </c>
      <c r="F193" s="23" t="s">
        <v>32</v>
      </c>
    </row>
    <row r="194" spans="2:6">
      <c r="B194" s="24">
        <v>1</v>
      </c>
      <c r="C194" s="768" t="s">
        <v>913</v>
      </c>
      <c r="D194" s="768"/>
      <c r="E194" s="25"/>
      <c r="F194" s="26"/>
    </row>
    <row r="195" spans="2:6">
      <c r="B195" s="27">
        <v>2</v>
      </c>
      <c r="C195" s="418" t="s">
        <v>914</v>
      </c>
      <c r="D195" s="418"/>
      <c r="E195" s="100"/>
      <c r="F195" s="28"/>
    </row>
    <row r="196" spans="2:6">
      <c r="B196" s="27">
        <v>3</v>
      </c>
      <c r="C196" s="418" t="s">
        <v>915</v>
      </c>
      <c r="D196" s="418"/>
      <c r="E196" s="100"/>
      <c r="F196" s="28"/>
    </row>
    <row r="197" spans="2:6" ht="26.15" customHeight="1">
      <c r="B197" s="27">
        <v>4</v>
      </c>
      <c r="C197" s="418" t="s">
        <v>916</v>
      </c>
      <c r="D197" s="418"/>
      <c r="E197" s="100"/>
      <c r="F197" s="28"/>
    </row>
    <row r="198" spans="2:6">
      <c r="B198" s="27">
        <v>5</v>
      </c>
      <c r="C198" s="418" t="s">
        <v>917</v>
      </c>
      <c r="D198" s="418"/>
      <c r="E198" s="100"/>
      <c r="F198" s="28"/>
    </row>
    <row r="199" spans="2:6">
      <c r="B199" s="27">
        <v>6</v>
      </c>
      <c r="C199" s="418" t="s">
        <v>918</v>
      </c>
      <c r="D199" s="418"/>
      <c r="E199" s="100"/>
      <c r="F199" s="28"/>
    </row>
    <row r="200" spans="2:6">
      <c r="B200" s="27">
        <v>7</v>
      </c>
      <c r="C200" s="418" t="s">
        <v>919</v>
      </c>
      <c r="D200" s="418"/>
      <c r="E200" s="100"/>
      <c r="F200" s="28"/>
    </row>
    <row r="201" spans="2:6" ht="30" customHeight="1">
      <c r="B201" s="27">
        <v>8</v>
      </c>
      <c r="C201" s="418" t="s">
        <v>920</v>
      </c>
      <c r="D201" s="418"/>
      <c r="E201" s="100"/>
      <c r="F201" s="28"/>
    </row>
    <row r="202" spans="2:6">
      <c r="B202" s="27">
        <v>9</v>
      </c>
      <c r="C202" s="418" t="s">
        <v>921</v>
      </c>
      <c r="D202" s="418"/>
      <c r="E202" s="100"/>
      <c r="F202" s="28"/>
    </row>
    <row r="203" spans="2:6">
      <c r="B203" s="27">
        <v>10</v>
      </c>
      <c r="C203" s="418" t="s">
        <v>922</v>
      </c>
      <c r="D203" s="418"/>
      <c r="E203" s="100"/>
      <c r="F203" s="28"/>
    </row>
    <row r="204" spans="2:6">
      <c r="B204" s="27">
        <v>11</v>
      </c>
      <c r="C204" s="418" t="s">
        <v>923</v>
      </c>
      <c r="D204" s="418"/>
      <c r="E204" s="100"/>
      <c r="F204" s="28"/>
    </row>
    <row r="205" spans="2:6">
      <c r="B205" s="27">
        <v>12</v>
      </c>
      <c r="C205" s="418" t="s">
        <v>924</v>
      </c>
      <c r="D205" s="418"/>
      <c r="E205" s="100"/>
      <c r="F205" s="28"/>
    </row>
    <row r="206" spans="2:6">
      <c r="B206" s="27">
        <v>13</v>
      </c>
      <c r="C206" s="418" t="s">
        <v>925</v>
      </c>
      <c r="D206" s="418"/>
      <c r="E206" s="100"/>
      <c r="F206" s="28"/>
    </row>
    <row r="207" spans="2:6">
      <c r="B207" s="27">
        <v>14</v>
      </c>
      <c r="C207" s="418" t="s">
        <v>926</v>
      </c>
      <c r="D207" s="418"/>
      <c r="E207" s="100"/>
      <c r="F207" s="28"/>
    </row>
    <row r="208" spans="2:6">
      <c r="B208" s="27">
        <v>15</v>
      </c>
      <c r="C208" s="418" t="s">
        <v>927</v>
      </c>
      <c r="D208" s="418"/>
      <c r="E208" s="100"/>
      <c r="F208" s="28"/>
    </row>
    <row r="209" spans="2:6">
      <c r="B209" s="27">
        <v>16</v>
      </c>
      <c r="C209" s="418" t="s">
        <v>928</v>
      </c>
      <c r="D209" s="418"/>
      <c r="E209" s="100"/>
      <c r="F209" s="28"/>
    </row>
    <row r="210" spans="2:6">
      <c r="B210" s="27">
        <v>17</v>
      </c>
      <c r="C210" s="418" t="s">
        <v>929</v>
      </c>
      <c r="D210" s="418"/>
      <c r="E210" s="100"/>
      <c r="F210" s="28"/>
    </row>
    <row r="211" spans="2:6">
      <c r="B211" s="27">
        <v>18</v>
      </c>
      <c r="C211" s="758" t="s">
        <v>930</v>
      </c>
      <c r="D211" s="758"/>
      <c r="E211" s="29"/>
      <c r="F211" s="30"/>
    </row>
    <row r="212" spans="2:6" ht="15" thickBot="1">
      <c r="B212" s="27">
        <v>19</v>
      </c>
      <c r="C212" s="758" t="s">
        <v>931</v>
      </c>
      <c r="D212" s="758"/>
      <c r="E212" s="29"/>
      <c r="F212" s="30"/>
    </row>
    <row r="213" spans="2:6" ht="15" thickBot="1">
      <c r="B213" s="759" t="s">
        <v>31</v>
      </c>
      <c r="C213" s="760"/>
      <c r="D213" s="760"/>
      <c r="E213" s="760">
        <f>COUNTIF(E194:E212,"X")</f>
        <v>0</v>
      </c>
      <c r="F213" s="761"/>
    </row>
    <row r="214" spans="2:6" ht="64.5" customHeight="1">
      <c r="B214" s="762" t="s">
        <v>124</v>
      </c>
      <c r="C214" s="762"/>
      <c r="D214" s="762"/>
      <c r="E214" s="762"/>
      <c r="F214" s="762"/>
    </row>
    <row r="215" spans="2:6">
      <c r="B215" s="757" t="s">
        <v>121</v>
      </c>
      <c r="C215" s="757"/>
      <c r="D215" s="757"/>
      <c r="E215" s="757"/>
      <c r="F215" s="757"/>
    </row>
    <row r="216" spans="2:6">
      <c r="B216" s="757" t="s">
        <v>122</v>
      </c>
      <c r="C216" s="757"/>
      <c r="D216" s="757"/>
      <c r="E216" s="757"/>
      <c r="F216" s="757"/>
    </row>
    <row r="217" spans="2:6">
      <c r="B217" s="757" t="s">
        <v>123</v>
      </c>
      <c r="C217" s="757"/>
      <c r="D217" s="757"/>
      <c r="E217" s="757"/>
      <c r="F217" s="757"/>
    </row>
    <row r="219" spans="2:6" ht="15" thickBot="1">
      <c r="B219" s="769" t="s">
        <v>890</v>
      </c>
      <c r="C219" s="769"/>
      <c r="D219" s="769"/>
      <c r="E219" s="769"/>
      <c r="F219" s="769"/>
    </row>
    <row r="220" spans="2:6" ht="18.5" thickBot="1">
      <c r="B220" s="770" t="s">
        <v>37</v>
      </c>
      <c r="C220" s="771"/>
      <c r="D220" s="771"/>
      <c r="E220" s="771"/>
      <c r="F220" s="772"/>
    </row>
    <row r="221" spans="2:6">
      <c r="B221" s="773" t="s">
        <v>120</v>
      </c>
      <c r="C221" s="774"/>
      <c r="D221" s="774"/>
      <c r="E221" s="774"/>
      <c r="F221" s="775"/>
    </row>
    <row r="222" spans="2:6" ht="33.65" customHeight="1" thickBot="1">
      <c r="B222" s="779" t="s">
        <v>1238</v>
      </c>
      <c r="C222" s="780"/>
      <c r="D222" s="780"/>
      <c r="E222" s="780"/>
      <c r="F222" s="781"/>
    </row>
    <row r="223" spans="2:6">
      <c r="B223" s="763" t="s">
        <v>36</v>
      </c>
      <c r="C223" s="765" t="s">
        <v>35</v>
      </c>
      <c r="D223" s="765"/>
      <c r="E223" s="765" t="s">
        <v>34</v>
      </c>
      <c r="F223" s="767"/>
    </row>
    <row r="224" spans="2:6" ht="15" thickBot="1">
      <c r="B224" s="764"/>
      <c r="C224" s="766"/>
      <c r="D224" s="766"/>
      <c r="E224" s="286" t="s">
        <v>33</v>
      </c>
      <c r="F224" s="23" t="s">
        <v>32</v>
      </c>
    </row>
    <row r="225" spans="2:6">
      <c r="B225" s="24">
        <v>1</v>
      </c>
      <c r="C225" s="768" t="s">
        <v>913</v>
      </c>
      <c r="D225" s="768"/>
      <c r="E225" s="25"/>
      <c r="F225" s="26" t="s">
        <v>1062</v>
      </c>
    </row>
    <row r="226" spans="2:6">
      <c r="B226" s="27">
        <v>2</v>
      </c>
      <c r="C226" s="418" t="s">
        <v>914</v>
      </c>
      <c r="D226" s="418"/>
      <c r="E226" s="100"/>
      <c r="F226" s="28" t="s">
        <v>1062</v>
      </c>
    </row>
    <row r="227" spans="2:6">
      <c r="B227" s="27">
        <v>3</v>
      </c>
      <c r="C227" s="418" t="s">
        <v>915</v>
      </c>
      <c r="D227" s="418"/>
      <c r="E227" s="100" t="s">
        <v>1062</v>
      </c>
      <c r="F227" s="28"/>
    </row>
    <row r="228" spans="2:6" ht="26.15" customHeight="1">
      <c r="B228" s="27">
        <v>4</v>
      </c>
      <c r="C228" s="418" t="s">
        <v>916</v>
      </c>
      <c r="D228" s="418"/>
      <c r="E228" s="100" t="s">
        <v>1062</v>
      </c>
      <c r="F228" s="28"/>
    </row>
    <row r="229" spans="2:6">
      <c r="B229" s="27">
        <v>5</v>
      </c>
      <c r="C229" s="418" t="s">
        <v>917</v>
      </c>
      <c r="D229" s="418"/>
      <c r="E229" s="100" t="s">
        <v>1062</v>
      </c>
      <c r="F229" s="28"/>
    </row>
    <row r="230" spans="2:6">
      <c r="B230" s="27">
        <v>6</v>
      </c>
      <c r="C230" s="418" t="s">
        <v>918</v>
      </c>
      <c r="D230" s="418"/>
      <c r="E230" s="100" t="s">
        <v>1062</v>
      </c>
      <c r="F230" s="28"/>
    </row>
    <row r="231" spans="2:6">
      <c r="B231" s="27">
        <v>7</v>
      </c>
      <c r="C231" s="418" t="s">
        <v>919</v>
      </c>
      <c r="D231" s="418"/>
      <c r="E231" s="100"/>
      <c r="F231" s="28" t="s">
        <v>1062</v>
      </c>
    </row>
    <row r="232" spans="2:6" ht="30" customHeight="1">
      <c r="B232" s="27">
        <v>8</v>
      </c>
      <c r="C232" s="418" t="s">
        <v>920</v>
      </c>
      <c r="D232" s="418"/>
      <c r="E232" s="100"/>
      <c r="F232" s="28" t="s">
        <v>1062</v>
      </c>
    </row>
    <row r="233" spans="2:6">
      <c r="B233" s="27">
        <v>9</v>
      </c>
      <c r="C233" s="418" t="s">
        <v>921</v>
      </c>
      <c r="D233" s="418"/>
      <c r="E233" s="100"/>
      <c r="F233" s="28" t="s">
        <v>1062</v>
      </c>
    </row>
    <row r="234" spans="2:6">
      <c r="B234" s="27">
        <v>10</v>
      </c>
      <c r="C234" s="418" t="s">
        <v>922</v>
      </c>
      <c r="D234" s="418"/>
      <c r="E234" s="100"/>
      <c r="F234" s="28" t="s">
        <v>1062</v>
      </c>
    </row>
    <row r="235" spans="2:6">
      <c r="B235" s="27">
        <v>11</v>
      </c>
      <c r="C235" s="418" t="s">
        <v>923</v>
      </c>
      <c r="D235" s="418"/>
      <c r="E235" s="100"/>
      <c r="F235" s="28" t="s">
        <v>1062</v>
      </c>
    </row>
    <row r="236" spans="2:6">
      <c r="B236" s="27">
        <v>12</v>
      </c>
      <c r="C236" s="418" t="s">
        <v>924</v>
      </c>
      <c r="D236" s="418"/>
      <c r="E236" s="100" t="s">
        <v>1062</v>
      </c>
      <c r="F236" s="28"/>
    </row>
    <row r="237" spans="2:6">
      <c r="B237" s="27">
        <v>13</v>
      </c>
      <c r="C237" s="418" t="s">
        <v>925</v>
      </c>
      <c r="D237" s="418"/>
      <c r="E237" s="100"/>
      <c r="F237" s="28" t="s">
        <v>1062</v>
      </c>
    </row>
    <row r="238" spans="2:6">
      <c r="B238" s="27">
        <v>14</v>
      </c>
      <c r="C238" s="418" t="s">
        <v>926</v>
      </c>
      <c r="D238" s="418"/>
      <c r="E238" s="100"/>
      <c r="F238" s="28" t="s">
        <v>1062</v>
      </c>
    </row>
    <row r="239" spans="2:6">
      <c r="B239" s="27">
        <v>15</v>
      </c>
      <c r="C239" s="418" t="s">
        <v>927</v>
      </c>
      <c r="D239" s="418"/>
      <c r="E239" s="100"/>
      <c r="F239" s="28" t="s">
        <v>1062</v>
      </c>
    </row>
    <row r="240" spans="2:6">
      <c r="B240" s="27">
        <v>16</v>
      </c>
      <c r="C240" s="418" t="s">
        <v>928</v>
      </c>
      <c r="D240" s="418"/>
      <c r="E240" s="100"/>
      <c r="F240" s="28" t="s">
        <v>1062</v>
      </c>
    </row>
    <row r="241" spans="2:6">
      <c r="B241" s="27">
        <v>17</v>
      </c>
      <c r="C241" s="418" t="s">
        <v>929</v>
      </c>
      <c r="D241" s="418"/>
      <c r="E241" s="100"/>
      <c r="F241" s="28" t="s">
        <v>1062</v>
      </c>
    </row>
    <row r="242" spans="2:6">
      <c r="B242" s="27">
        <v>18</v>
      </c>
      <c r="C242" s="758" t="s">
        <v>930</v>
      </c>
      <c r="D242" s="758"/>
      <c r="E242" s="29"/>
      <c r="F242" s="30" t="s">
        <v>1062</v>
      </c>
    </row>
    <row r="243" spans="2:6" ht="15" thickBot="1">
      <c r="B243" s="27">
        <v>19</v>
      </c>
      <c r="C243" s="758" t="s">
        <v>931</v>
      </c>
      <c r="D243" s="758"/>
      <c r="E243" s="29"/>
      <c r="F243" s="30" t="s">
        <v>1062</v>
      </c>
    </row>
    <row r="244" spans="2:6" ht="15" thickBot="1">
      <c r="B244" s="759" t="s">
        <v>31</v>
      </c>
      <c r="C244" s="760"/>
      <c r="D244" s="760"/>
      <c r="E244" s="760">
        <f>COUNTIF(E225:E243,"X")</f>
        <v>5</v>
      </c>
      <c r="F244" s="761"/>
    </row>
    <row r="245" spans="2:6" ht="64.5" customHeight="1">
      <c r="B245" s="762" t="s">
        <v>124</v>
      </c>
      <c r="C245" s="762"/>
      <c r="D245" s="762"/>
      <c r="E245" s="762"/>
      <c r="F245" s="762"/>
    </row>
    <row r="246" spans="2:6">
      <c r="B246" s="757" t="s">
        <v>121</v>
      </c>
      <c r="C246" s="757"/>
      <c r="D246" s="757"/>
      <c r="E246" s="757"/>
      <c r="F246" s="757"/>
    </row>
    <row r="247" spans="2:6">
      <c r="B247" s="757" t="s">
        <v>122</v>
      </c>
      <c r="C247" s="757"/>
      <c r="D247" s="757"/>
      <c r="E247" s="757"/>
      <c r="F247" s="757"/>
    </row>
    <row r="248" spans="2:6">
      <c r="B248" s="757" t="s">
        <v>123</v>
      </c>
      <c r="C248" s="757"/>
      <c r="D248" s="757"/>
      <c r="E248" s="757"/>
      <c r="F248" s="757"/>
    </row>
    <row r="250" spans="2:6" ht="15" thickBot="1">
      <c r="B250" s="769" t="s">
        <v>890</v>
      </c>
      <c r="C250" s="769"/>
      <c r="D250" s="769"/>
      <c r="E250" s="769"/>
      <c r="F250" s="769"/>
    </row>
    <row r="251" spans="2:6" ht="18.5" thickBot="1">
      <c r="B251" s="770" t="s">
        <v>37</v>
      </c>
      <c r="C251" s="771"/>
      <c r="D251" s="771"/>
      <c r="E251" s="771"/>
      <c r="F251" s="772"/>
    </row>
    <row r="252" spans="2:6">
      <c r="B252" s="773" t="s">
        <v>120</v>
      </c>
      <c r="C252" s="774"/>
      <c r="D252" s="774"/>
      <c r="E252" s="774"/>
      <c r="F252" s="775"/>
    </row>
    <row r="253" spans="2:6" ht="33.65" customHeight="1" thickBot="1">
      <c r="B253" s="779" t="s">
        <v>1239</v>
      </c>
      <c r="C253" s="780"/>
      <c r="D253" s="780"/>
      <c r="E253" s="780"/>
      <c r="F253" s="781"/>
    </row>
    <row r="254" spans="2:6">
      <c r="B254" s="763" t="s">
        <v>36</v>
      </c>
      <c r="C254" s="765" t="s">
        <v>35</v>
      </c>
      <c r="D254" s="765"/>
      <c r="E254" s="765" t="s">
        <v>34</v>
      </c>
      <c r="F254" s="767"/>
    </row>
    <row r="255" spans="2:6" ht="15" thickBot="1">
      <c r="B255" s="764"/>
      <c r="C255" s="766"/>
      <c r="D255" s="766"/>
      <c r="E255" s="286" t="s">
        <v>33</v>
      </c>
      <c r="F255" s="23" t="s">
        <v>32</v>
      </c>
    </row>
    <row r="256" spans="2:6">
      <c r="B256" s="24">
        <v>1</v>
      </c>
      <c r="C256" s="768" t="s">
        <v>913</v>
      </c>
      <c r="D256" s="768"/>
      <c r="E256" s="25"/>
      <c r="F256" s="26" t="s">
        <v>1062</v>
      </c>
    </row>
    <row r="257" spans="2:6">
      <c r="B257" s="27">
        <v>2</v>
      </c>
      <c r="C257" s="418" t="s">
        <v>914</v>
      </c>
      <c r="D257" s="418"/>
      <c r="E257" s="100"/>
      <c r="F257" s="28" t="s">
        <v>1062</v>
      </c>
    </row>
    <row r="258" spans="2:6">
      <c r="B258" s="27">
        <v>3</v>
      </c>
      <c r="C258" s="418" t="s">
        <v>915</v>
      </c>
      <c r="D258" s="418"/>
      <c r="E258" s="100" t="s">
        <v>1062</v>
      </c>
      <c r="F258" s="28"/>
    </row>
    <row r="259" spans="2:6" ht="26.15" customHeight="1">
      <c r="B259" s="27">
        <v>4</v>
      </c>
      <c r="C259" s="418" t="s">
        <v>916</v>
      </c>
      <c r="D259" s="418"/>
      <c r="E259" s="100" t="s">
        <v>1062</v>
      </c>
      <c r="F259" s="28"/>
    </row>
    <row r="260" spans="2:6">
      <c r="B260" s="27">
        <v>5</v>
      </c>
      <c r="C260" s="418" t="s">
        <v>917</v>
      </c>
      <c r="D260" s="418"/>
      <c r="E260" s="100" t="s">
        <v>1062</v>
      </c>
      <c r="F260" s="28"/>
    </row>
    <row r="261" spans="2:6">
      <c r="B261" s="27">
        <v>6</v>
      </c>
      <c r="C261" s="418" t="s">
        <v>918</v>
      </c>
      <c r="D261" s="418"/>
      <c r="E261" s="100" t="s">
        <v>1062</v>
      </c>
      <c r="F261" s="28"/>
    </row>
    <row r="262" spans="2:6">
      <c r="B262" s="27">
        <v>7</v>
      </c>
      <c r="C262" s="418" t="s">
        <v>919</v>
      </c>
      <c r="D262" s="418"/>
      <c r="E262" s="100"/>
      <c r="F262" s="28" t="s">
        <v>1062</v>
      </c>
    </row>
    <row r="263" spans="2:6" ht="30" customHeight="1">
      <c r="B263" s="27">
        <v>8</v>
      </c>
      <c r="C263" s="418" t="s">
        <v>920</v>
      </c>
      <c r="D263" s="418"/>
      <c r="E263" s="100"/>
      <c r="F263" s="28" t="s">
        <v>1062</v>
      </c>
    </row>
    <row r="264" spans="2:6">
      <c r="B264" s="27">
        <v>9</v>
      </c>
      <c r="C264" s="418" t="s">
        <v>921</v>
      </c>
      <c r="D264" s="418"/>
      <c r="E264" s="100"/>
      <c r="F264" s="28" t="s">
        <v>1062</v>
      </c>
    </row>
    <row r="265" spans="2:6">
      <c r="B265" s="27">
        <v>10</v>
      </c>
      <c r="C265" s="418" t="s">
        <v>922</v>
      </c>
      <c r="D265" s="418"/>
      <c r="E265" s="100"/>
      <c r="F265" s="28" t="s">
        <v>1062</v>
      </c>
    </row>
    <row r="266" spans="2:6">
      <c r="B266" s="27">
        <v>11</v>
      </c>
      <c r="C266" s="418" t="s">
        <v>923</v>
      </c>
      <c r="D266" s="418"/>
      <c r="E266" s="100"/>
      <c r="F266" s="28" t="s">
        <v>1062</v>
      </c>
    </row>
    <row r="267" spans="2:6">
      <c r="B267" s="27">
        <v>12</v>
      </c>
      <c r="C267" s="418" t="s">
        <v>924</v>
      </c>
      <c r="D267" s="418"/>
      <c r="E267" s="100" t="s">
        <v>1062</v>
      </c>
      <c r="F267" s="28"/>
    </row>
    <row r="268" spans="2:6">
      <c r="B268" s="27">
        <v>13</v>
      </c>
      <c r="C268" s="418" t="s">
        <v>925</v>
      </c>
      <c r="D268" s="418"/>
      <c r="E268" s="100"/>
      <c r="F268" s="28" t="s">
        <v>1062</v>
      </c>
    </row>
    <row r="269" spans="2:6">
      <c r="B269" s="27">
        <v>14</v>
      </c>
      <c r="C269" s="418" t="s">
        <v>926</v>
      </c>
      <c r="D269" s="418"/>
      <c r="E269" s="100"/>
      <c r="F269" s="28" t="s">
        <v>1062</v>
      </c>
    </row>
    <row r="270" spans="2:6">
      <c r="B270" s="27">
        <v>15</v>
      </c>
      <c r="C270" s="418" t="s">
        <v>927</v>
      </c>
      <c r="D270" s="418"/>
      <c r="E270" s="100"/>
      <c r="F270" s="28" t="s">
        <v>1062</v>
      </c>
    </row>
    <row r="271" spans="2:6">
      <c r="B271" s="27">
        <v>16</v>
      </c>
      <c r="C271" s="418" t="s">
        <v>928</v>
      </c>
      <c r="D271" s="418"/>
      <c r="E271" s="100"/>
      <c r="F271" s="28" t="s">
        <v>1062</v>
      </c>
    </row>
    <row r="272" spans="2:6">
      <c r="B272" s="27">
        <v>17</v>
      </c>
      <c r="C272" s="418" t="s">
        <v>929</v>
      </c>
      <c r="D272" s="418"/>
      <c r="E272" s="100"/>
      <c r="F272" s="28" t="s">
        <v>1062</v>
      </c>
    </row>
    <row r="273" spans="2:6">
      <c r="B273" s="27">
        <v>18</v>
      </c>
      <c r="C273" s="758" t="s">
        <v>930</v>
      </c>
      <c r="D273" s="758"/>
      <c r="E273" s="29"/>
      <c r="F273" s="30" t="s">
        <v>1062</v>
      </c>
    </row>
    <row r="274" spans="2:6" ht="15" thickBot="1">
      <c r="B274" s="27">
        <v>19</v>
      </c>
      <c r="C274" s="758" t="s">
        <v>931</v>
      </c>
      <c r="D274" s="758"/>
      <c r="E274" s="29"/>
      <c r="F274" s="30" t="s">
        <v>1062</v>
      </c>
    </row>
    <row r="275" spans="2:6" ht="15" thickBot="1">
      <c r="B275" s="759" t="s">
        <v>31</v>
      </c>
      <c r="C275" s="760"/>
      <c r="D275" s="760"/>
      <c r="E275" s="760">
        <f>COUNTIF(E256:E274,"X")</f>
        <v>5</v>
      </c>
      <c r="F275" s="761"/>
    </row>
    <row r="276" spans="2:6" ht="64.5" customHeight="1">
      <c r="B276" s="762" t="s">
        <v>124</v>
      </c>
      <c r="C276" s="762"/>
      <c r="D276" s="762"/>
      <c r="E276" s="762"/>
      <c r="F276" s="762"/>
    </row>
    <row r="277" spans="2:6">
      <c r="B277" s="757" t="s">
        <v>121</v>
      </c>
      <c r="C277" s="757"/>
      <c r="D277" s="757"/>
      <c r="E277" s="757"/>
      <c r="F277" s="757"/>
    </row>
    <row r="278" spans="2:6">
      <c r="B278" s="757" t="s">
        <v>122</v>
      </c>
      <c r="C278" s="757"/>
      <c r="D278" s="757"/>
      <c r="E278" s="757"/>
      <c r="F278" s="757"/>
    </row>
    <row r="279" spans="2:6">
      <c r="B279" s="757" t="s">
        <v>123</v>
      </c>
      <c r="C279" s="757"/>
      <c r="D279" s="757"/>
      <c r="E279" s="757"/>
      <c r="F279" s="757"/>
    </row>
    <row r="281" spans="2:6" ht="15" thickBot="1">
      <c r="B281" s="769" t="s">
        <v>960</v>
      </c>
      <c r="C281" s="769"/>
      <c r="D281" s="769"/>
      <c r="E281" s="769"/>
      <c r="F281" s="769"/>
    </row>
    <row r="282" spans="2:6" ht="18.5" thickBot="1">
      <c r="B282" s="770" t="s">
        <v>37</v>
      </c>
      <c r="C282" s="771"/>
      <c r="D282" s="771"/>
      <c r="E282" s="771"/>
      <c r="F282" s="772"/>
    </row>
    <row r="283" spans="2:6">
      <c r="B283" s="773" t="s">
        <v>120</v>
      </c>
      <c r="C283" s="774"/>
      <c r="D283" s="774"/>
      <c r="E283" s="774"/>
      <c r="F283" s="775"/>
    </row>
    <row r="284" spans="2:6" ht="33.65" customHeight="1" thickBot="1">
      <c r="B284" s="779"/>
      <c r="C284" s="780"/>
      <c r="D284" s="780"/>
      <c r="E284" s="780"/>
      <c r="F284" s="781"/>
    </row>
    <row r="285" spans="2:6">
      <c r="B285" s="763" t="s">
        <v>36</v>
      </c>
      <c r="C285" s="765" t="s">
        <v>35</v>
      </c>
      <c r="D285" s="765"/>
      <c r="E285" s="765" t="s">
        <v>34</v>
      </c>
      <c r="F285" s="767"/>
    </row>
    <row r="286" spans="2:6" ht="15" thickBot="1">
      <c r="B286" s="764"/>
      <c r="C286" s="766"/>
      <c r="D286" s="766"/>
      <c r="E286" s="286" t="s">
        <v>33</v>
      </c>
      <c r="F286" s="23" t="s">
        <v>32</v>
      </c>
    </row>
    <row r="287" spans="2:6">
      <c r="B287" s="24">
        <v>1</v>
      </c>
      <c r="C287" s="768" t="s">
        <v>913</v>
      </c>
      <c r="D287" s="768"/>
      <c r="E287" s="25"/>
      <c r="F287" s="26"/>
    </row>
    <row r="288" spans="2:6">
      <c r="B288" s="27">
        <v>2</v>
      </c>
      <c r="C288" s="418" t="s">
        <v>914</v>
      </c>
      <c r="D288" s="418"/>
      <c r="E288" s="100"/>
      <c r="F288" s="28"/>
    </row>
    <row r="289" spans="2:6">
      <c r="B289" s="27">
        <v>3</v>
      </c>
      <c r="C289" s="418" t="s">
        <v>915</v>
      </c>
      <c r="D289" s="418"/>
      <c r="E289" s="100"/>
      <c r="F289" s="28"/>
    </row>
    <row r="290" spans="2:6" ht="26.15" customHeight="1">
      <c r="B290" s="27">
        <v>4</v>
      </c>
      <c r="C290" s="418" t="s">
        <v>916</v>
      </c>
      <c r="D290" s="418"/>
      <c r="E290" s="100"/>
      <c r="F290" s="28"/>
    </row>
    <row r="291" spans="2:6">
      <c r="B291" s="27">
        <v>5</v>
      </c>
      <c r="C291" s="418" t="s">
        <v>917</v>
      </c>
      <c r="D291" s="418"/>
      <c r="E291" s="100"/>
      <c r="F291" s="28"/>
    </row>
    <row r="292" spans="2:6">
      <c r="B292" s="27">
        <v>6</v>
      </c>
      <c r="C292" s="418" t="s">
        <v>918</v>
      </c>
      <c r="D292" s="418"/>
      <c r="E292" s="100"/>
      <c r="F292" s="28"/>
    </row>
    <row r="293" spans="2:6">
      <c r="B293" s="27">
        <v>7</v>
      </c>
      <c r="C293" s="418" t="s">
        <v>919</v>
      </c>
      <c r="D293" s="418"/>
      <c r="E293" s="100"/>
      <c r="F293" s="28"/>
    </row>
    <row r="294" spans="2:6" ht="30" customHeight="1">
      <c r="B294" s="27">
        <v>8</v>
      </c>
      <c r="C294" s="418" t="s">
        <v>920</v>
      </c>
      <c r="D294" s="418"/>
      <c r="E294" s="100"/>
      <c r="F294" s="28"/>
    </row>
    <row r="295" spans="2:6">
      <c r="B295" s="27">
        <v>9</v>
      </c>
      <c r="C295" s="418" t="s">
        <v>921</v>
      </c>
      <c r="D295" s="418"/>
      <c r="E295" s="100"/>
      <c r="F295" s="28"/>
    </row>
    <row r="296" spans="2:6">
      <c r="B296" s="27">
        <v>10</v>
      </c>
      <c r="C296" s="418" t="s">
        <v>922</v>
      </c>
      <c r="D296" s="418"/>
      <c r="E296" s="100"/>
      <c r="F296" s="28"/>
    </row>
    <row r="297" spans="2:6">
      <c r="B297" s="27">
        <v>11</v>
      </c>
      <c r="C297" s="418" t="s">
        <v>923</v>
      </c>
      <c r="D297" s="418"/>
      <c r="E297" s="100"/>
      <c r="F297" s="28"/>
    </row>
    <row r="298" spans="2:6">
      <c r="B298" s="27">
        <v>12</v>
      </c>
      <c r="C298" s="418" t="s">
        <v>924</v>
      </c>
      <c r="D298" s="418"/>
      <c r="E298" s="100"/>
      <c r="F298" s="28"/>
    </row>
    <row r="299" spans="2:6">
      <c r="B299" s="27">
        <v>13</v>
      </c>
      <c r="C299" s="418" t="s">
        <v>925</v>
      </c>
      <c r="D299" s="418"/>
      <c r="E299" s="100"/>
      <c r="F299" s="28"/>
    </row>
    <row r="300" spans="2:6">
      <c r="B300" s="27">
        <v>14</v>
      </c>
      <c r="C300" s="418" t="s">
        <v>926</v>
      </c>
      <c r="D300" s="418"/>
      <c r="E300" s="100"/>
      <c r="F300" s="28"/>
    </row>
    <row r="301" spans="2:6">
      <c r="B301" s="27">
        <v>15</v>
      </c>
      <c r="C301" s="418" t="s">
        <v>927</v>
      </c>
      <c r="D301" s="418"/>
      <c r="E301" s="100"/>
      <c r="F301" s="28"/>
    </row>
    <row r="302" spans="2:6">
      <c r="B302" s="27">
        <v>16</v>
      </c>
      <c r="C302" s="418" t="s">
        <v>928</v>
      </c>
      <c r="D302" s="418"/>
      <c r="E302" s="100"/>
      <c r="F302" s="28"/>
    </row>
    <row r="303" spans="2:6">
      <c r="B303" s="27">
        <v>17</v>
      </c>
      <c r="C303" s="418" t="s">
        <v>929</v>
      </c>
      <c r="D303" s="418"/>
      <c r="E303" s="100"/>
      <c r="F303" s="28"/>
    </row>
    <row r="304" spans="2:6">
      <c r="B304" s="27">
        <v>18</v>
      </c>
      <c r="C304" s="758" t="s">
        <v>930</v>
      </c>
      <c r="D304" s="758"/>
      <c r="E304" s="29"/>
      <c r="F304" s="30"/>
    </row>
    <row r="305" spans="2:6" ht="15" thickBot="1">
      <c r="B305" s="27">
        <v>19</v>
      </c>
      <c r="C305" s="758" t="s">
        <v>931</v>
      </c>
      <c r="D305" s="758"/>
      <c r="E305" s="29"/>
      <c r="F305" s="30"/>
    </row>
    <row r="306" spans="2:6" ht="15" thickBot="1">
      <c r="B306" s="759" t="s">
        <v>31</v>
      </c>
      <c r="C306" s="760"/>
      <c r="D306" s="760"/>
      <c r="E306" s="760">
        <f>COUNTIF(E287:E305,"X")</f>
        <v>0</v>
      </c>
      <c r="F306" s="761"/>
    </row>
    <row r="307" spans="2:6" ht="64.5" customHeight="1">
      <c r="B307" s="762" t="s">
        <v>124</v>
      </c>
      <c r="C307" s="762"/>
      <c r="D307" s="762"/>
      <c r="E307" s="762"/>
      <c r="F307" s="762"/>
    </row>
    <row r="308" spans="2:6">
      <c r="B308" s="757" t="s">
        <v>121</v>
      </c>
      <c r="C308" s="757"/>
      <c r="D308" s="757"/>
      <c r="E308" s="757"/>
      <c r="F308" s="757"/>
    </row>
    <row r="309" spans="2:6">
      <c r="B309" s="757" t="s">
        <v>122</v>
      </c>
      <c r="C309" s="757"/>
      <c r="D309" s="757"/>
      <c r="E309" s="757"/>
      <c r="F309" s="757"/>
    </row>
    <row r="310" spans="2:6">
      <c r="B310" s="757" t="s">
        <v>123</v>
      </c>
      <c r="C310" s="757"/>
      <c r="D310" s="757"/>
      <c r="E310" s="757"/>
      <c r="F310" s="757"/>
    </row>
    <row r="312" spans="2:6" ht="15" thickBot="1">
      <c r="B312" s="769" t="s">
        <v>889</v>
      </c>
      <c r="C312" s="769"/>
      <c r="D312" s="769"/>
      <c r="E312" s="769"/>
      <c r="F312" s="769"/>
    </row>
    <row r="313" spans="2:6" ht="18.5" thickBot="1">
      <c r="B313" s="770" t="s">
        <v>37</v>
      </c>
      <c r="C313" s="771"/>
      <c r="D313" s="771"/>
      <c r="E313" s="771"/>
      <c r="F313" s="772"/>
    </row>
    <row r="314" spans="2:6">
      <c r="B314" s="773" t="s">
        <v>120</v>
      </c>
      <c r="C314" s="774"/>
      <c r="D314" s="774"/>
      <c r="E314" s="774"/>
      <c r="F314" s="775"/>
    </row>
    <row r="315" spans="2:6" ht="33.65" customHeight="1" thickBot="1">
      <c r="B315" s="779" t="s">
        <v>1254</v>
      </c>
      <c r="C315" s="780"/>
      <c r="D315" s="780"/>
      <c r="E315" s="780"/>
      <c r="F315" s="781"/>
    </row>
    <row r="316" spans="2:6">
      <c r="B316" s="763" t="s">
        <v>36</v>
      </c>
      <c r="C316" s="765" t="s">
        <v>35</v>
      </c>
      <c r="D316" s="765"/>
      <c r="E316" s="765" t="s">
        <v>34</v>
      </c>
      <c r="F316" s="767"/>
    </row>
    <row r="317" spans="2:6" ht="15" thickBot="1">
      <c r="B317" s="764"/>
      <c r="C317" s="766"/>
      <c r="D317" s="766"/>
      <c r="E317" s="286" t="s">
        <v>33</v>
      </c>
      <c r="F317" s="23" t="s">
        <v>32</v>
      </c>
    </row>
    <row r="318" spans="2:6">
      <c r="B318" s="24">
        <v>1</v>
      </c>
      <c r="C318" s="768" t="s">
        <v>913</v>
      </c>
      <c r="D318" s="768"/>
      <c r="E318" s="25"/>
      <c r="F318" s="26" t="s">
        <v>1062</v>
      </c>
    </row>
    <row r="319" spans="2:6">
      <c r="B319" s="27">
        <v>2</v>
      </c>
      <c r="C319" s="418" t="s">
        <v>914</v>
      </c>
      <c r="D319" s="418"/>
      <c r="E319" s="100"/>
      <c r="F319" s="28" t="s">
        <v>1062</v>
      </c>
    </row>
    <row r="320" spans="2:6">
      <c r="B320" s="27">
        <v>3</v>
      </c>
      <c r="C320" s="418" t="s">
        <v>915</v>
      </c>
      <c r="D320" s="418"/>
      <c r="E320" s="100" t="s">
        <v>1062</v>
      </c>
      <c r="F320" s="28"/>
    </row>
    <row r="321" spans="2:6" ht="26.15" customHeight="1">
      <c r="B321" s="27">
        <v>4</v>
      </c>
      <c r="C321" s="418" t="s">
        <v>916</v>
      </c>
      <c r="D321" s="418"/>
      <c r="E321" s="100" t="s">
        <v>1062</v>
      </c>
      <c r="F321" s="28"/>
    </row>
    <row r="322" spans="2:6">
      <c r="B322" s="27">
        <v>5</v>
      </c>
      <c r="C322" s="418" t="s">
        <v>917</v>
      </c>
      <c r="D322" s="418"/>
      <c r="E322" s="100" t="s">
        <v>1062</v>
      </c>
      <c r="F322" s="28"/>
    </row>
    <row r="323" spans="2:6">
      <c r="B323" s="27">
        <v>6</v>
      </c>
      <c r="C323" s="418" t="s">
        <v>918</v>
      </c>
      <c r="D323" s="418"/>
      <c r="E323" s="100" t="s">
        <v>1062</v>
      </c>
      <c r="F323" s="28"/>
    </row>
    <row r="324" spans="2:6">
      <c r="B324" s="27">
        <v>7</v>
      </c>
      <c r="C324" s="418" t="s">
        <v>919</v>
      </c>
      <c r="D324" s="418"/>
      <c r="E324" s="100"/>
      <c r="F324" s="28" t="s">
        <v>1062</v>
      </c>
    </row>
    <row r="325" spans="2:6" ht="30" customHeight="1">
      <c r="B325" s="27">
        <v>8</v>
      </c>
      <c r="C325" s="418" t="s">
        <v>920</v>
      </c>
      <c r="D325" s="418"/>
      <c r="E325" s="100"/>
      <c r="F325" s="28" t="s">
        <v>1062</v>
      </c>
    </row>
    <row r="326" spans="2:6">
      <c r="B326" s="27">
        <v>9</v>
      </c>
      <c r="C326" s="418" t="s">
        <v>921</v>
      </c>
      <c r="D326" s="418"/>
      <c r="E326" s="100"/>
      <c r="F326" s="28" t="s">
        <v>1062</v>
      </c>
    </row>
    <row r="327" spans="2:6">
      <c r="B327" s="27">
        <v>10</v>
      </c>
      <c r="C327" s="418" t="s">
        <v>922</v>
      </c>
      <c r="D327" s="418"/>
      <c r="E327" s="100"/>
      <c r="F327" s="28" t="s">
        <v>1062</v>
      </c>
    </row>
    <row r="328" spans="2:6">
      <c r="B328" s="27">
        <v>11</v>
      </c>
      <c r="C328" s="418" t="s">
        <v>923</v>
      </c>
      <c r="D328" s="418"/>
      <c r="E328" s="100"/>
      <c r="F328" s="28" t="s">
        <v>1062</v>
      </c>
    </row>
    <row r="329" spans="2:6">
      <c r="B329" s="27">
        <v>12</v>
      </c>
      <c r="C329" s="418" t="s">
        <v>924</v>
      </c>
      <c r="D329" s="418"/>
      <c r="E329" s="100" t="s">
        <v>1062</v>
      </c>
      <c r="F329" s="28"/>
    </row>
    <row r="330" spans="2:6">
      <c r="B330" s="27">
        <v>13</v>
      </c>
      <c r="C330" s="418" t="s">
        <v>925</v>
      </c>
      <c r="D330" s="418"/>
      <c r="E330" s="100"/>
      <c r="F330" s="28" t="s">
        <v>1062</v>
      </c>
    </row>
    <row r="331" spans="2:6">
      <c r="B331" s="27">
        <v>14</v>
      </c>
      <c r="C331" s="418" t="s">
        <v>926</v>
      </c>
      <c r="D331" s="418"/>
      <c r="E331" s="100"/>
      <c r="F331" s="28" t="s">
        <v>1062</v>
      </c>
    </row>
    <row r="332" spans="2:6">
      <c r="B332" s="27">
        <v>15</v>
      </c>
      <c r="C332" s="418" t="s">
        <v>927</v>
      </c>
      <c r="D332" s="418"/>
      <c r="E332" s="100"/>
      <c r="F332" s="28" t="s">
        <v>1062</v>
      </c>
    </row>
    <row r="333" spans="2:6">
      <c r="B333" s="27">
        <v>16</v>
      </c>
      <c r="C333" s="418" t="s">
        <v>928</v>
      </c>
      <c r="D333" s="418"/>
      <c r="E333" s="100"/>
      <c r="F333" s="28" t="s">
        <v>1062</v>
      </c>
    </row>
    <row r="334" spans="2:6">
      <c r="B334" s="27">
        <v>17</v>
      </c>
      <c r="C334" s="418" t="s">
        <v>929</v>
      </c>
      <c r="D334" s="418"/>
      <c r="E334" s="100"/>
      <c r="F334" s="28" t="s">
        <v>1062</v>
      </c>
    </row>
    <row r="335" spans="2:6">
      <c r="B335" s="27">
        <v>18</v>
      </c>
      <c r="C335" s="758" t="s">
        <v>930</v>
      </c>
      <c r="D335" s="758"/>
      <c r="E335" s="29"/>
      <c r="F335" s="30" t="s">
        <v>1062</v>
      </c>
    </row>
    <row r="336" spans="2:6" ht="15" thickBot="1">
      <c r="B336" s="27">
        <v>19</v>
      </c>
      <c r="C336" s="758" t="s">
        <v>931</v>
      </c>
      <c r="D336" s="758"/>
      <c r="E336" s="29"/>
      <c r="F336" s="30" t="s">
        <v>1062</v>
      </c>
    </row>
    <row r="337" spans="2:6" ht="15" thickBot="1">
      <c r="B337" s="759" t="s">
        <v>31</v>
      </c>
      <c r="C337" s="760"/>
      <c r="D337" s="760"/>
      <c r="E337" s="760">
        <f>COUNTIF(E318:E336,"X")</f>
        <v>5</v>
      </c>
      <c r="F337" s="761"/>
    </row>
    <row r="338" spans="2:6" ht="64.5" customHeight="1">
      <c r="B338" s="762" t="s">
        <v>124</v>
      </c>
      <c r="C338" s="762"/>
      <c r="D338" s="762"/>
      <c r="E338" s="762"/>
      <c r="F338" s="762"/>
    </row>
    <row r="339" spans="2:6">
      <c r="B339" s="757" t="s">
        <v>121</v>
      </c>
      <c r="C339" s="757"/>
      <c r="D339" s="757"/>
      <c r="E339" s="757"/>
      <c r="F339" s="757"/>
    </row>
    <row r="340" spans="2:6">
      <c r="B340" s="757" t="s">
        <v>122</v>
      </c>
      <c r="C340" s="757"/>
      <c r="D340" s="757"/>
      <c r="E340" s="757"/>
      <c r="F340" s="757"/>
    </row>
    <row r="341" spans="2:6">
      <c r="B341" s="757" t="s">
        <v>123</v>
      </c>
      <c r="C341" s="757"/>
      <c r="D341" s="757"/>
      <c r="E341" s="757"/>
      <c r="F341" s="757"/>
    </row>
    <row r="343" spans="2:6" ht="15" thickBot="1">
      <c r="B343" s="769" t="s">
        <v>961</v>
      </c>
      <c r="C343" s="769"/>
      <c r="D343" s="769"/>
      <c r="E343" s="769"/>
      <c r="F343" s="769"/>
    </row>
    <row r="344" spans="2:6" ht="18.5" thickBot="1">
      <c r="B344" s="770" t="s">
        <v>37</v>
      </c>
      <c r="C344" s="771"/>
      <c r="D344" s="771"/>
      <c r="E344" s="771"/>
      <c r="F344" s="772"/>
    </row>
    <row r="345" spans="2:6">
      <c r="B345" s="773" t="s">
        <v>120</v>
      </c>
      <c r="C345" s="774"/>
      <c r="D345" s="774"/>
      <c r="E345" s="774"/>
      <c r="F345" s="775"/>
    </row>
    <row r="346" spans="2:6" ht="33.65" customHeight="1" thickBot="1">
      <c r="B346" s="779" t="s">
        <v>1259</v>
      </c>
      <c r="C346" s="780"/>
      <c r="D346" s="780"/>
      <c r="E346" s="780"/>
      <c r="F346" s="781"/>
    </row>
    <row r="347" spans="2:6">
      <c r="B347" s="763" t="s">
        <v>36</v>
      </c>
      <c r="C347" s="765" t="s">
        <v>35</v>
      </c>
      <c r="D347" s="765"/>
      <c r="E347" s="765" t="s">
        <v>34</v>
      </c>
      <c r="F347" s="767"/>
    </row>
    <row r="348" spans="2:6" ht="15" thickBot="1">
      <c r="B348" s="764"/>
      <c r="C348" s="766"/>
      <c r="D348" s="766"/>
      <c r="E348" s="286" t="s">
        <v>33</v>
      </c>
      <c r="F348" s="23" t="s">
        <v>32</v>
      </c>
    </row>
    <row r="349" spans="2:6">
      <c r="B349" s="24">
        <v>1</v>
      </c>
      <c r="C349" s="768" t="s">
        <v>913</v>
      </c>
      <c r="D349" s="768"/>
      <c r="E349" s="25"/>
      <c r="F349" s="26" t="s">
        <v>1062</v>
      </c>
    </row>
    <row r="350" spans="2:6">
      <c r="B350" s="27">
        <v>2</v>
      </c>
      <c r="C350" s="418" t="s">
        <v>914</v>
      </c>
      <c r="D350" s="418"/>
      <c r="E350" s="100"/>
      <c r="F350" s="28" t="s">
        <v>1062</v>
      </c>
    </row>
    <row r="351" spans="2:6">
      <c r="B351" s="27">
        <v>3</v>
      </c>
      <c r="C351" s="418" t="s">
        <v>915</v>
      </c>
      <c r="D351" s="418"/>
      <c r="E351" s="100" t="s">
        <v>1062</v>
      </c>
      <c r="F351" s="28"/>
    </row>
    <row r="352" spans="2:6" ht="26.15" customHeight="1">
      <c r="B352" s="27">
        <v>4</v>
      </c>
      <c r="C352" s="418" t="s">
        <v>916</v>
      </c>
      <c r="D352" s="418"/>
      <c r="E352" s="100" t="s">
        <v>1062</v>
      </c>
      <c r="F352" s="28"/>
    </row>
    <row r="353" spans="2:6">
      <c r="B353" s="27">
        <v>5</v>
      </c>
      <c r="C353" s="418" t="s">
        <v>917</v>
      </c>
      <c r="D353" s="418"/>
      <c r="E353" s="100" t="s">
        <v>1062</v>
      </c>
      <c r="F353" s="28"/>
    </row>
    <row r="354" spans="2:6">
      <c r="B354" s="27">
        <v>6</v>
      </c>
      <c r="C354" s="418" t="s">
        <v>918</v>
      </c>
      <c r="D354" s="418"/>
      <c r="E354" s="100" t="s">
        <v>1062</v>
      </c>
      <c r="F354" s="28"/>
    </row>
    <row r="355" spans="2:6">
      <c r="B355" s="27">
        <v>7</v>
      </c>
      <c r="C355" s="418" t="s">
        <v>919</v>
      </c>
      <c r="D355" s="418"/>
      <c r="E355" s="100"/>
      <c r="F355" s="28" t="s">
        <v>1062</v>
      </c>
    </row>
    <row r="356" spans="2:6" ht="30" customHeight="1">
      <c r="B356" s="27">
        <v>8</v>
      </c>
      <c r="C356" s="418" t="s">
        <v>920</v>
      </c>
      <c r="D356" s="418"/>
      <c r="E356" s="100"/>
      <c r="F356" s="28" t="s">
        <v>1062</v>
      </c>
    </row>
    <row r="357" spans="2:6">
      <c r="B357" s="27">
        <v>9</v>
      </c>
      <c r="C357" s="418" t="s">
        <v>921</v>
      </c>
      <c r="D357" s="418"/>
      <c r="E357" s="100"/>
      <c r="F357" s="28" t="s">
        <v>1062</v>
      </c>
    </row>
    <row r="358" spans="2:6">
      <c r="B358" s="27">
        <v>10</v>
      </c>
      <c r="C358" s="418" t="s">
        <v>922</v>
      </c>
      <c r="D358" s="418"/>
      <c r="E358" s="100"/>
      <c r="F358" s="28" t="s">
        <v>1062</v>
      </c>
    </row>
    <row r="359" spans="2:6">
      <c r="B359" s="27">
        <v>11</v>
      </c>
      <c r="C359" s="418" t="s">
        <v>923</v>
      </c>
      <c r="D359" s="418"/>
      <c r="E359" s="100"/>
      <c r="F359" s="28" t="s">
        <v>1062</v>
      </c>
    </row>
    <row r="360" spans="2:6">
      <c r="B360" s="27">
        <v>12</v>
      </c>
      <c r="C360" s="418" t="s">
        <v>924</v>
      </c>
      <c r="D360" s="418"/>
      <c r="E360" s="100" t="s">
        <v>1062</v>
      </c>
      <c r="F360" s="28"/>
    </row>
    <row r="361" spans="2:6">
      <c r="B361" s="27">
        <v>13</v>
      </c>
      <c r="C361" s="418" t="s">
        <v>925</v>
      </c>
      <c r="D361" s="418"/>
      <c r="E361" s="100"/>
      <c r="F361" s="28" t="s">
        <v>1062</v>
      </c>
    </row>
    <row r="362" spans="2:6">
      <c r="B362" s="27">
        <v>14</v>
      </c>
      <c r="C362" s="418" t="s">
        <v>926</v>
      </c>
      <c r="D362" s="418"/>
      <c r="E362" s="100"/>
      <c r="F362" s="28" t="s">
        <v>1062</v>
      </c>
    </row>
    <row r="363" spans="2:6">
      <c r="B363" s="27">
        <v>15</v>
      </c>
      <c r="C363" s="418" t="s">
        <v>927</v>
      </c>
      <c r="D363" s="418"/>
      <c r="E363" s="100"/>
      <c r="F363" s="28" t="s">
        <v>1062</v>
      </c>
    </row>
    <row r="364" spans="2:6">
      <c r="B364" s="27">
        <v>16</v>
      </c>
      <c r="C364" s="418" t="s">
        <v>928</v>
      </c>
      <c r="D364" s="418"/>
      <c r="E364" s="100"/>
      <c r="F364" s="28" t="s">
        <v>1062</v>
      </c>
    </row>
    <row r="365" spans="2:6">
      <c r="B365" s="27">
        <v>17</v>
      </c>
      <c r="C365" s="418" t="s">
        <v>929</v>
      </c>
      <c r="D365" s="418"/>
      <c r="E365" s="100"/>
      <c r="F365" s="28" t="s">
        <v>1062</v>
      </c>
    </row>
    <row r="366" spans="2:6">
      <c r="B366" s="27">
        <v>18</v>
      </c>
      <c r="C366" s="758" t="s">
        <v>930</v>
      </c>
      <c r="D366" s="758"/>
      <c r="E366" s="29"/>
      <c r="F366" s="30" t="s">
        <v>1062</v>
      </c>
    </row>
    <row r="367" spans="2:6" ht="15" thickBot="1">
      <c r="B367" s="27">
        <v>19</v>
      </c>
      <c r="C367" s="758" t="s">
        <v>931</v>
      </c>
      <c r="D367" s="758"/>
      <c r="E367" s="29"/>
      <c r="F367" s="30" t="s">
        <v>1062</v>
      </c>
    </row>
    <row r="368" spans="2:6" ht="15" thickBot="1">
      <c r="B368" s="759" t="s">
        <v>31</v>
      </c>
      <c r="C368" s="760"/>
      <c r="D368" s="760"/>
      <c r="E368" s="760">
        <f>COUNTIF(E349:E367,"X")</f>
        <v>5</v>
      </c>
      <c r="F368" s="761"/>
    </row>
    <row r="369" spans="2:6" ht="64.5" customHeight="1">
      <c r="B369" s="762" t="s">
        <v>124</v>
      </c>
      <c r="C369" s="762"/>
      <c r="D369" s="762"/>
      <c r="E369" s="762"/>
      <c r="F369" s="762"/>
    </row>
    <row r="370" spans="2:6">
      <c r="B370" s="757" t="s">
        <v>121</v>
      </c>
      <c r="C370" s="757"/>
      <c r="D370" s="757"/>
      <c r="E370" s="757"/>
      <c r="F370" s="757"/>
    </row>
    <row r="371" spans="2:6">
      <c r="B371" s="757" t="s">
        <v>122</v>
      </c>
      <c r="C371" s="757"/>
      <c r="D371" s="757"/>
      <c r="E371" s="757"/>
      <c r="F371" s="757"/>
    </row>
    <row r="372" spans="2:6">
      <c r="B372" s="757" t="s">
        <v>123</v>
      </c>
      <c r="C372" s="757"/>
      <c r="D372" s="757"/>
      <c r="E372" s="757"/>
      <c r="F372" s="757"/>
    </row>
    <row r="374" spans="2:6" ht="15" thickBot="1">
      <c r="B374" s="769" t="s">
        <v>963</v>
      </c>
      <c r="C374" s="769"/>
      <c r="D374" s="769"/>
      <c r="E374" s="769"/>
      <c r="F374" s="769"/>
    </row>
    <row r="375" spans="2:6" ht="18.5" thickBot="1">
      <c r="B375" s="770" t="s">
        <v>37</v>
      </c>
      <c r="C375" s="771"/>
      <c r="D375" s="771"/>
      <c r="E375" s="771"/>
      <c r="F375" s="772"/>
    </row>
    <row r="376" spans="2:6">
      <c r="B376" s="773" t="s">
        <v>120</v>
      </c>
      <c r="C376" s="774"/>
      <c r="D376" s="774"/>
      <c r="E376" s="774"/>
      <c r="F376" s="775"/>
    </row>
    <row r="377" spans="2:6" ht="33.65" customHeight="1" thickBot="1">
      <c r="B377" s="776" t="s">
        <v>1639</v>
      </c>
      <c r="C377" s="777"/>
      <c r="D377" s="777"/>
      <c r="E377" s="777"/>
      <c r="F377" s="778"/>
    </row>
    <row r="378" spans="2:6">
      <c r="B378" s="763" t="s">
        <v>36</v>
      </c>
      <c r="C378" s="765" t="s">
        <v>35</v>
      </c>
      <c r="D378" s="765"/>
      <c r="E378" s="765" t="s">
        <v>34</v>
      </c>
      <c r="F378" s="767"/>
    </row>
    <row r="379" spans="2:6" ht="15" thickBot="1">
      <c r="B379" s="764"/>
      <c r="C379" s="766"/>
      <c r="D379" s="766"/>
      <c r="E379" s="286" t="s">
        <v>33</v>
      </c>
      <c r="F379" s="23" t="s">
        <v>32</v>
      </c>
    </row>
    <row r="380" spans="2:6">
      <c r="B380" s="24">
        <v>1</v>
      </c>
      <c r="C380" s="768" t="s">
        <v>913</v>
      </c>
      <c r="D380" s="768"/>
      <c r="E380" s="25" t="s">
        <v>1062</v>
      </c>
      <c r="F380" s="26"/>
    </row>
    <row r="381" spans="2:6">
      <c r="B381" s="27">
        <v>2</v>
      </c>
      <c r="C381" s="418" t="s">
        <v>914</v>
      </c>
      <c r="D381" s="418"/>
      <c r="E381" s="100" t="s">
        <v>1062</v>
      </c>
      <c r="F381" s="28"/>
    </row>
    <row r="382" spans="2:6">
      <c r="B382" s="27">
        <v>3</v>
      </c>
      <c r="C382" s="418" t="s">
        <v>915</v>
      </c>
      <c r="D382" s="418"/>
      <c r="E382" s="100" t="s">
        <v>1062</v>
      </c>
      <c r="F382" s="28"/>
    </row>
    <row r="383" spans="2:6" ht="26.15" customHeight="1">
      <c r="B383" s="27">
        <v>4</v>
      </c>
      <c r="C383" s="418" t="s">
        <v>916</v>
      </c>
      <c r="D383" s="418"/>
      <c r="E383" s="100"/>
      <c r="F383" s="28" t="s">
        <v>1062</v>
      </c>
    </row>
    <row r="384" spans="2:6">
      <c r="B384" s="27">
        <v>5</v>
      </c>
      <c r="C384" s="418" t="s">
        <v>917</v>
      </c>
      <c r="D384" s="418"/>
      <c r="E384" s="100" t="s">
        <v>1062</v>
      </c>
      <c r="F384" s="28"/>
    </row>
    <row r="385" spans="2:6">
      <c r="B385" s="27">
        <v>6</v>
      </c>
      <c r="C385" s="418" t="s">
        <v>918</v>
      </c>
      <c r="D385" s="418"/>
      <c r="E385" s="100"/>
      <c r="F385" s="28" t="s">
        <v>1062</v>
      </c>
    </row>
    <row r="386" spans="2:6">
      <c r="B386" s="27">
        <v>7</v>
      </c>
      <c r="C386" s="418" t="s">
        <v>919</v>
      </c>
      <c r="D386" s="418"/>
      <c r="E386" s="100"/>
      <c r="F386" s="28" t="s">
        <v>1062</v>
      </c>
    </row>
    <row r="387" spans="2:6" ht="30" customHeight="1">
      <c r="B387" s="27">
        <v>8</v>
      </c>
      <c r="C387" s="418" t="s">
        <v>920</v>
      </c>
      <c r="D387" s="418"/>
      <c r="E387" s="100"/>
      <c r="F387" s="28" t="s">
        <v>1062</v>
      </c>
    </row>
    <row r="388" spans="2:6">
      <c r="B388" s="27">
        <v>9</v>
      </c>
      <c r="C388" s="418" t="s">
        <v>921</v>
      </c>
      <c r="D388" s="418"/>
      <c r="E388" s="100"/>
      <c r="F388" s="28" t="s">
        <v>1062</v>
      </c>
    </row>
    <row r="389" spans="2:6">
      <c r="B389" s="27">
        <v>10</v>
      </c>
      <c r="C389" s="418" t="s">
        <v>922</v>
      </c>
      <c r="D389" s="418"/>
      <c r="E389" s="100"/>
      <c r="F389" s="28" t="s">
        <v>1062</v>
      </c>
    </row>
    <row r="390" spans="2:6">
      <c r="B390" s="27">
        <v>11</v>
      </c>
      <c r="C390" s="418" t="s">
        <v>923</v>
      </c>
      <c r="D390" s="418"/>
      <c r="E390" s="100"/>
      <c r="F390" s="28" t="s">
        <v>1062</v>
      </c>
    </row>
    <row r="391" spans="2:6">
      <c r="B391" s="27">
        <v>12</v>
      </c>
      <c r="C391" s="418" t="s">
        <v>924</v>
      </c>
      <c r="D391" s="418"/>
      <c r="E391" s="100" t="s">
        <v>1062</v>
      </c>
      <c r="F391" s="28"/>
    </row>
    <row r="392" spans="2:6">
      <c r="B392" s="27">
        <v>13</v>
      </c>
      <c r="C392" s="418" t="s">
        <v>925</v>
      </c>
      <c r="D392" s="418"/>
      <c r="E392" s="100"/>
      <c r="F392" s="28" t="s">
        <v>1062</v>
      </c>
    </row>
    <row r="393" spans="2:6">
      <c r="B393" s="27">
        <v>14</v>
      </c>
      <c r="C393" s="418" t="s">
        <v>926</v>
      </c>
      <c r="D393" s="418"/>
      <c r="E393" s="100"/>
      <c r="F393" s="28" t="s">
        <v>1062</v>
      </c>
    </row>
    <row r="394" spans="2:6">
      <c r="B394" s="27">
        <v>15</v>
      </c>
      <c r="C394" s="418" t="s">
        <v>927</v>
      </c>
      <c r="D394" s="418"/>
      <c r="E394" s="100"/>
      <c r="F394" s="28" t="s">
        <v>1062</v>
      </c>
    </row>
    <row r="395" spans="2:6">
      <c r="B395" s="27">
        <v>16</v>
      </c>
      <c r="C395" s="418" t="s">
        <v>928</v>
      </c>
      <c r="D395" s="418"/>
      <c r="E395" s="100"/>
      <c r="F395" s="28" t="s">
        <v>1062</v>
      </c>
    </row>
    <row r="396" spans="2:6">
      <c r="B396" s="27">
        <v>17</v>
      </c>
      <c r="C396" s="418" t="s">
        <v>929</v>
      </c>
      <c r="D396" s="418"/>
      <c r="E396" s="100"/>
      <c r="F396" s="28" t="s">
        <v>1062</v>
      </c>
    </row>
    <row r="397" spans="2:6">
      <c r="B397" s="27">
        <v>18</v>
      </c>
      <c r="C397" s="758" t="s">
        <v>930</v>
      </c>
      <c r="D397" s="758"/>
      <c r="E397" s="29"/>
      <c r="F397" s="30" t="s">
        <v>1062</v>
      </c>
    </row>
    <row r="398" spans="2:6" ht="15" thickBot="1">
      <c r="B398" s="27">
        <v>19</v>
      </c>
      <c r="C398" s="758" t="s">
        <v>931</v>
      </c>
      <c r="D398" s="758"/>
      <c r="E398" s="29"/>
      <c r="F398" s="30" t="s">
        <v>1062</v>
      </c>
    </row>
    <row r="399" spans="2:6" ht="15" thickBot="1">
      <c r="B399" s="759" t="s">
        <v>31</v>
      </c>
      <c r="C399" s="760"/>
      <c r="D399" s="760"/>
      <c r="E399" s="760">
        <f>COUNTIF(E380:E398,"X")</f>
        <v>5</v>
      </c>
      <c r="F399" s="761"/>
    </row>
    <row r="400" spans="2:6" ht="64.5" customHeight="1">
      <c r="B400" s="762" t="s">
        <v>124</v>
      </c>
      <c r="C400" s="762"/>
      <c r="D400" s="762"/>
      <c r="E400" s="762"/>
      <c r="F400" s="762"/>
    </row>
    <row r="401" spans="2:6">
      <c r="B401" s="757" t="s">
        <v>121</v>
      </c>
      <c r="C401" s="757"/>
      <c r="D401" s="757"/>
      <c r="E401" s="757"/>
      <c r="F401" s="757"/>
    </row>
    <row r="402" spans="2:6">
      <c r="B402" s="757" t="s">
        <v>122</v>
      </c>
      <c r="C402" s="757"/>
      <c r="D402" s="757"/>
      <c r="E402" s="757"/>
      <c r="F402" s="757"/>
    </row>
    <row r="403" spans="2:6">
      <c r="B403" s="757" t="s">
        <v>123</v>
      </c>
      <c r="C403" s="757"/>
      <c r="D403" s="757"/>
      <c r="E403" s="757"/>
      <c r="F403" s="757"/>
    </row>
    <row r="405" spans="2:6" ht="15" thickBot="1">
      <c r="B405" s="769" t="s">
        <v>964</v>
      </c>
      <c r="C405" s="769"/>
      <c r="D405" s="769"/>
      <c r="E405" s="769"/>
      <c r="F405" s="769"/>
    </row>
    <row r="406" spans="2:6" ht="18.5" thickBot="1">
      <c r="B406" s="770" t="s">
        <v>37</v>
      </c>
      <c r="C406" s="771"/>
      <c r="D406" s="771"/>
      <c r="E406" s="771"/>
      <c r="F406" s="772"/>
    </row>
    <row r="407" spans="2:6">
      <c r="B407" s="773" t="s">
        <v>120</v>
      </c>
      <c r="C407" s="774"/>
      <c r="D407" s="774"/>
      <c r="E407" s="774"/>
      <c r="F407" s="775"/>
    </row>
    <row r="408" spans="2:6" ht="42.65" customHeight="1" thickBot="1">
      <c r="B408" s="776" t="s">
        <v>1269</v>
      </c>
      <c r="C408" s="777"/>
      <c r="D408" s="777"/>
      <c r="E408" s="777"/>
      <c r="F408" s="778"/>
    </row>
    <row r="409" spans="2:6">
      <c r="B409" s="763" t="s">
        <v>36</v>
      </c>
      <c r="C409" s="765" t="s">
        <v>35</v>
      </c>
      <c r="D409" s="765"/>
      <c r="E409" s="765" t="s">
        <v>34</v>
      </c>
      <c r="F409" s="767"/>
    </row>
    <row r="410" spans="2:6" ht="15" thickBot="1">
      <c r="B410" s="764"/>
      <c r="C410" s="766"/>
      <c r="D410" s="766"/>
      <c r="E410" s="295" t="s">
        <v>33</v>
      </c>
      <c r="F410" s="23" t="s">
        <v>32</v>
      </c>
    </row>
    <row r="411" spans="2:6">
      <c r="B411" s="24">
        <v>1</v>
      </c>
      <c r="C411" s="768" t="s">
        <v>913</v>
      </c>
      <c r="D411" s="768"/>
      <c r="E411" s="25"/>
      <c r="F411" s="26" t="s">
        <v>1062</v>
      </c>
    </row>
    <row r="412" spans="2:6">
      <c r="B412" s="27">
        <v>2</v>
      </c>
      <c r="C412" s="418" t="s">
        <v>914</v>
      </c>
      <c r="D412" s="418"/>
      <c r="E412" s="100"/>
      <c r="F412" s="28" t="s">
        <v>1062</v>
      </c>
    </row>
    <row r="413" spans="2:6">
      <c r="B413" s="27">
        <v>3</v>
      </c>
      <c r="C413" s="418" t="s">
        <v>915</v>
      </c>
      <c r="D413" s="418"/>
      <c r="E413" s="100" t="s">
        <v>1062</v>
      </c>
      <c r="F413" s="28"/>
    </row>
    <row r="414" spans="2:6">
      <c r="B414" s="27">
        <v>4</v>
      </c>
      <c r="C414" s="418" t="s">
        <v>916</v>
      </c>
      <c r="D414" s="418"/>
      <c r="E414" s="100" t="s">
        <v>1062</v>
      </c>
      <c r="F414" s="28"/>
    </row>
    <row r="415" spans="2:6">
      <c r="B415" s="27">
        <v>5</v>
      </c>
      <c r="C415" s="418" t="s">
        <v>917</v>
      </c>
      <c r="D415" s="418"/>
      <c r="E415" s="100" t="s">
        <v>1062</v>
      </c>
      <c r="F415" s="28"/>
    </row>
    <row r="416" spans="2:6">
      <c r="B416" s="27">
        <v>6</v>
      </c>
      <c r="C416" s="418" t="s">
        <v>918</v>
      </c>
      <c r="D416" s="418"/>
      <c r="E416" s="100" t="s">
        <v>1062</v>
      </c>
      <c r="F416" s="28"/>
    </row>
    <row r="417" spans="2:6">
      <c r="B417" s="27">
        <v>7</v>
      </c>
      <c r="C417" s="418" t="s">
        <v>919</v>
      </c>
      <c r="D417" s="418"/>
      <c r="E417" s="100"/>
      <c r="F417" s="28" t="s">
        <v>1062</v>
      </c>
    </row>
    <row r="418" spans="2:6">
      <c r="B418" s="27">
        <v>8</v>
      </c>
      <c r="C418" s="418" t="s">
        <v>920</v>
      </c>
      <c r="D418" s="418"/>
      <c r="E418" s="100"/>
      <c r="F418" s="28" t="s">
        <v>1062</v>
      </c>
    </row>
    <row r="419" spans="2:6">
      <c r="B419" s="27">
        <v>9</v>
      </c>
      <c r="C419" s="418" t="s">
        <v>921</v>
      </c>
      <c r="D419" s="418"/>
      <c r="E419" s="100"/>
      <c r="F419" s="28" t="s">
        <v>1062</v>
      </c>
    </row>
    <row r="420" spans="2:6">
      <c r="B420" s="27">
        <v>10</v>
      </c>
      <c r="C420" s="418" t="s">
        <v>922</v>
      </c>
      <c r="D420" s="418"/>
      <c r="E420" s="100"/>
      <c r="F420" s="28" t="s">
        <v>1062</v>
      </c>
    </row>
    <row r="421" spans="2:6">
      <c r="B421" s="27">
        <v>11</v>
      </c>
      <c r="C421" s="418" t="s">
        <v>923</v>
      </c>
      <c r="D421" s="418"/>
      <c r="E421" s="100"/>
      <c r="F421" s="28" t="s">
        <v>1062</v>
      </c>
    </row>
    <row r="422" spans="2:6">
      <c r="B422" s="27">
        <v>12</v>
      </c>
      <c r="C422" s="418" t="s">
        <v>924</v>
      </c>
      <c r="D422" s="418"/>
      <c r="E422" s="100" t="s">
        <v>1062</v>
      </c>
      <c r="F422" s="28"/>
    </row>
    <row r="423" spans="2:6">
      <c r="B423" s="27">
        <v>13</v>
      </c>
      <c r="C423" s="418" t="s">
        <v>925</v>
      </c>
      <c r="D423" s="418"/>
      <c r="E423" s="100"/>
      <c r="F423" s="28" t="s">
        <v>1062</v>
      </c>
    </row>
    <row r="424" spans="2:6">
      <c r="B424" s="27">
        <v>14</v>
      </c>
      <c r="C424" s="418" t="s">
        <v>926</v>
      </c>
      <c r="D424" s="418"/>
      <c r="E424" s="100"/>
      <c r="F424" s="28" t="s">
        <v>1062</v>
      </c>
    </row>
    <row r="425" spans="2:6">
      <c r="B425" s="27">
        <v>15</v>
      </c>
      <c r="C425" s="418" t="s">
        <v>927</v>
      </c>
      <c r="D425" s="418"/>
      <c r="E425" s="100"/>
      <c r="F425" s="28" t="s">
        <v>1062</v>
      </c>
    </row>
    <row r="426" spans="2:6">
      <c r="B426" s="27">
        <v>16</v>
      </c>
      <c r="C426" s="418" t="s">
        <v>928</v>
      </c>
      <c r="D426" s="418"/>
      <c r="E426" s="100"/>
      <c r="F426" s="28" t="s">
        <v>1062</v>
      </c>
    </row>
    <row r="427" spans="2:6">
      <c r="B427" s="27">
        <v>17</v>
      </c>
      <c r="C427" s="418" t="s">
        <v>929</v>
      </c>
      <c r="D427" s="418"/>
      <c r="E427" s="100"/>
      <c r="F427" s="28" t="s">
        <v>1062</v>
      </c>
    </row>
    <row r="428" spans="2:6">
      <c r="B428" s="27">
        <v>18</v>
      </c>
      <c r="C428" s="758" t="s">
        <v>930</v>
      </c>
      <c r="D428" s="758"/>
      <c r="E428" s="29"/>
      <c r="F428" s="30" t="s">
        <v>1062</v>
      </c>
    </row>
    <row r="429" spans="2:6" ht="15" thickBot="1">
      <c r="B429" s="27">
        <v>19</v>
      </c>
      <c r="C429" s="758" t="s">
        <v>931</v>
      </c>
      <c r="D429" s="758"/>
      <c r="E429" s="29"/>
      <c r="F429" s="30" t="s">
        <v>1062</v>
      </c>
    </row>
    <row r="430" spans="2:6" ht="15" thickBot="1">
      <c r="B430" s="759" t="s">
        <v>31</v>
      </c>
      <c r="C430" s="760"/>
      <c r="D430" s="760"/>
      <c r="E430" s="760">
        <f>COUNTIF(E411:E429,"X")</f>
        <v>5</v>
      </c>
      <c r="F430" s="761"/>
    </row>
    <row r="431" spans="2:6">
      <c r="B431" s="762" t="s">
        <v>124</v>
      </c>
      <c r="C431" s="762"/>
      <c r="D431" s="762"/>
      <c r="E431" s="762"/>
      <c r="F431" s="762"/>
    </row>
    <row r="432" spans="2:6">
      <c r="B432" s="757" t="s">
        <v>121</v>
      </c>
      <c r="C432" s="757"/>
      <c r="D432" s="757"/>
      <c r="E432" s="757"/>
      <c r="F432" s="757"/>
    </row>
    <row r="433" spans="2:6">
      <c r="B433" s="757" t="s">
        <v>122</v>
      </c>
      <c r="C433" s="757"/>
      <c r="D433" s="757"/>
      <c r="E433" s="757"/>
      <c r="F433" s="757"/>
    </row>
    <row r="434" spans="2:6">
      <c r="B434" s="757" t="s">
        <v>123</v>
      </c>
      <c r="C434" s="757"/>
      <c r="D434" s="757"/>
      <c r="E434" s="757"/>
      <c r="F434" s="757"/>
    </row>
    <row r="436" spans="2:6" ht="15" thickBot="1">
      <c r="B436" s="769"/>
      <c r="C436" s="769"/>
      <c r="D436" s="769"/>
      <c r="E436" s="769"/>
      <c r="F436" s="769"/>
    </row>
    <row r="437" spans="2:6" ht="18.5" thickBot="1">
      <c r="B437" s="770" t="s">
        <v>37</v>
      </c>
      <c r="C437" s="771"/>
      <c r="D437" s="771"/>
      <c r="E437" s="771"/>
      <c r="F437" s="772"/>
    </row>
    <row r="438" spans="2:6">
      <c r="B438" s="773" t="s">
        <v>120</v>
      </c>
      <c r="C438" s="774"/>
      <c r="D438" s="774"/>
      <c r="E438" s="774"/>
      <c r="F438" s="775"/>
    </row>
    <row r="439" spans="2:6" ht="15" thickBot="1">
      <c r="B439" s="776" t="s">
        <v>1269</v>
      </c>
      <c r="C439" s="777"/>
      <c r="D439" s="777"/>
      <c r="E439" s="777"/>
      <c r="F439" s="778"/>
    </row>
    <row r="440" spans="2:6">
      <c r="B440" s="763" t="s">
        <v>36</v>
      </c>
      <c r="C440" s="765" t="s">
        <v>35</v>
      </c>
      <c r="D440" s="765"/>
      <c r="E440" s="765" t="s">
        <v>34</v>
      </c>
      <c r="F440" s="767"/>
    </row>
    <row r="441" spans="2:6" ht="15" thickBot="1">
      <c r="B441" s="764"/>
      <c r="C441" s="766"/>
      <c r="D441" s="766"/>
      <c r="E441" s="295" t="s">
        <v>33</v>
      </c>
      <c r="F441" s="23" t="s">
        <v>32</v>
      </c>
    </row>
    <row r="442" spans="2:6">
      <c r="B442" s="24">
        <v>1</v>
      </c>
      <c r="C442" s="768" t="s">
        <v>913</v>
      </c>
      <c r="D442" s="768"/>
      <c r="E442" s="25"/>
      <c r="F442" s="26" t="s">
        <v>1062</v>
      </c>
    </row>
    <row r="443" spans="2:6">
      <c r="B443" s="27">
        <v>2</v>
      </c>
      <c r="C443" s="418" t="s">
        <v>914</v>
      </c>
      <c r="D443" s="418"/>
      <c r="E443" s="100"/>
      <c r="F443" s="28" t="s">
        <v>1062</v>
      </c>
    </row>
    <row r="444" spans="2:6">
      <c r="B444" s="27">
        <v>3</v>
      </c>
      <c r="C444" s="418" t="s">
        <v>915</v>
      </c>
      <c r="D444" s="418"/>
      <c r="E444" s="100" t="s">
        <v>1062</v>
      </c>
      <c r="F444" s="28"/>
    </row>
    <row r="445" spans="2:6">
      <c r="B445" s="27">
        <v>4</v>
      </c>
      <c r="C445" s="418" t="s">
        <v>916</v>
      </c>
      <c r="D445" s="418"/>
      <c r="E445" s="100" t="s">
        <v>1062</v>
      </c>
      <c r="F445" s="28"/>
    </row>
    <row r="446" spans="2:6">
      <c r="B446" s="27">
        <v>5</v>
      </c>
      <c r="C446" s="418" t="s">
        <v>917</v>
      </c>
      <c r="D446" s="418"/>
      <c r="E446" s="100" t="s">
        <v>1062</v>
      </c>
      <c r="F446" s="28"/>
    </row>
    <row r="447" spans="2:6">
      <c r="B447" s="27">
        <v>6</v>
      </c>
      <c r="C447" s="418" t="s">
        <v>918</v>
      </c>
      <c r="D447" s="418"/>
      <c r="E447" s="100" t="s">
        <v>1062</v>
      </c>
      <c r="F447" s="28"/>
    </row>
    <row r="448" spans="2:6">
      <c r="B448" s="27">
        <v>7</v>
      </c>
      <c r="C448" s="418" t="s">
        <v>919</v>
      </c>
      <c r="D448" s="418"/>
      <c r="E448" s="100"/>
      <c r="F448" s="28" t="s">
        <v>1062</v>
      </c>
    </row>
    <row r="449" spans="2:6">
      <c r="B449" s="27">
        <v>8</v>
      </c>
      <c r="C449" s="418" t="s">
        <v>920</v>
      </c>
      <c r="D449" s="418"/>
      <c r="E449" s="100"/>
      <c r="F449" s="28" t="s">
        <v>1062</v>
      </c>
    </row>
    <row r="450" spans="2:6">
      <c r="B450" s="27">
        <v>9</v>
      </c>
      <c r="C450" s="418" t="s">
        <v>921</v>
      </c>
      <c r="D450" s="418"/>
      <c r="E450" s="100"/>
      <c r="F450" s="28" t="s">
        <v>1062</v>
      </c>
    </row>
    <row r="451" spans="2:6">
      <c r="B451" s="27">
        <v>10</v>
      </c>
      <c r="C451" s="418" t="s">
        <v>922</v>
      </c>
      <c r="D451" s="418"/>
      <c r="E451" s="100"/>
      <c r="F451" s="28" t="s">
        <v>1062</v>
      </c>
    </row>
    <row r="452" spans="2:6">
      <c r="B452" s="27">
        <v>11</v>
      </c>
      <c r="C452" s="418" t="s">
        <v>923</v>
      </c>
      <c r="D452" s="418"/>
      <c r="E452" s="100"/>
      <c r="F452" s="28" t="s">
        <v>1062</v>
      </c>
    </row>
    <row r="453" spans="2:6">
      <c r="B453" s="27">
        <v>12</v>
      </c>
      <c r="C453" s="418" t="s">
        <v>924</v>
      </c>
      <c r="D453" s="418"/>
      <c r="E453" s="100" t="s">
        <v>1062</v>
      </c>
      <c r="F453" s="28"/>
    </row>
    <row r="454" spans="2:6">
      <c r="B454" s="27">
        <v>13</v>
      </c>
      <c r="C454" s="418" t="s">
        <v>925</v>
      </c>
      <c r="D454" s="418"/>
      <c r="E454" s="100"/>
      <c r="F454" s="28" t="s">
        <v>1062</v>
      </c>
    </row>
    <row r="455" spans="2:6">
      <c r="B455" s="27">
        <v>14</v>
      </c>
      <c r="C455" s="418" t="s">
        <v>926</v>
      </c>
      <c r="D455" s="418"/>
      <c r="E455" s="100"/>
      <c r="F455" s="28" t="s">
        <v>1062</v>
      </c>
    </row>
    <row r="456" spans="2:6">
      <c r="B456" s="27">
        <v>15</v>
      </c>
      <c r="C456" s="418" t="s">
        <v>927</v>
      </c>
      <c r="D456" s="418"/>
      <c r="E456" s="100"/>
      <c r="F456" s="28" t="s">
        <v>1062</v>
      </c>
    </row>
    <row r="457" spans="2:6">
      <c r="B457" s="27">
        <v>16</v>
      </c>
      <c r="C457" s="418" t="s">
        <v>928</v>
      </c>
      <c r="D457" s="418"/>
      <c r="E457" s="100"/>
      <c r="F457" s="28" t="s">
        <v>1062</v>
      </c>
    </row>
    <row r="458" spans="2:6">
      <c r="B458" s="27">
        <v>17</v>
      </c>
      <c r="C458" s="418" t="s">
        <v>929</v>
      </c>
      <c r="D458" s="418"/>
      <c r="E458" s="100"/>
      <c r="F458" s="28" t="s">
        <v>1062</v>
      </c>
    </row>
    <row r="459" spans="2:6">
      <c r="B459" s="27">
        <v>18</v>
      </c>
      <c r="C459" s="758" t="s">
        <v>930</v>
      </c>
      <c r="D459" s="758"/>
      <c r="E459" s="29"/>
      <c r="F459" s="30" t="s">
        <v>1062</v>
      </c>
    </row>
    <row r="460" spans="2:6" ht="15" thickBot="1">
      <c r="B460" s="27">
        <v>19</v>
      </c>
      <c r="C460" s="758" t="s">
        <v>931</v>
      </c>
      <c r="D460" s="758"/>
      <c r="E460" s="29"/>
      <c r="F460" s="30" t="s">
        <v>1062</v>
      </c>
    </row>
    <row r="461" spans="2:6" ht="15" thickBot="1">
      <c r="B461" s="759" t="s">
        <v>31</v>
      </c>
      <c r="C461" s="760"/>
      <c r="D461" s="760"/>
      <c r="E461" s="760">
        <f>COUNTIF(E442:E460,"X")</f>
        <v>5</v>
      </c>
      <c r="F461" s="761"/>
    </row>
    <row r="462" spans="2:6">
      <c r="B462" s="762" t="s">
        <v>124</v>
      </c>
      <c r="C462" s="762"/>
      <c r="D462" s="762"/>
      <c r="E462" s="762"/>
      <c r="F462" s="762"/>
    </row>
    <row r="463" spans="2:6">
      <c r="B463" s="757" t="s">
        <v>121</v>
      </c>
      <c r="C463" s="757"/>
      <c r="D463" s="757"/>
      <c r="E463" s="757"/>
      <c r="F463" s="757"/>
    </row>
    <row r="464" spans="2:6">
      <c r="B464" s="757" t="s">
        <v>122</v>
      </c>
      <c r="C464" s="757"/>
      <c r="D464" s="757"/>
      <c r="E464" s="757"/>
      <c r="F464" s="757"/>
    </row>
    <row r="465" spans="2:6">
      <c r="B465" s="757" t="s">
        <v>123</v>
      </c>
      <c r="C465" s="757"/>
      <c r="D465" s="757"/>
      <c r="E465" s="757"/>
      <c r="F465" s="757"/>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53125" defaultRowHeight="14.5"/>
  <cols>
    <col min="1" max="1" width="4" style="245" customWidth="1"/>
    <col min="2" max="2" width="22.453125" style="245" customWidth="1"/>
    <col min="3" max="3" width="38.453125" style="245" customWidth="1"/>
    <col min="4" max="5" width="10.453125" style="245" customWidth="1"/>
    <col min="6" max="6" width="4" style="245" customWidth="1"/>
    <col min="7" max="7" width="22.453125" style="245" customWidth="1"/>
    <col min="8" max="8" width="38.453125" style="245" customWidth="1"/>
    <col min="9" max="16384" width="11.453125" style="245"/>
  </cols>
  <sheetData>
    <row r="1" spans="1:10" s="6" customFormat="1" ht="55" customHeight="1"/>
    <row r="2" spans="1:10" s="6" customFormat="1" ht="30" customHeight="1"/>
    <row r="4" spans="1:10" ht="8.25" customHeight="1">
      <c r="A4" s="785"/>
      <c r="B4" s="785"/>
      <c r="C4" s="785"/>
      <c r="D4" s="785"/>
      <c r="E4" s="785"/>
      <c r="F4" s="785"/>
      <c r="G4" s="785"/>
      <c r="H4" s="785"/>
    </row>
    <row r="5" spans="1:10" ht="25.5" customHeight="1">
      <c r="A5" s="786" t="s">
        <v>944</v>
      </c>
      <c r="B5" s="786"/>
      <c r="C5" s="787"/>
      <c r="D5" s="787"/>
      <c r="E5" s="787"/>
      <c r="F5" s="786" t="s">
        <v>887</v>
      </c>
      <c r="G5" s="786"/>
      <c r="H5" s="788"/>
      <c r="I5" s="788"/>
      <c r="J5" s="788"/>
    </row>
    <row r="6" spans="1:10" ht="18" customHeight="1">
      <c r="A6" s="246"/>
      <c r="B6" s="246"/>
      <c r="C6" s="247"/>
      <c r="D6" s="247"/>
      <c r="E6" s="247"/>
      <c r="F6" s="246"/>
      <c r="G6" s="246"/>
      <c r="H6" s="246"/>
    </row>
    <row r="7" spans="1:10" ht="14.5" customHeight="1">
      <c r="A7" s="789" t="s">
        <v>945</v>
      </c>
      <c r="B7" s="789"/>
      <c r="C7" s="789"/>
      <c r="D7" s="789"/>
      <c r="E7" s="789"/>
      <c r="F7" s="789"/>
      <c r="G7" s="789"/>
      <c r="H7" s="789"/>
      <c r="I7" s="789"/>
      <c r="J7" s="789"/>
    </row>
    <row r="8" spans="1:10" ht="26">
      <c r="A8" s="248" t="s">
        <v>114</v>
      </c>
      <c r="B8" s="249" t="s">
        <v>911</v>
      </c>
      <c r="C8" s="249" t="s">
        <v>946</v>
      </c>
      <c r="D8" s="249" t="s">
        <v>227</v>
      </c>
      <c r="E8" s="249" t="s">
        <v>883</v>
      </c>
      <c r="F8" s="249" t="s">
        <v>114</v>
      </c>
      <c r="G8" s="249" t="s">
        <v>911</v>
      </c>
      <c r="H8" s="249" t="s">
        <v>947</v>
      </c>
      <c r="I8" s="249" t="s">
        <v>227</v>
      </c>
      <c r="J8" s="249" t="s">
        <v>883</v>
      </c>
    </row>
    <row r="9" spans="1:10">
      <c r="A9" s="250">
        <v>1</v>
      </c>
      <c r="B9" s="251"/>
      <c r="C9" s="251"/>
      <c r="D9" s="251"/>
      <c r="E9" s="251"/>
      <c r="F9" s="252">
        <v>1</v>
      </c>
      <c r="G9" s="251"/>
      <c r="H9" s="251"/>
      <c r="I9" s="251"/>
      <c r="J9" s="251"/>
    </row>
    <row r="10" spans="1:10">
      <c r="A10" s="250">
        <v>2</v>
      </c>
      <c r="B10" s="251"/>
      <c r="C10" s="251"/>
      <c r="D10" s="251"/>
      <c r="E10" s="251"/>
      <c r="F10" s="252">
        <v>2</v>
      </c>
      <c r="G10" s="251"/>
      <c r="H10" s="251"/>
      <c r="I10" s="251"/>
      <c r="J10" s="251"/>
    </row>
    <row r="11" spans="1:10">
      <c r="A11" s="250">
        <v>3</v>
      </c>
      <c r="B11" s="251"/>
      <c r="C11" s="251"/>
      <c r="D11" s="251"/>
      <c r="E11" s="251"/>
      <c r="F11" s="252">
        <v>3</v>
      </c>
      <c r="G11" s="251"/>
      <c r="H11" s="251"/>
      <c r="I11" s="251"/>
      <c r="J11" s="251"/>
    </row>
    <row r="12" spans="1:10">
      <c r="A12" s="250">
        <v>4</v>
      </c>
      <c r="B12" s="251"/>
      <c r="C12" s="251"/>
      <c r="D12" s="251"/>
      <c r="E12" s="251"/>
      <c r="F12" s="252">
        <v>4</v>
      </c>
      <c r="G12" s="251"/>
      <c r="H12" s="251"/>
      <c r="I12" s="251"/>
      <c r="J12" s="251"/>
    </row>
    <row r="13" spans="1:10">
      <c r="A13" s="250">
        <v>5</v>
      </c>
      <c r="B13" s="251"/>
      <c r="C13" s="251"/>
      <c r="D13" s="251"/>
      <c r="E13" s="251"/>
      <c r="F13" s="252">
        <v>5</v>
      </c>
      <c r="G13" s="251"/>
      <c r="H13" s="251"/>
      <c r="I13" s="251"/>
      <c r="J13" s="251"/>
    </row>
    <row r="14" spans="1:10">
      <c r="A14" s="250">
        <v>6</v>
      </c>
      <c r="B14" s="251"/>
      <c r="C14" s="251"/>
      <c r="D14" s="251"/>
      <c r="E14" s="251"/>
      <c r="F14" s="252">
        <v>6</v>
      </c>
      <c r="G14" s="251"/>
      <c r="H14" s="251"/>
      <c r="I14" s="251"/>
      <c r="J14" s="251"/>
    </row>
    <row r="15" spans="1:10">
      <c r="A15" s="250">
        <v>7</v>
      </c>
      <c r="B15" s="251"/>
      <c r="C15" s="251"/>
      <c r="D15" s="251"/>
      <c r="E15" s="251"/>
      <c r="F15" s="252">
        <v>7</v>
      </c>
      <c r="G15" s="251"/>
      <c r="H15" s="251"/>
      <c r="I15" s="251"/>
      <c r="J15" s="251"/>
    </row>
    <row r="16" spans="1:10">
      <c r="A16" s="250">
        <v>8</v>
      </c>
      <c r="B16" s="251"/>
      <c r="C16" s="251"/>
      <c r="D16" s="251"/>
      <c r="E16" s="251"/>
      <c r="F16" s="252">
        <v>8</v>
      </c>
      <c r="G16" s="251"/>
      <c r="H16" s="251"/>
      <c r="I16" s="251"/>
      <c r="J16" s="251"/>
    </row>
    <row r="18" spans="1:10" ht="16.5" customHeight="1">
      <c r="A18" s="783" t="s">
        <v>948</v>
      </c>
      <c r="B18" s="783"/>
      <c r="C18" s="783"/>
      <c r="D18" s="783"/>
      <c r="E18" s="783"/>
      <c r="F18" s="783"/>
      <c r="G18" s="783"/>
      <c r="H18" s="783"/>
      <c r="I18" s="783"/>
      <c r="J18" s="783"/>
    </row>
    <row r="19" spans="1:10" ht="26">
      <c r="A19" s="253" t="s">
        <v>114</v>
      </c>
      <c r="B19" s="253" t="s">
        <v>912</v>
      </c>
      <c r="C19" s="253" t="s">
        <v>949</v>
      </c>
      <c r="D19" s="253" t="s">
        <v>227</v>
      </c>
      <c r="E19" s="253" t="s">
        <v>883</v>
      </c>
      <c r="F19" s="253" t="s">
        <v>114</v>
      </c>
      <c r="G19" s="253" t="s">
        <v>912</v>
      </c>
      <c r="H19" s="253" t="s">
        <v>950</v>
      </c>
      <c r="I19" s="253" t="s">
        <v>227</v>
      </c>
      <c r="J19" s="253" t="s">
        <v>883</v>
      </c>
    </row>
    <row r="20" spans="1:10">
      <c r="A20" s="250">
        <v>1</v>
      </c>
      <c r="B20" s="251"/>
      <c r="C20" s="251"/>
      <c r="D20" s="251"/>
      <c r="E20" s="251"/>
      <c r="F20" s="252">
        <v>1</v>
      </c>
      <c r="G20" s="251"/>
      <c r="H20" s="251"/>
      <c r="I20" s="251"/>
      <c r="J20" s="251"/>
    </row>
    <row r="21" spans="1:10">
      <c r="A21" s="250">
        <v>2</v>
      </c>
      <c r="B21" s="251"/>
      <c r="C21" s="251"/>
      <c r="D21" s="251"/>
      <c r="E21" s="251"/>
      <c r="F21" s="252">
        <v>2</v>
      </c>
      <c r="G21" s="251"/>
      <c r="H21" s="251"/>
      <c r="I21" s="251"/>
      <c r="J21" s="251"/>
    </row>
    <row r="22" spans="1:10">
      <c r="A22" s="250">
        <v>3</v>
      </c>
      <c r="B22" s="251"/>
      <c r="C22" s="251"/>
      <c r="D22" s="251"/>
      <c r="E22" s="251"/>
      <c r="F22" s="252">
        <v>3</v>
      </c>
      <c r="G22" s="251"/>
      <c r="H22" s="251"/>
      <c r="I22" s="251"/>
      <c r="J22" s="251"/>
    </row>
    <row r="23" spans="1:10">
      <c r="A23" s="250">
        <v>4</v>
      </c>
      <c r="B23" s="251"/>
      <c r="C23" s="251"/>
      <c r="D23" s="251"/>
      <c r="E23" s="251"/>
      <c r="F23" s="252">
        <v>4</v>
      </c>
      <c r="G23" s="251"/>
      <c r="H23" s="251"/>
      <c r="I23" s="251"/>
      <c r="J23" s="251"/>
    </row>
    <row r="24" spans="1:10">
      <c r="A24" s="250">
        <v>5</v>
      </c>
      <c r="B24" s="251"/>
      <c r="C24" s="251"/>
      <c r="D24" s="251"/>
      <c r="E24" s="251"/>
      <c r="F24" s="252">
        <v>5</v>
      </c>
      <c r="G24" s="251"/>
      <c r="H24" s="251"/>
      <c r="I24" s="251"/>
      <c r="J24" s="251"/>
    </row>
    <row r="25" spans="1:10">
      <c r="A25" s="250">
        <v>6</v>
      </c>
      <c r="B25" s="251"/>
      <c r="C25" s="251"/>
      <c r="D25" s="251"/>
      <c r="E25" s="251"/>
      <c r="F25" s="252">
        <v>6</v>
      </c>
      <c r="G25" s="251"/>
      <c r="H25" s="251"/>
      <c r="I25" s="251"/>
      <c r="J25" s="251"/>
    </row>
    <row r="26" spans="1:10">
      <c r="A26" s="250">
        <v>7</v>
      </c>
      <c r="B26" s="251"/>
      <c r="C26" s="251"/>
      <c r="D26" s="251"/>
      <c r="E26" s="251"/>
      <c r="F26" s="252">
        <v>7</v>
      </c>
      <c r="G26" s="251"/>
      <c r="H26" s="251"/>
      <c r="I26" s="251"/>
      <c r="J26" s="251"/>
    </row>
    <row r="27" spans="1:10">
      <c r="A27" s="250">
        <v>8</v>
      </c>
      <c r="B27" s="251"/>
      <c r="C27" s="251"/>
      <c r="D27" s="251"/>
      <c r="E27" s="251"/>
      <c r="F27" s="252">
        <v>8</v>
      </c>
      <c r="G27" s="251"/>
      <c r="H27" s="251"/>
      <c r="I27" s="251"/>
      <c r="J27" s="251"/>
    </row>
    <row r="28" spans="1:10">
      <c r="A28" s="254"/>
      <c r="B28" s="255"/>
      <c r="C28" s="255"/>
      <c r="D28" s="255"/>
      <c r="E28" s="255"/>
      <c r="F28" s="256"/>
      <c r="G28" s="255"/>
      <c r="H28" s="255"/>
    </row>
    <row r="29" spans="1:10" ht="14.5" customHeight="1">
      <c r="A29" s="784" t="s">
        <v>951</v>
      </c>
      <c r="B29" s="784"/>
      <c r="C29" s="784"/>
      <c r="D29" s="784"/>
      <c r="E29" s="784"/>
      <c r="F29" s="784"/>
      <c r="G29" s="784"/>
      <c r="H29" s="784"/>
      <c r="I29" s="784"/>
      <c r="J29" s="784"/>
    </row>
    <row r="30" spans="1:10" ht="26">
      <c r="A30" s="257" t="s">
        <v>114</v>
      </c>
      <c r="B30" s="258" t="s">
        <v>952</v>
      </c>
      <c r="C30" s="258" t="s">
        <v>949</v>
      </c>
      <c r="D30" s="258" t="s">
        <v>227</v>
      </c>
      <c r="E30" s="258" t="s">
        <v>883</v>
      </c>
      <c r="F30" s="258" t="s">
        <v>114</v>
      </c>
      <c r="G30" s="258" t="s">
        <v>952</v>
      </c>
      <c r="H30" s="258" t="s">
        <v>950</v>
      </c>
      <c r="I30" s="258" t="s">
        <v>227</v>
      </c>
      <c r="J30" s="258" t="s">
        <v>883</v>
      </c>
    </row>
    <row r="31" spans="1:10">
      <c r="A31" s="250">
        <v>1</v>
      </c>
      <c r="B31" s="251"/>
      <c r="C31" s="251"/>
      <c r="D31" s="251"/>
      <c r="E31" s="251"/>
      <c r="F31" s="252">
        <v>1</v>
      </c>
      <c r="G31" s="251"/>
      <c r="H31" s="251"/>
      <c r="I31" s="251"/>
      <c r="J31" s="251"/>
    </row>
    <row r="32" spans="1:10">
      <c r="A32" s="250">
        <v>2</v>
      </c>
      <c r="B32" s="251"/>
      <c r="C32" s="251"/>
      <c r="D32" s="251"/>
      <c r="E32" s="251"/>
      <c r="F32" s="252">
        <v>2</v>
      </c>
      <c r="G32" s="251"/>
      <c r="H32" s="251"/>
      <c r="I32" s="251"/>
      <c r="J32" s="251"/>
    </row>
    <row r="33" spans="1:10">
      <c r="A33" s="250">
        <v>3</v>
      </c>
      <c r="B33" s="251"/>
      <c r="C33" s="251"/>
      <c r="D33" s="251"/>
      <c r="E33" s="251"/>
      <c r="F33" s="252">
        <v>3</v>
      </c>
      <c r="G33" s="251"/>
      <c r="H33" s="251"/>
      <c r="I33" s="251"/>
      <c r="J33" s="251"/>
    </row>
    <row r="34" spans="1:10">
      <c r="A34" s="250">
        <v>4</v>
      </c>
      <c r="B34" s="251"/>
      <c r="C34" s="251"/>
      <c r="D34" s="251"/>
      <c r="E34" s="251"/>
      <c r="F34" s="252">
        <v>4</v>
      </c>
      <c r="G34" s="251"/>
      <c r="H34" s="251"/>
      <c r="I34" s="251"/>
      <c r="J34" s="251"/>
    </row>
    <row r="35" spans="1:10">
      <c r="A35" s="250">
        <v>5</v>
      </c>
      <c r="B35" s="251"/>
      <c r="C35" s="251"/>
      <c r="D35" s="251"/>
      <c r="E35" s="251"/>
      <c r="F35" s="252">
        <v>5</v>
      </c>
      <c r="G35" s="251"/>
      <c r="H35" s="251"/>
      <c r="I35" s="251"/>
      <c r="J35" s="251"/>
    </row>
    <row r="36" spans="1:10">
      <c r="A36" s="250">
        <v>6</v>
      </c>
      <c r="B36" s="251"/>
      <c r="C36" s="251"/>
      <c r="D36" s="251"/>
      <c r="E36" s="251"/>
      <c r="F36" s="252">
        <v>5</v>
      </c>
      <c r="G36" s="251"/>
      <c r="H36" s="251"/>
      <c r="I36" s="251"/>
      <c r="J36" s="251"/>
    </row>
    <row r="37" spans="1:10">
      <c r="A37" s="250">
        <v>7</v>
      </c>
      <c r="B37" s="251"/>
      <c r="C37" s="251"/>
      <c r="D37" s="251"/>
      <c r="E37" s="251"/>
      <c r="F37" s="252">
        <v>5</v>
      </c>
      <c r="G37" s="251"/>
      <c r="H37" s="251"/>
      <c r="I37" s="251"/>
      <c r="J37" s="251"/>
    </row>
    <row r="38" spans="1:10">
      <c r="A38" s="250">
        <v>8</v>
      </c>
      <c r="B38" s="251"/>
      <c r="C38" s="251"/>
      <c r="D38" s="251"/>
      <c r="E38" s="251"/>
      <c r="F38" s="252">
        <v>5</v>
      </c>
      <c r="G38" s="251"/>
      <c r="H38" s="251"/>
      <c r="I38" s="251"/>
      <c r="J38" s="251"/>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6" customFormat="1" ht="25.5">
      <c r="A1" s="790"/>
      <c r="B1" s="264"/>
      <c r="C1" s="264"/>
      <c r="D1" s="264"/>
      <c r="E1" s="264"/>
      <c r="F1" s="264"/>
      <c r="G1" s="264"/>
      <c r="H1" s="264"/>
      <c r="I1" s="264"/>
      <c r="J1" s="264"/>
      <c r="K1" s="264"/>
      <c r="L1" s="265"/>
      <c r="M1" s="265"/>
      <c r="N1" s="265"/>
      <c r="O1" s="265"/>
      <c r="P1" s="265"/>
      <c r="Q1" s="265"/>
      <c r="R1" s="263"/>
      <c r="S1" s="263"/>
      <c r="T1" s="263"/>
      <c r="U1" s="263"/>
      <c r="V1" s="263"/>
      <c r="W1" s="263"/>
      <c r="X1" s="263"/>
      <c r="Y1" s="263"/>
      <c r="Z1" s="263"/>
      <c r="AA1" s="263"/>
      <c r="AB1" s="263"/>
      <c r="AC1" s="263"/>
      <c r="AD1" s="263"/>
      <c r="AE1" s="263"/>
      <c r="AF1" s="263"/>
      <c r="AG1" s="263"/>
    </row>
    <row r="2" spans="1:33" s="266" customFormat="1" ht="25.5">
      <c r="A2" s="790"/>
      <c r="B2" s="264"/>
      <c r="C2" s="264"/>
      <c r="D2" s="264"/>
      <c r="E2" s="264"/>
      <c r="F2" s="264"/>
      <c r="G2" s="264"/>
      <c r="H2" s="264"/>
      <c r="I2" s="264"/>
      <c r="J2" s="264"/>
      <c r="K2" s="264"/>
      <c r="L2" s="265"/>
      <c r="M2" s="265"/>
      <c r="N2" s="265"/>
      <c r="O2" s="265"/>
      <c r="P2" s="265"/>
      <c r="Q2" s="265"/>
      <c r="R2" s="263"/>
      <c r="S2" s="263"/>
      <c r="T2" s="263"/>
      <c r="U2" s="263"/>
      <c r="V2" s="263"/>
      <c r="W2" s="263"/>
      <c r="X2" s="263"/>
      <c r="Y2" s="263"/>
      <c r="Z2" s="263"/>
      <c r="AA2" s="263"/>
      <c r="AB2" s="263"/>
      <c r="AC2" s="263"/>
      <c r="AD2" s="263"/>
      <c r="AE2" s="263"/>
      <c r="AF2" s="263"/>
      <c r="AG2" s="263"/>
    </row>
    <row r="3" spans="1:33" s="266" customFormat="1" ht="16" thickBot="1">
      <c r="A3" s="791"/>
      <c r="B3" s="267"/>
      <c r="C3" s="267"/>
      <c r="D3" s="267"/>
      <c r="E3" s="267"/>
      <c r="F3" s="267"/>
      <c r="G3" s="267"/>
      <c r="H3" s="267"/>
      <c r="I3" s="267"/>
      <c r="J3" s="267"/>
      <c r="K3" s="267"/>
      <c r="L3" s="265"/>
      <c r="M3" s="265"/>
      <c r="N3" s="265"/>
      <c r="O3" s="265"/>
      <c r="P3" s="265"/>
      <c r="Q3" s="265"/>
      <c r="R3" s="263"/>
      <c r="S3" s="263"/>
      <c r="T3" s="263"/>
      <c r="U3" s="263"/>
      <c r="V3" s="263"/>
      <c r="W3" s="263"/>
      <c r="X3" s="263"/>
      <c r="Y3" s="263"/>
      <c r="Z3" s="263"/>
      <c r="AA3" s="263"/>
      <c r="AB3" s="263"/>
      <c r="AC3" s="263"/>
      <c r="AD3" s="263"/>
      <c r="AE3" s="263"/>
      <c r="AF3" s="263"/>
      <c r="AG3" s="263"/>
    </row>
    <row r="4" spans="1:33">
      <c r="A4" s="268"/>
      <c r="B4" s="269"/>
      <c r="C4" s="269"/>
      <c r="D4" s="269"/>
      <c r="E4" s="269"/>
      <c r="F4" s="269"/>
      <c r="G4" s="269"/>
      <c r="H4" s="269"/>
      <c r="I4" s="802"/>
      <c r="J4" s="803"/>
      <c r="K4" s="803"/>
      <c r="L4" s="803"/>
      <c r="M4" s="803"/>
      <c r="N4" s="803"/>
      <c r="O4" s="803"/>
      <c r="P4" s="803"/>
      <c r="Q4" s="803"/>
      <c r="R4" s="803"/>
      <c r="S4" s="803"/>
      <c r="T4" s="803"/>
      <c r="U4" s="803"/>
      <c r="V4" s="803"/>
      <c r="W4" s="803"/>
      <c r="X4" s="803"/>
      <c r="Y4" s="803"/>
      <c r="Z4" s="803"/>
      <c r="AA4" s="803"/>
      <c r="AB4" s="803"/>
      <c r="AC4" s="803"/>
      <c r="AD4" s="803"/>
      <c r="AE4" s="792"/>
      <c r="AF4" s="792"/>
      <c r="AG4" s="792"/>
    </row>
    <row r="5" spans="1:33" ht="15" thickBot="1">
      <c r="A5" s="270"/>
      <c r="I5" s="804"/>
      <c r="J5" s="805"/>
      <c r="K5" s="805"/>
      <c r="L5" s="805"/>
      <c r="M5" s="805"/>
      <c r="N5" s="805"/>
      <c r="O5" s="805"/>
      <c r="P5" s="805"/>
      <c r="Q5" s="805"/>
      <c r="R5" s="805"/>
      <c r="S5" s="805"/>
      <c r="T5" s="805"/>
      <c r="U5" s="805"/>
      <c r="V5" s="805"/>
      <c r="W5" s="805"/>
      <c r="X5" s="805"/>
      <c r="Y5" s="805"/>
      <c r="Z5" s="805"/>
      <c r="AA5" s="805"/>
      <c r="AB5" s="805"/>
      <c r="AC5" s="805"/>
      <c r="AD5" s="805"/>
      <c r="AE5" s="793"/>
      <c r="AF5" s="793"/>
      <c r="AG5" s="793"/>
    </row>
    <row r="6" spans="1:33" ht="20">
      <c r="A6" s="794" t="s">
        <v>1014</v>
      </c>
      <c r="B6" s="795"/>
      <c r="C6" s="795"/>
      <c r="D6" s="795"/>
      <c r="E6" s="795"/>
      <c r="F6" s="795"/>
      <c r="G6" s="795"/>
      <c r="H6" s="795"/>
      <c r="I6" s="795" t="s">
        <v>1015</v>
      </c>
      <c r="J6" s="795"/>
      <c r="K6" s="795"/>
      <c r="L6" s="795"/>
      <c r="M6" s="795"/>
      <c r="N6" s="795"/>
      <c r="O6" s="795"/>
      <c r="P6" s="795"/>
      <c r="Q6" s="795"/>
      <c r="R6" s="795"/>
      <c r="S6" s="795"/>
      <c r="T6" s="796" t="s">
        <v>321</v>
      </c>
      <c r="U6" s="796"/>
      <c r="V6" s="796"/>
      <c r="W6" s="796"/>
      <c r="X6" s="796"/>
      <c r="Y6" s="796"/>
      <c r="Z6" s="796"/>
      <c r="AA6" s="795" t="s">
        <v>1016</v>
      </c>
      <c r="AB6" s="795"/>
      <c r="AC6" s="795"/>
      <c r="AD6" s="795"/>
      <c r="AE6" s="795"/>
      <c r="AF6" s="795"/>
      <c r="AG6" s="798"/>
    </row>
    <row r="7" spans="1:33" ht="23">
      <c r="A7" s="799" t="s">
        <v>1017</v>
      </c>
      <c r="B7" s="797" t="s">
        <v>24</v>
      </c>
      <c r="C7" s="797" t="s">
        <v>1018</v>
      </c>
      <c r="D7" s="797" t="s">
        <v>1019</v>
      </c>
      <c r="E7" s="797" t="s">
        <v>1020</v>
      </c>
      <c r="F7" s="797" t="s">
        <v>940</v>
      </c>
      <c r="G7" s="797"/>
      <c r="H7" s="797" t="s">
        <v>1021</v>
      </c>
      <c r="I7" s="797" t="s">
        <v>1022</v>
      </c>
      <c r="J7" s="797" t="s">
        <v>1023</v>
      </c>
      <c r="K7" s="797" t="s">
        <v>1024</v>
      </c>
      <c r="L7" s="797" t="s">
        <v>1025</v>
      </c>
      <c r="M7" s="797" t="s">
        <v>1026</v>
      </c>
      <c r="N7" s="797" t="s">
        <v>1027</v>
      </c>
      <c r="O7" s="797" t="s">
        <v>1028</v>
      </c>
      <c r="P7" s="797" t="s">
        <v>1029</v>
      </c>
      <c r="Q7" s="797" t="s">
        <v>1030</v>
      </c>
      <c r="R7" s="797" t="s">
        <v>1031</v>
      </c>
      <c r="S7" s="797"/>
      <c r="T7" s="797"/>
      <c r="U7" s="797"/>
      <c r="V7" s="797"/>
      <c r="W7" s="797"/>
      <c r="X7" s="797"/>
      <c r="Y7" s="797"/>
      <c r="Z7" s="797"/>
      <c r="AA7" s="809" t="s">
        <v>1032</v>
      </c>
      <c r="AB7" s="809" t="s">
        <v>1033</v>
      </c>
      <c r="AC7" s="271" t="s">
        <v>1034</v>
      </c>
      <c r="AD7" s="271" t="s">
        <v>1035</v>
      </c>
      <c r="AE7" s="797" t="s">
        <v>1036</v>
      </c>
      <c r="AF7" s="797" t="s">
        <v>1037</v>
      </c>
      <c r="AG7" s="806" t="s">
        <v>1038</v>
      </c>
    </row>
    <row r="8" spans="1:33">
      <c r="A8" s="799"/>
      <c r="B8" s="797"/>
      <c r="C8" s="797"/>
      <c r="D8" s="797"/>
      <c r="E8" s="797"/>
      <c r="F8" s="797" t="s">
        <v>1039</v>
      </c>
      <c r="G8" s="797" t="s">
        <v>1040</v>
      </c>
      <c r="H8" s="797"/>
      <c r="I8" s="797"/>
      <c r="J8" s="797"/>
      <c r="K8" s="797"/>
      <c r="L8" s="797"/>
      <c r="M8" s="797"/>
      <c r="N8" s="797"/>
      <c r="O8" s="797"/>
      <c r="P8" s="797"/>
      <c r="Q8" s="797"/>
      <c r="R8" s="797" t="s">
        <v>1041</v>
      </c>
      <c r="S8" s="797" t="s">
        <v>1042</v>
      </c>
      <c r="T8" s="808" t="s">
        <v>1043</v>
      </c>
      <c r="U8" s="808"/>
      <c r="V8" s="808"/>
      <c r="W8" s="808"/>
      <c r="X8" s="808"/>
      <c r="Y8" s="271"/>
      <c r="Z8" s="797" t="s">
        <v>182</v>
      </c>
      <c r="AA8" s="809"/>
      <c r="AB8" s="809"/>
      <c r="AC8" s="797" t="s">
        <v>1044</v>
      </c>
      <c r="AD8" s="797" t="s">
        <v>1045</v>
      </c>
      <c r="AE8" s="797"/>
      <c r="AF8" s="797"/>
      <c r="AG8" s="806"/>
    </row>
    <row r="9" spans="1:33" ht="23.15" customHeight="1" thickBot="1">
      <c r="A9" s="800"/>
      <c r="B9" s="801"/>
      <c r="C9" s="801"/>
      <c r="D9" s="801"/>
      <c r="E9" s="801"/>
      <c r="F9" s="801"/>
      <c r="G9" s="801"/>
      <c r="H9" s="801"/>
      <c r="I9" s="801"/>
      <c r="J9" s="801"/>
      <c r="K9" s="801"/>
      <c r="L9" s="801"/>
      <c r="M9" s="801"/>
      <c r="N9" s="801"/>
      <c r="O9" s="272"/>
      <c r="P9" s="272"/>
      <c r="Q9" s="272"/>
      <c r="R9" s="801"/>
      <c r="S9" s="801"/>
      <c r="T9" s="272" t="s">
        <v>1046</v>
      </c>
      <c r="U9" s="272"/>
      <c r="V9" s="272" t="s">
        <v>1047</v>
      </c>
      <c r="W9" s="272"/>
      <c r="X9" s="272" t="s">
        <v>1048</v>
      </c>
      <c r="Y9" s="273"/>
      <c r="Z9" s="801"/>
      <c r="AA9" s="810"/>
      <c r="AB9" s="810"/>
      <c r="AC9" s="801"/>
      <c r="AD9" s="801"/>
      <c r="AE9" s="801"/>
      <c r="AF9" s="801"/>
      <c r="AG9" s="807"/>
    </row>
    <row r="10" spans="1:33" s="3" customFormat="1">
      <c r="A10" s="274"/>
      <c r="B10" s="274"/>
      <c r="C10" s="274"/>
      <c r="D10" s="274"/>
      <c r="E10" s="274"/>
      <c r="F10" s="274"/>
      <c r="G10" s="274"/>
      <c r="H10" s="274"/>
      <c r="I10" s="275"/>
      <c r="J10" s="276"/>
      <c r="K10" s="275"/>
      <c r="L10" s="275"/>
      <c r="M10" s="274"/>
      <c r="N10" s="274"/>
      <c r="O10" s="274"/>
      <c r="P10" s="274"/>
      <c r="Q10" s="274"/>
      <c r="R10" s="274"/>
      <c r="S10" s="277"/>
      <c r="T10" s="274"/>
      <c r="U10" s="274"/>
      <c r="V10" s="274"/>
      <c r="W10" s="274"/>
      <c r="X10" s="274"/>
      <c r="Y10" s="274"/>
      <c r="Z10" s="274"/>
      <c r="AA10" s="274"/>
      <c r="AB10" s="274"/>
      <c r="AC10" s="274"/>
      <c r="AD10" s="274"/>
      <c r="AE10" s="274"/>
      <c r="AF10" s="275"/>
      <c r="AG10" s="274"/>
    </row>
    <row r="11" spans="1:33" s="3" customFormat="1">
      <c r="A11" s="278"/>
      <c r="B11" s="278"/>
      <c r="C11" s="278"/>
      <c r="D11" s="278"/>
      <c r="E11" s="278"/>
      <c r="F11" s="278"/>
      <c r="G11" s="278"/>
      <c r="H11" s="278"/>
      <c r="I11" s="276"/>
      <c r="J11" s="276"/>
      <c r="K11" s="276"/>
      <c r="L11" s="276"/>
      <c r="M11" s="278"/>
      <c r="N11" s="278"/>
      <c r="O11" s="278"/>
      <c r="P11" s="278"/>
      <c r="Q11" s="278"/>
      <c r="R11" s="278"/>
      <c r="S11" s="278"/>
      <c r="T11" s="278"/>
      <c r="U11" s="278"/>
      <c r="V11" s="274"/>
      <c r="W11" s="278"/>
      <c r="X11" s="278"/>
      <c r="Y11" s="278"/>
      <c r="Z11" s="278"/>
      <c r="AA11" s="274"/>
      <c r="AB11" s="274"/>
      <c r="AC11" s="278"/>
      <c r="AD11" s="278"/>
      <c r="AE11" s="278"/>
      <c r="AF11" s="275"/>
      <c r="AG11" s="274"/>
    </row>
    <row r="12" spans="1:33" s="3" customFormat="1">
      <c r="A12" s="278"/>
      <c r="B12" s="278"/>
      <c r="C12" s="278"/>
      <c r="D12" s="278"/>
      <c r="E12" s="278"/>
      <c r="F12" s="278"/>
      <c r="G12" s="278"/>
      <c r="H12" s="278"/>
      <c r="I12" s="276"/>
      <c r="J12" s="276"/>
      <c r="K12" s="276"/>
      <c r="L12" s="276"/>
      <c r="M12" s="278"/>
      <c r="N12" s="278"/>
      <c r="O12" s="278"/>
      <c r="P12" s="278"/>
      <c r="Q12" s="278"/>
      <c r="R12" s="278"/>
      <c r="S12" s="278"/>
      <c r="T12" s="278"/>
      <c r="U12" s="278"/>
      <c r="V12" s="274"/>
      <c r="W12" s="278"/>
      <c r="X12" s="278"/>
      <c r="Y12" s="278"/>
      <c r="Z12" s="278"/>
      <c r="AA12" s="274"/>
      <c r="AB12" s="274"/>
      <c r="AC12" s="278"/>
      <c r="AD12" s="278"/>
      <c r="AE12" s="278"/>
      <c r="AF12" s="275"/>
      <c r="AG12" s="274"/>
    </row>
    <row r="13" spans="1:33" s="3" customFormat="1">
      <c r="A13" s="278"/>
      <c r="B13" s="278"/>
      <c r="C13" s="278"/>
      <c r="D13" s="278"/>
      <c r="E13" s="278"/>
      <c r="F13" s="278"/>
      <c r="G13" s="278"/>
      <c r="H13" s="278"/>
      <c r="I13" s="276"/>
      <c r="J13" s="276"/>
      <c r="K13" s="276"/>
      <c r="L13" s="276"/>
      <c r="M13" s="278"/>
      <c r="N13" s="278"/>
      <c r="O13" s="278"/>
      <c r="P13" s="278"/>
      <c r="Q13" s="278"/>
      <c r="R13" s="278"/>
      <c r="S13" s="278"/>
      <c r="T13" s="278"/>
      <c r="U13" s="278"/>
      <c r="V13" s="274"/>
      <c r="W13" s="278"/>
      <c r="X13" s="278"/>
      <c r="Y13" s="278"/>
      <c r="Z13" s="278"/>
      <c r="AA13" s="274"/>
      <c r="AB13" s="274"/>
      <c r="AC13" s="278"/>
      <c r="AD13" s="278"/>
      <c r="AE13" s="278"/>
      <c r="AF13" s="275"/>
      <c r="AG13" s="274"/>
    </row>
    <row r="14" spans="1:33" s="3" customFormat="1">
      <c r="A14" s="278"/>
      <c r="B14" s="278"/>
      <c r="C14" s="278"/>
      <c r="D14" s="278"/>
      <c r="E14" s="278"/>
      <c r="F14" s="278"/>
      <c r="G14" s="278"/>
      <c r="H14" s="278"/>
      <c r="I14" s="276"/>
      <c r="J14" s="276"/>
      <c r="K14" s="276"/>
      <c r="L14" s="276"/>
      <c r="M14" s="278"/>
      <c r="N14" s="278"/>
      <c r="O14" s="278"/>
      <c r="P14" s="278"/>
      <c r="Q14" s="278"/>
      <c r="R14" s="278"/>
      <c r="S14" s="278"/>
      <c r="T14" s="278"/>
      <c r="U14" s="278"/>
      <c r="V14" s="274"/>
      <c r="W14" s="278"/>
      <c r="X14" s="278"/>
      <c r="Y14" s="278"/>
      <c r="Z14" s="278"/>
      <c r="AA14" s="274"/>
      <c r="AB14" s="278"/>
      <c r="AC14" s="278"/>
      <c r="AD14" s="278"/>
      <c r="AE14" s="278"/>
      <c r="AF14" s="275"/>
      <c r="AG14" s="278"/>
    </row>
    <row r="15" spans="1:33" s="3" customFormat="1">
      <c r="A15" s="278"/>
      <c r="B15" s="278"/>
      <c r="C15" s="278"/>
      <c r="D15" s="278"/>
      <c r="E15" s="278"/>
      <c r="F15" s="278"/>
      <c r="G15" s="278"/>
      <c r="H15" s="278"/>
      <c r="I15" s="276"/>
      <c r="J15" s="276"/>
      <c r="K15" s="276"/>
      <c r="L15" s="276"/>
      <c r="M15" s="278"/>
      <c r="N15" s="278"/>
      <c r="O15" s="278"/>
      <c r="P15" s="278"/>
      <c r="Q15" s="278"/>
      <c r="R15" s="278"/>
      <c r="S15" s="278"/>
      <c r="T15" s="278"/>
      <c r="U15" s="278"/>
      <c r="V15" s="274"/>
      <c r="W15" s="278"/>
      <c r="X15" s="278"/>
      <c r="Y15" s="278"/>
      <c r="Z15" s="278"/>
      <c r="AA15" s="274"/>
      <c r="AB15" s="274"/>
      <c r="AC15" s="278"/>
      <c r="AD15" s="278"/>
      <c r="AE15" s="278"/>
      <c r="AF15" s="275"/>
      <c r="AG15" s="274"/>
    </row>
    <row r="16" spans="1:33" s="3" customFormat="1">
      <c r="A16" s="278"/>
      <c r="B16" s="278"/>
      <c r="C16" s="278"/>
      <c r="D16" s="278"/>
      <c r="E16" s="278"/>
      <c r="F16" s="278"/>
      <c r="G16" s="278"/>
      <c r="H16" s="278"/>
      <c r="I16" s="276"/>
      <c r="J16" s="276"/>
      <c r="K16" s="276"/>
      <c r="L16" s="276"/>
      <c r="M16" s="278"/>
      <c r="N16" s="278"/>
      <c r="O16" s="278"/>
      <c r="P16" s="278"/>
      <c r="Q16" s="278"/>
      <c r="R16" s="278"/>
      <c r="S16" s="278"/>
      <c r="T16" s="278"/>
      <c r="U16" s="278"/>
      <c r="V16" s="274"/>
      <c r="W16" s="278"/>
      <c r="X16" s="278"/>
      <c r="Y16" s="278"/>
      <c r="Z16" s="278"/>
      <c r="AA16" s="274"/>
      <c r="AB16" s="274"/>
      <c r="AC16" s="278"/>
      <c r="AD16" s="278"/>
      <c r="AE16" s="278"/>
      <c r="AF16" s="275"/>
      <c r="AG16" s="274"/>
    </row>
    <row r="17" spans="1:33" s="3" customFormat="1">
      <c r="A17" s="278"/>
      <c r="B17" s="278"/>
      <c r="C17" s="278"/>
      <c r="D17" s="278"/>
      <c r="E17" s="278"/>
      <c r="F17" s="278"/>
      <c r="G17" s="278"/>
      <c r="H17" s="278"/>
      <c r="I17" s="276"/>
      <c r="J17" s="276"/>
      <c r="K17" s="276"/>
      <c r="L17" s="276"/>
      <c r="M17" s="278"/>
      <c r="N17" s="278"/>
      <c r="O17" s="278"/>
      <c r="P17" s="278"/>
      <c r="Q17" s="278"/>
      <c r="R17" s="278"/>
      <c r="S17" s="278"/>
      <c r="T17" s="278"/>
      <c r="U17" s="278"/>
      <c r="V17" s="274"/>
      <c r="W17" s="278"/>
      <c r="X17" s="278"/>
      <c r="Y17" s="278"/>
      <c r="Z17" s="278"/>
      <c r="AA17" s="274"/>
      <c r="AB17" s="274"/>
      <c r="AC17" s="278"/>
      <c r="AD17" s="278"/>
      <c r="AE17" s="278"/>
      <c r="AF17" s="275"/>
      <c r="AG17" s="274"/>
    </row>
    <row r="18" spans="1:33" s="3" customFormat="1">
      <c r="A18" s="278"/>
      <c r="B18" s="278"/>
      <c r="C18" s="278"/>
      <c r="D18" s="278"/>
      <c r="E18" s="278"/>
      <c r="F18" s="278"/>
      <c r="G18" s="278"/>
      <c r="H18" s="278"/>
      <c r="I18" s="276"/>
      <c r="J18" s="276"/>
      <c r="K18" s="276"/>
      <c r="L18" s="276"/>
      <c r="M18" s="278"/>
      <c r="N18" s="278"/>
      <c r="O18" s="278"/>
      <c r="P18" s="278"/>
      <c r="Q18" s="278"/>
      <c r="R18" s="278"/>
      <c r="S18" s="278"/>
      <c r="T18" s="278"/>
      <c r="U18" s="278"/>
      <c r="V18" s="274"/>
      <c r="W18" s="278"/>
      <c r="X18" s="278"/>
      <c r="Y18" s="278"/>
      <c r="Z18" s="278"/>
      <c r="AA18" s="274"/>
      <c r="AB18" s="274"/>
      <c r="AC18" s="278"/>
      <c r="AD18" s="278"/>
      <c r="AE18" s="278"/>
      <c r="AF18" s="275"/>
      <c r="AG18" s="274"/>
    </row>
    <row r="19" spans="1:33" s="3" customFormat="1">
      <c r="A19" s="278"/>
      <c r="B19" s="278"/>
      <c r="C19" s="278"/>
      <c r="D19" s="278"/>
      <c r="E19" s="278"/>
      <c r="F19" s="278"/>
      <c r="G19" s="278"/>
      <c r="H19" s="278"/>
      <c r="I19" s="276"/>
      <c r="J19" s="276"/>
      <c r="K19" s="276"/>
      <c r="L19" s="276"/>
      <c r="M19" s="278"/>
      <c r="N19" s="278"/>
      <c r="O19" s="278"/>
      <c r="P19" s="278"/>
      <c r="Q19" s="278"/>
      <c r="R19" s="278"/>
      <c r="S19" s="278"/>
      <c r="T19" s="278"/>
      <c r="U19" s="278"/>
      <c r="V19" s="274"/>
      <c r="W19" s="278"/>
      <c r="X19" s="278"/>
      <c r="Y19" s="278"/>
      <c r="Z19" s="278"/>
      <c r="AA19" s="274"/>
      <c r="AB19" s="274"/>
      <c r="AC19" s="278"/>
      <c r="AD19" s="278"/>
      <c r="AE19" s="278"/>
      <c r="AF19" s="275"/>
      <c r="AG19" s="274"/>
    </row>
    <row r="20" spans="1:33" s="3" customFormat="1">
      <c r="A20" s="278"/>
      <c r="B20" s="278"/>
      <c r="C20" s="278"/>
      <c r="D20" s="278"/>
      <c r="E20" s="278"/>
      <c r="F20" s="278"/>
      <c r="G20" s="278"/>
      <c r="H20" s="278"/>
      <c r="I20" s="276"/>
      <c r="J20" s="276"/>
      <c r="K20" s="276"/>
      <c r="L20" s="276"/>
      <c r="M20" s="278"/>
      <c r="N20" s="278"/>
      <c r="O20" s="278"/>
      <c r="P20" s="278"/>
      <c r="Q20" s="278"/>
      <c r="R20" s="278"/>
      <c r="S20" s="278"/>
      <c r="T20" s="278"/>
      <c r="U20" s="278"/>
      <c r="V20" s="274"/>
      <c r="W20" s="278"/>
      <c r="X20" s="278"/>
      <c r="Y20" s="278"/>
      <c r="Z20" s="278"/>
      <c r="AA20" s="274"/>
      <c r="AB20" s="274"/>
      <c r="AC20" s="278"/>
      <c r="AD20" s="278"/>
      <c r="AE20" s="278"/>
      <c r="AF20" s="275"/>
      <c r="AG20" s="274"/>
    </row>
    <row r="21" spans="1:33" s="3" customFormat="1">
      <c r="A21" s="278"/>
      <c r="B21" s="278"/>
      <c r="C21" s="278"/>
      <c r="D21" s="278"/>
      <c r="E21" s="278"/>
      <c r="F21" s="278"/>
      <c r="G21" s="278"/>
      <c r="H21" s="278"/>
      <c r="I21" s="276"/>
      <c r="J21" s="276"/>
      <c r="K21" s="276"/>
      <c r="L21" s="276"/>
      <c r="M21" s="278"/>
      <c r="N21" s="278"/>
      <c r="O21" s="278"/>
      <c r="P21" s="278"/>
      <c r="Q21" s="278"/>
      <c r="R21" s="278"/>
      <c r="S21" s="278"/>
      <c r="T21" s="278"/>
      <c r="U21" s="278"/>
      <c r="V21" s="274"/>
      <c r="W21" s="278"/>
      <c r="X21" s="278"/>
      <c r="Y21" s="278"/>
      <c r="Z21" s="278"/>
      <c r="AA21" s="274"/>
      <c r="AB21" s="274"/>
      <c r="AC21" s="278"/>
      <c r="AD21" s="278"/>
      <c r="AE21" s="278"/>
      <c r="AF21" s="275"/>
      <c r="AG21" s="274"/>
    </row>
    <row r="22" spans="1:33" s="3" customFormat="1">
      <c r="A22" s="278"/>
      <c r="B22" s="278"/>
      <c r="C22" s="278"/>
      <c r="D22" s="278"/>
      <c r="E22" s="278"/>
      <c r="F22" s="278"/>
      <c r="G22" s="278"/>
      <c r="H22" s="278"/>
      <c r="I22" s="276"/>
      <c r="J22" s="276"/>
      <c r="K22" s="276"/>
      <c r="L22" s="276"/>
      <c r="M22" s="278"/>
      <c r="N22" s="278"/>
      <c r="O22" s="278"/>
      <c r="P22" s="278"/>
      <c r="Q22" s="278"/>
      <c r="R22" s="278"/>
      <c r="S22" s="278"/>
      <c r="T22" s="278"/>
      <c r="U22" s="278"/>
      <c r="V22" s="274"/>
      <c r="W22" s="278"/>
      <c r="X22" s="278"/>
      <c r="Y22" s="278"/>
      <c r="Z22" s="278"/>
      <c r="AA22" s="274"/>
      <c r="AB22" s="274"/>
      <c r="AC22" s="278"/>
      <c r="AD22" s="278"/>
      <c r="AE22" s="278"/>
      <c r="AF22" s="275"/>
      <c r="AG22" s="274"/>
    </row>
    <row r="23" spans="1:33" s="3" customFormat="1">
      <c r="A23" s="278"/>
      <c r="B23" s="278"/>
      <c r="C23" s="278"/>
      <c r="D23" s="278"/>
      <c r="E23" s="278"/>
      <c r="F23" s="278"/>
      <c r="G23" s="278"/>
      <c r="H23" s="278"/>
      <c r="I23" s="276"/>
      <c r="J23" s="276"/>
      <c r="K23" s="276"/>
      <c r="L23" s="276"/>
      <c r="M23" s="278"/>
      <c r="N23" s="278"/>
      <c r="O23" s="278"/>
      <c r="P23" s="278"/>
      <c r="Q23" s="278"/>
      <c r="R23" s="278"/>
      <c r="S23" s="278"/>
      <c r="T23" s="278"/>
      <c r="U23" s="278"/>
      <c r="V23" s="274"/>
      <c r="W23" s="278"/>
      <c r="X23" s="278"/>
      <c r="Y23" s="278"/>
      <c r="Z23" s="278"/>
      <c r="AA23" s="274"/>
      <c r="AB23" s="274"/>
      <c r="AC23" s="278"/>
      <c r="AD23" s="278"/>
      <c r="AE23" s="278"/>
      <c r="AF23" s="275"/>
      <c r="AG23" s="274"/>
    </row>
    <row r="24" spans="1:33" s="3" customFormat="1">
      <c r="A24" s="278"/>
      <c r="B24" s="278"/>
      <c r="C24" s="278"/>
      <c r="D24" s="278"/>
      <c r="E24" s="278"/>
      <c r="F24" s="278"/>
      <c r="G24" s="279"/>
      <c r="H24" s="278"/>
      <c r="I24" s="276"/>
      <c r="J24" s="276"/>
      <c r="K24" s="276"/>
      <c r="L24" s="276"/>
      <c r="M24" s="278"/>
      <c r="N24" s="278"/>
      <c r="O24" s="278"/>
      <c r="P24" s="278"/>
      <c r="Q24" s="278"/>
      <c r="R24" s="278"/>
      <c r="S24" s="278"/>
      <c r="T24" s="278"/>
      <c r="U24" s="278"/>
      <c r="V24" s="274"/>
      <c r="W24" s="278"/>
      <c r="X24" s="278"/>
      <c r="Y24" s="278"/>
      <c r="Z24" s="278"/>
      <c r="AA24" s="274"/>
      <c r="AB24" s="274"/>
      <c r="AC24" s="278"/>
      <c r="AD24" s="278"/>
      <c r="AE24" s="278"/>
      <c r="AF24" s="275"/>
      <c r="AG24" s="274"/>
    </row>
    <row r="25" spans="1:33" s="3" customFormat="1">
      <c r="A25" s="278"/>
      <c r="B25" s="278"/>
      <c r="C25" s="278"/>
      <c r="D25" s="278"/>
      <c r="E25" s="278"/>
      <c r="F25" s="278"/>
      <c r="G25" s="279"/>
      <c r="H25" s="278"/>
      <c r="I25" s="276"/>
      <c r="J25" s="276"/>
      <c r="K25" s="276"/>
      <c r="L25" s="276"/>
      <c r="M25" s="278"/>
      <c r="N25" s="278"/>
      <c r="O25" s="278"/>
      <c r="P25" s="278"/>
      <c r="Q25" s="278"/>
      <c r="R25" s="278"/>
      <c r="S25" s="278"/>
      <c r="T25" s="278"/>
      <c r="U25" s="278"/>
      <c r="V25" s="274"/>
      <c r="W25" s="278"/>
      <c r="X25" s="278"/>
      <c r="Y25" s="278"/>
      <c r="Z25" s="278"/>
      <c r="AA25" s="274"/>
      <c r="AB25" s="274"/>
      <c r="AC25" s="278"/>
      <c r="AD25" s="278"/>
      <c r="AE25" s="278"/>
      <c r="AF25" s="275"/>
      <c r="AG25" s="274"/>
    </row>
    <row r="26" spans="1:33" s="3" customFormat="1">
      <c r="A26" s="278"/>
      <c r="B26" s="278"/>
      <c r="C26" s="278"/>
      <c r="D26" s="278"/>
      <c r="E26" s="278"/>
      <c r="F26" s="278"/>
      <c r="G26" s="279"/>
      <c r="H26" s="278"/>
      <c r="I26" s="276"/>
      <c r="J26" s="276"/>
      <c r="K26" s="276"/>
      <c r="L26" s="276"/>
      <c r="M26" s="278"/>
      <c r="N26" s="278"/>
      <c r="O26" s="278"/>
      <c r="P26" s="278"/>
      <c r="Q26" s="278"/>
      <c r="R26" s="278"/>
      <c r="S26" s="278"/>
      <c r="T26" s="278"/>
      <c r="U26" s="278"/>
      <c r="V26" s="274"/>
      <c r="W26" s="278"/>
      <c r="X26" s="278"/>
      <c r="Y26" s="278"/>
      <c r="Z26" s="278"/>
      <c r="AA26" s="274"/>
      <c r="AB26" s="274"/>
      <c r="AC26" s="278"/>
      <c r="AD26" s="278"/>
      <c r="AE26" s="278"/>
      <c r="AF26" s="275"/>
      <c r="AG26" s="274"/>
    </row>
    <row r="27" spans="1:33" s="3" customFormat="1">
      <c r="A27" s="278"/>
      <c r="B27" s="278"/>
      <c r="C27" s="278"/>
      <c r="D27" s="278"/>
      <c r="E27" s="278"/>
      <c r="F27" s="278"/>
      <c r="G27" s="278"/>
      <c r="H27" s="278"/>
      <c r="I27" s="276"/>
      <c r="J27" s="276"/>
      <c r="K27" s="276"/>
      <c r="L27" s="276"/>
      <c r="M27" s="278"/>
      <c r="N27" s="278"/>
      <c r="O27" s="278"/>
      <c r="P27" s="278"/>
      <c r="Q27" s="278"/>
      <c r="R27" s="278"/>
      <c r="S27" s="278"/>
      <c r="T27" s="278"/>
      <c r="U27" s="278"/>
      <c r="V27" s="274"/>
      <c r="W27" s="278"/>
      <c r="X27" s="278"/>
      <c r="Y27" s="278"/>
      <c r="Z27" s="278"/>
      <c r="AA27" s="274"/>
      <c r="AB27" s="274"/>
      <c r="AC27" s="278"/>
      <c r="AD27" s="278"/>
      <c r="AE27" s="278"/>
      <c r="AF27" s="275"/>
      <c r="AG27" s="274"/>
    </row>
    <row r="28" spans="1:33" s="3" customFormat="1">
      <c r="A28" s="278"/>
      <c r="B28" s="278"/>
      <c r="C28" s="278"/>
      <c r="D28" s="278"/>
      <c r="E28" s="278"/>
      <c r="F28" s="278"/>
      <c r="G28" s="278"/>
      <c r="H28" s="278"/>
      <c r="I28" s="276"/>
      <c r="J28" s="276"/>
      <c r="K28" s="276"/>
      <c r="L28" s="276"/>
      <c r="M28" s="278"/>
      <c r="N28" s="278"/>
      <c r="O28" s="278"/>
      <c r="P28" s="278"/>
      <c r="Q28" s="278"/>
      <c r="R28" s="278"/>
      <c r="S28" s="278"/>
      <c r="T28" s="278"/>
      <c r="U28" s="278"/>
      <c r="V28" s="274"/>
      <c r="W28" s="278"/>
      <c r="X28" s="278"/>
      <c r="Y28" s="278"/>
      <c r="Z28" s="278"/>
      <c r="AA28" s="274"/>
      <c r="AB28" s="274"/>
      <c r="AC28" s="278"/>
      <c r="AD28" s="278"/>
      <c r="AE28" s="278"/>
      <c r="AF28" s="275"/>
      <c r="AG28" s="274"/>
    </row>
    <row r="29" spans="1:33" s="3" customFormat="1">
      <c r="A29" s="278"/>
      <c r="B29" s="278"/>
      <c r="C29" s="278"/>
      <c r="D29" s="278"/>
      <c r="E29" s="278"/>
      <c r="F29" s="278"/>
      <c r="G29" s="279"/>
      <c r="H29" s="278"/>
      <c r="I29" s="276"/>
      <c r="J29" s="276"/>
      <c r="K29" s="276"/>
      <c r="L29" s="276"/>
      <c r="M29" s="278"/>
      <c r="N29" s="278"/>
      <c r="O29" s="278"/>
      <c r="P29" s="278"/>
      <c r="Q29" s="278"/>
      <c r="R29" s="278"/>
      <c r="S29" s="278"/>
      <c r="T29" s="278"/>
      <c r="U29" s="278"/>
      <c r="V29" s="274"/>
      <c r="W29" s="278"/>
      <c r="X29" s="278"/>
      <c r="Y29" s="278"/>
      <c r="Z29" s="278"/>
      <c r="AA29" s="274"/>
      <c r="AB29" s="274"/>
      <c r="AC29" s="278"/>
      <c r="AD29" s="278"/>
      <c r="AE29" s="278"/>
      <c r="AF29" s="275"/>
      <c r="AG29" s="274"/>
    </row>
    <row r="30" spans="1:33" s="3" customFormat="1">
      <c r="A30" s="278"/>
      <c r="B30" s="278"/>
      <c r="C30" s="278"/>
      <c r="D30" s="278"/>
      <c r="E30" s="278"/>
      <c r="F30" s="278"/>
      <c r="G30" s="279"/>
      <c r="H30" s="278"/>
      <c r="I30" s="276"/>
      <c r="J30" s="276"/>
      <c r="K30" s="276"/>
      <c r="L30" s="276"/>
      <c r="M30" s="278"/>
      <c r="N30" s="278"/>
      <c r="O30" s="278"/>
      <c r="P30" s="278"/>
      <c r="Q30" s="278"/>
      <c r="R30" s="278"/>
      <c r="S30" s="278"/>
      <c r="T30" s="278"/>
      <c r="U30" s="278"/>
      <c r="V30" s="274"/>
      <c r="W30" s="278"/>
      <c r="X30" s="278"/>
      <c r="Y30" s="278"/>
      <c r="Z30" s="278"/>
      <c r="AA30" s="274"/>
      <c r="AB30" s="274"/>
      <c r="AC30" s="278"/>
      <c r="AD30" s="278"/>
      <c r="AE30" s="278"/>
      <c r="AF30" s="275"/>
      <c r="AG30" s="274"/>
    </row>
    <row r="31" spans="1:33" s="3" customFormat="1">
      <c r="A31" s="278"/>
      <c r="B31" s="278"/>
      <c r="C31" s="278"/>
      <c r="D31" s="278"/>
      <c r="E31" s="278"/>
      <c r="F31" s="278"/>
      <c r="G31" s="279"/>
      <c r="H31" s="278"/>
      <c r="I31" s="276"/>
      <c r="J31" s="276"/>
      <c r="K31" s="276"/>
      <c r="L31" s="276"/>
      <c r="M31" s="278"/>
      <c r="N31" s="278"/>
      <c r="O31" s="278"/>
      <c r="P31" s="278"/>
      <c r="Q31" s="278"/>
      <c r="R31" s="278"/>
      <c r="S31" s="278"/>
      <c r="T31" s="278"/>
      <c r="U31" s="278"/>
      <c r="V31" s="274"/>
      <c r="W31" s="278"/>
      <c r="X31" s="278"/>
      <c r="Y31" s="278"/>
      <c r="Z31" s="278"/>
      <c r="AA31" s="274"/>
      <c r="AB31" s="274"/>
      <c r="AC31" s="278"/>
      <c r="AD31" s="278"/>
      <c r="AE31" s="278"/>
      <c r="AF31" s="275"/>
      <c r="AG31" s="274"/>
    </row>
    <row r="32" spans="1:33" s="3" customFormat="1">
      <c r="A32" s="278"/>
      <c r="B32" s="278"/>
      <c r="C32" s="278"/>
      <c r="D32" s="278"/>
      <c r="E32" s="278"/>
      <c r="F32" s="278"/>
      <c r="G32" s="278"/>
      <c r="H32" s="278"/>
      <c r="I32" s="276"/>
      <c r="J32" s="276"/>
      <c r="K32" s="276"/>
      <c r="L32" s="276"/>
      <c r="M32" s="278"/>
      <c r="N32" s="278"/>
      <c r="O32" s="278"/>
      <c r="P32" s="278"/>
      <c r="Q32" s="278"/>
      <c r="R32" s="278"/>
      <c r="S32" s="278"/>
      <c r="T32" s="278"/>
      <c r="U32" s="278"/>
      <c r="V32" s="274"/>
      <c r="W32" s="278"/>
      <c r="X32" s="278"/>
      <c r="Y32" s="278"/>
      <c r="Z32" s="278"/>
      <c r="AA32" s="274"/>
      <c r="AB32" s="274"/>
      <c r="AC32" s="278"/>
      <c r="AD32" s="278"/>
      <c r="AE32" s="278"/>
      <c r="AF32" s="275"/>
      <c r="AG32" s="274"/>
    </row>
    <row r="33" spans="1:33" s="3" customFormat="1">
      <c r="A33" s="278"/>
      <c r="B33" s="278"/>
      <c r="C33" s="278"/>
      <c r="D33" s="278"/>
      <c r="E33" s="278"/>
      <c r="F33" s="278"/>
      <c r="G33" s="278"/>
      <c r="H33" s="278"/>
      <c r="I33" s="276"/>
      <c r="J33" s="276"/>
      <c r="K33" s="276"/>
      <c r="L33" s="276"/>
      <c r="M33" s="278"/>
      <c r="N33" s="278"/>
      <c r="O33" s="278"/>
      <c r="P33" s="278"/>
      <c r="Q33" s="278"/>
      <c r="R33" s="278"/>
      <c r="S33" s="278"/>
      <c r="T33" s="278"/>
      <c r="U33" s="278"/>
      <c r="V33" s="274"/>
      <c r="W33" s="278"/>
      <c r="X33" s="278"/>
      <c r="Y33" s="278"/>
      <c r="Z33" s="278"/>
      <c r="AA33" s="274"/>
      <c r="AB33" s="274"/>
      <c r="AC33" s="278"/>
      <c r="AD33" s="278"/>
      <c r="AE33" s="278"/>
      <c r="AF33" s="275"/>
      <c r="AG33" s="274"/>
    </row>
    <row r="34" spans="1:33" s="3" customFormat="1">
      <c r="A34" s="278"/>
      <c r="B34" s="278"/>
      <c r="C34" s="278"/>
      <c r="D34" s="278"/>
      <c r="E34" s="278"/>
      <c r="F34" s="278"/>
      <c r="G34" s="278"/>
      <c r="H34" s="278"/>
      <c r="I34" s="276"/>
      <c r="J34" s="276"/>
      <c r="K34" s="276"/>
      <c r="L34" s="276"/>
      <c r="M34" s="278"/>
      <c r="N34" s="278"/>
      <c r="O34" s="278"/>
      <c r="P34" s="278"/>
      <c r="Q34" s="278"/>
      <c r="R34" s="278"/>
      <c r="S34" s="278"/>
      <c r="T34" s="278"/>
      <c r="U34" s="278"/>
      <c r="V34" s="274"/>
      <c r="W34" s="278"/>
      <c r="X34" s="278"/>
      <c r="Y34" s="278"/>
      <c r="Z34" s="278"/>
      <c r="AA34" s="274"/>
      <c r="AB34" s="274"/>
      <c r="AC34" s="278"/>
      <c r="AD34" s="278"/>
      <c r="AE34" s="278"/>
      <c r="AF34" s="275"/>
      <c r="AG34" s="274"/>
    </row>
    <row r="35" spans="1:33" s="3" customFormat="1">
      <c r="A35" s="278"/>
      <c r="B35" s="278"/>
      <c r="C35" s="278"/>
      <c r="D35" s="278"/>
      <c r="E35" s="278"/>
      <c r="F35" s="278"/>
      <c r="G35" s="278"/>
      <c r="H35" s="278"/>
      <c r="I35" s="276"/>
      <c r="J35" s="276"/>
      <c r="K35" s="276"/>
      <c r="L35" s="276"/>
      <c r="M35" s="278"/>
      <c r="N35" s="278"/>
      <c r="O35" s="278"/>
      <c r="P35" s="278"/>
      <c r="Q35" s="278"/>
      <c r="R35" s="278"/>
      <c r="S35" s="278"/>
      <c r="T35" s="278"/>
      <c r="U35" s="278"/>
      <c r="V35" s="274"/>
      <c r="W35" s="278"/>
      <c r="X35" s="278"/>
      <c r="Y35" s="278"/>
      <c r="Z35" s="278"/>
      <c r="AA35" s="274"/>
      <c r="AB35" s="274"/>
      <c r="AC35" s="278"/>
      <c r="AD35" s="278"/>
      <c r="AE35" s="278"/>
      <c r="AF35" s="275"/>
      <c r="AG35" s="274"/>
    </row>
    <row r="36" spans="1:33" s="3" customFormat="1">
      <c r="A36" s="278"/>
      <c r="B36" s="278"/>
      <c r="C36" s="278"/>
      <c r="D36" s="278"/>
      <c r="E36" s="278"/>
      <c r="F36" s="278"/>
      <c r="G36" s="278"/>
      <c r="H36" s="278"/>
      <c r="I36" s="276"/>
      <c r="J36" s="276"/>
      <c r="K36" s="276"/>
      <c r="L36" s="276"/>
      <c r="M36" s="278"/>
      <c r="N36" s="278"/>
      <c r="O36" s="278"/>
      <c r="P36" s="278"/>
      <c r="Q36" s="278"/>
      <c r="R36" s="278"/>
      <c r="S36" s="278"/>
      <c r="T36" s="278"/>
      <c r="U36" s="278"/>
      <c r="V36" s="274"/>
      <c r="W36" s="278"/>
      <c r="X36" s="278"/>
      <c r="Y36" s="278"/>
      <c r="Z36" s="278"/>
      <c r="AA36" s="274"/>
      <c r="AB36" s="274"/>
      <c r="AC36" s="278"/>
      <c r="AD36" s="278"/>
      <c r="AE36" s="278"/>
      <c r="AF36" s="275"/>
      <c r="AG36" s="274"/>
    </row>
    <row r="37" spans="1:33" s="3" customFormat="1">
      <c r="A37" s="278"/>
      <c r="B37" s="278"/>
      <c r="C37" s="278"/>
      <c r="D37" s="278"/>
      <c r="E37" s="278"/>
      <c r="F37" s="278"/>
      <c r="G37" s="278"/>
      <c r="H37" s="278"/>
      <c r="I37" s="276"/>
      <c r="J37" s="276"/>
      <c r="K37" s="276"/>
      <c r="L37" s="276"/>
      <c r="M37" s="278"/>
      <c r="N37" s="278"/>
      <c r="O37" s="278"/>
      <c r="P37" s="278"/>
      <c r="Q37" s="278"/>
      <c r="R37" s="278"/>
      <c r="S37" s="278"/>
      <c r="T37" s="278"/>
      <c r="U37" s="278"/>
      <c r="V37" s="274"/>
      <c r="W37" s="278"/>
      <c r="X37" s="278"/>
      <c r="Y37" s="278"/>
      <c r="Z37" s="278"/>
      <c r="AA37" s="274"/>
      <c r="AB37" s="274"/>
      <c r="AC37" s="278"/>
      <c r="AD37" s="278"/>
      <c r="AE37" s="278"/>
      <c r="AF37" s="275"/>
      <c r="AG37" s="274"/>
    </row>
    <row r="38" spans="1:33" s="3" customFormat="1">
      <c r="A38" s="278"/>
      <c r="B38" s="278"/>
      <c r="C38" s="278"/>
      <c r="D38" s="278"/>
      <c r="E38" s="278"/>
      <c r="F38" s="278"/>
      <c r="G38" s="278"/>
      <c r="H38" s="278"/>
      <c r="I38" s="276"/>
      <c r="J38" s="276"/>
      <c r="K38" s="276"/>
      <c r="L38" s="276"/>
      <c r="M38" s="278"/>
      <c r="N38" s="278"/>
      <c r="O38" s="278"/>
      <c r="P38" s="278"/>
      <c r="Q38" s="278"/>
      <c r="R38" s="278"/>
      <c r="S38" s="278"/>
      <c r="T38" s="278"/>
      <c r="U38" s="278"/>
      <c r="V38" s="274"/>
      <c r="W38" s="278"/>
      <c r="X38" s="278"/>
      <c r="Y38" s="278"/>
      <c r="Z38" s="278"/>
      <c r="AA38" s="274"/>
      <c r="AB38" s="274"/>
      <c r="AC38" s="278"/>
      <c r="AD38" s="278"/>
      <c r="AE38" s="278"/>
      <c r="AF38" s="275"/>
      <c r="AG38" s="274"/>
    </row>
    <row r="39" spans="1:33" s="3" customFormat="1">
      <c r="A39" s="278"/>
      <c r="B39" s="278"/>
      <c r="C39" s="278"/>
      <c r="D39" s="278"/>
      <c r="E39" s="278"/>
      <c r="F39" s="278"/>
      <c r="G39" s="279"/>
      <c r="H39" s="278"/>
      <c r="I39" s="276"/>
      <c r="J39" s="276"/>
      <c r="K39" s="276"/>
      <c r="L39" s="276"/>
      <c r="M39" s="278"/>
      <c r="N39" s="278"/>
      <c r="O39" s="278"/>
      <c r="P39" s="278"/>
      <c r="Q39" s="278"/>
      <c r="R39" s="278"/>
      <c r="S39" s="278"/>
      <c r="T39" s="278"/>
      <c r="U39" s="278"/>
      <c r="V39" s="274"/>
      <c r="W39" s="278"/>
      <c r="X39" s="278"/>
      <c r="Y39" s="278"/>
      <c r="Z39" s="278"/>
      <c r="AA39" s="274"/>
      <c r="AB39" s="274"/>
      <c r="AC39" s="278"/>
      <c r="AD39" s="278"/>
      <c r="AE39" s="278"/>
      <c r="AF39" s="275"/>
      <c r="AG39" s="274"/>
    </row>
    <row r="40" spans="1:33" s="3" customFormat="1">
      <c r="A40" s="278"/>
      <c r="B40" s="278"/>
      <c r="C40" s="278"/>
      <c r="D40" s="278"/>
      <c r="E40" s="278"/>
      <c r="F40" s="278"/>
      <c r="G40" s="278"/>
      <c r="H40" s="278"/>
      <c r="I40" s="276"/>
      <c r="J40" s="276"/>
      <c r="K40" s="276"/>
      <c r="L40" s="276"/>
      <c r="M40" s="278"/>
      <c r="N40" s="278"/>
      <c r="O40" s="278"/>
      <c r="P40" s="278"/>
      <c r="Q40" s="278"/>
      <c r="R40" s="278"/>
      <c r="S40" s="278"/>
      <c r="T40" s="278"/>
      <c r="U40" s="278"/>
      <c r="V40" s="274"/>
      <c r="W40" s="278"/>
      <c r="X40" s="278"/>
      <c r="Y40" s="278"/>
      <c r="Z40" s="278"/>
      <c r="AA40" s="274"/>
      <c r="AB40" s="274"/>
      <c r="AC40" s="278"/>
      <c r="AD40" s="278"/>
      <c r="AE40" s="278"/>
      <c r="AF40" s="275"/>
      <c r="AG40" s="274"/>
    </row>
    <row r="41" spans="1:33" s="3" customFormat="1">
      <c r="A41" s="278"/>
      <c r="B41" s="278"/>
      <c r="C41" s="278"/>
      <c r="D41" s="278"/>
      <c r="E41" s="278"/>
      <c r="F41" s="278"/>
      <c r="G41" s="278"/>
      <c r="H41" s="278"/>
      <c r="I41" s="276"/>
      <c r="J41" s="276"/>
      <c r="K41" s="276"/>
      <c r="L41" s="276"/>
      <c r="M41" s="278"/>
      <c r="N41" s="278"/>
      <c r="O41" s="278"/>
      <c r="P41" s="278"/>
      <c r="Q41" s="278"/>
      <c r="R41" s="278"/>
      <c r="S41" s="278"/>
      <c r="T41" s="278"/>
      <c r="U41" s="278"/>
      <c r="V41" s="274"/>
      <c r="W41" s="278"/>
      <c r="X41" s="278"/>
      <c r="Y41" s="278"/>
      <c r="Z41" s="278"/>
      <c r="AA41" s="274"/>
      <c r="AB41" s="274"/>
      <c r="AC41" s="278"/>
      <c r="AD41" s="278"/>
      <c r="AE41" s="278"/>
      <c r="AF41" s="275"/>
      <c r="AG41" s="274"/>
    </row>
    <row r="42" spans="1:33" s="3" customFormat="1">
      <c r="A42" s="278"/>
      <c r="B42" s="278"/>
      <c r="C42" s="278"/>
      <c r="D42" s="278"/>
      <c r="E42" s="278"/>
      <c r="F42" s="278"/>
      <c r="G42" s="278"/>
      <c r="H42" s="278"/>
      <c r="I42" s="276"/>
      <c r="J42" s="276"/>
      <c r="K42" s="276"/>
      <c r="L42" s="276"/>
      <c r="M42" s="278"/>
      <c r="N42" s="278"/>
      <c r="O42" s="278"/>
      <c r="P42" s="278"/>
      <c r="Q42" s="278"/>
      <c r="R42" s="278"/>
      <c r="S42" s="278"/>
      <c r="T42" s="278"/>
      <c r="U42" s="278"/>
      <c r="V42" s="274"/>
      <c r="W42" s="278"/>
      <c r="X42" s="278"/>
      <c r="Y42" s="278"/>
      <c r="Z42" s="278"/>
      <c r="AA42" s="274"/>
      <c r="AB42" s="274"/>
      <c r="AC42" s="278"/>
      <c r="AD42" s="278"/>
      <c r="AE42" s="278"/>
      <c r="AF42" s="275"/>
      <c r="AG42" s="274"/>
    </row>
    <row r="43" spans="1:33" s="3" customFormat="1">
      <c r="A43" s="278"/>
      <c r="B43" s="278"/>
      <c r="C43" s="278"/>
      <c r="D43" s="278"/>
      <c r="E43" s="278"/>
      <c r="F43" s="278"/>
      <c r="G43" s="278"/>
      <c r="H43" s="278"/>
      <c r="I43" s="276"/>
      <c r="J43" s="276"/>
      <c r="K43" s="276"/>
      <c r="L43" s="276"/>
      <c r="M43" s="278"/>
      <c r="N43" s="278"/>
      <c r="O43" s="278"/>
      <c r="P43" s="278"/>
      <c r="Q43" s="278"/>
      <c r="R43" s="278"/>
      <c r="S43" s="278"/>
      <c r="T43" s="278"/>
      <c r="U43" s="278"/>
      <c r="V43" s="274"/>
      <c r="W43" s="278"/>
      <c r="X43" s="278"/>
      <c r="Y43" s="278"/>
      <c r="Z43" s="278"/>
      <c r="AA43" s="274"/>
      <c r="AB43" s="278"/>
      <c r="AC43" s="278"/>
      <c r="AD43" s="278"/>
      <c r="AE43" s="278"/>
      <c r="AF43" s="275"/>
      <c r="AG43" s="278"/>
    </row>
    <row r="44" spans="1:33" s="3" customFormat="1">
      <c r="A44" s="278"/>
      <c r="B44" s="278"/>
      <c r="C44" s="278"/>
      <c r="D44" s="278"/>
      <c r="E44" s="278"/>
      <c r="F44" s="278"/>
      <c r="G44" s="278"/>
      <c r="H44" s="278"/>
      <c r="I44" s="276"/>
      <c r="J44" s="276"/>
      <c r="K44" s="276"/>
      <c r="L44" s="276"/>
      <c r="M44" s="278"/>
      <c r="N44" s="278"/>
      <c r="O44" s="278"/>
      <c r="P44" s="278"/>
      <c r="Q44" s="278"/>
      <c r="R44" s="278"/>
      <c r="S44" s="278"/>
      <c r="T44" s="278"/>
      <c r="U44" s="278"/>
      <c r="V44" s="274"/>
      <c r="W44" s="278"/>
      <c r="X44" s="278"/>
      <c r="Y44" s="278"/>
      <c r="Z44" s="278"/>
      <c r="AA44" s="274"/>
      <c r="AB44" s="278"/>
      <c r="AC44" s="278"/>
      <c r="AD44" s="278"/>
      <c r="AE44" s="278"/>
      <c r="AF44" s="275"/>
      <c r="AG44" s="278"/>
    </row>
    <row r="45" spans="1:33" s="3" customFormat="1">
      <c r="A45" s="278"/>
      <c r="B45" s="278"/>
      <c r="C45" s="278"/>
      <c r="D45" s="278"/>
      <c r="E45" s="278"/>
      <c r="F45" s="278"/>
      <c r="G45" s="278"/>
      <c r="H45" s="278"/>
      <c r="I45" s="276"/>
      <c r="J45" s="276"/>
      <c r="K45" s="276"/>
      <c r="L45" s="276"/>
      <c r="M45" s="278"/>
      <c r="N45" s="278"/>
      <c r="O45" s="278"/>
      <c r="P45" s="278"/>
      <c r="Q45" s="278"/>
      <c r="R45" s="278"/>
      <c r="S45" s="278"/>
      <c r="T45" s="278"/>
      <c r="U45" s="278"/>
      <c r="V45" s="274"/>
      <c r="W45" s="278"/>
      <c r="X45" s="278"/>
      <c r="Y45" s="278"/>
      <c r="Z45" s="278"/>
      <c r="AA45" s="274"/>
      <c r="AB45" s="278"/>
      <c r="AC45" s="278"/>
      <c r="AD45" s="278"/>
      <c r="AE45" s="278"/>
      <c r="AF45" s="275"/>
      <c r="AG45" s="278"/>
    </row>
    <row r="46" spans="1:33" s="3" customFormat="1">
      <c r="A46" s="278"/>
      <c r="B46" s="278"/>
      <c r="C46" s="278"/>
      <c r="D46" s="278"/>
      <c r="E46" s="278"/>
      <c r="F46" s="278"/>
      <c r="G46" s="278"/>
      <c r="H46" s="278"/>
      <c r="I46" s="276"/>
      <c r="J46" s="276"/>
      <c r="K46" s="276"/>
      <c r="L46" s="276"/>
      <c r="M46" s="278"/>
      <c r="N46" s="278"/>
      <c r="O46" s="278"/>
      <c r="P46" s="278"/>
      <c r="Q46" s="278"/>
      <c r="R46" s="278"/>
      <c r="S46" s="278"/>
      <c r="T46" s="278"/>
      <c r="U46" s="278"/>
      <c r="V46" s="274"/>
      <c r="W46" s="278"/>
      <c r="X46" s="278"/>
      <c r="Y46" s="278"/>
      <c r="Z46" s="278"/>
      <c r="AA46" s="274"/>
      <c r="AB46" s="274"/>
      <c r="AC46" s="278"/>
      <c r="AD46" s="278"/>
      <c r="AE46" s="278"/>
      <c r="AF46" s="275"/>
      <c r="AG46" s="274"/>
    </row>
    <row r="47" spans="1:33" s="3" customFormat="1">
      <c r="A47" s="278"/>
      <c r="B47" s="278"/>
      <c r="C47" s="278"/>
      <c r="D47" s="278"/>
      <c r="E47" s="278"/>
      <c r="F47" s="278"/>
      <c r="G47" s="278"/>
      <c r="H47" s="278"/>
      <c r="I47" s="276"/>
      <c r="J47" s="276"/>
      <c r="K47" s="276"/>
      <c r="L47" s="276"/>
      <c r="M47" s="278"/>
      <c r="N47" s="278"/>
      <c r="O47" s="278"/>
      <c r="P47" s="278"/>
      <c r="Q47" s="278"/>
      <c r="R47" s="278"/>
      <c r="S47" s="278"/>
      <c r="T47" s="278"/>
      <c r="U47" s="278"/>
      <c r="V47" s="274"/>
      <c r="W47" s="278"/>
      <c r="X47" s="278"/>
      <c r="Y47" s="278"/>
      <c r="Z47" s="278"/>
      <c r="AA47" s="274"/>
      <c r="AB47" s="274"/>
      <c r="AC47" s="278"/>
      <c r="AD47" s="278"/>
      <c r="AE47" s="278"/>
      <c r="AF47" s="275"/>
      <c r="AG47" s="274"/>
    </row>
    <row r="48" spans="1:33" s="3" customFormat="1">
      <c r="A48" s="278"/>
      <c r="B48" s="278"/>
      <c r="C48" s="278"/>
      <c r="D48" s="278"/>
      <c r="E48" s="278"/>
      <c r="F48" s="278"/>
      <c r="G48" s="279"/>
      <c r="H48" s="278"/>
      <c r="I48" s="276"/>
      <c r="J48" s="276"/>
      <c r="K48" s="276"/>
      <c r="L48" s="276"/>
      <c r="M48" s="278"/>
      <c r="N48" s="278"/>
      <c r="O48" s="278"/>
      <c r="P48" s="278"/>
      <c r="Q48" s="278"/>
      <c r="R48" s="278"/>
      <c r="S48" s="278"/>
      <c r="T48" s="278"/>
      <c r="U48" s="278"/>
      <c r="V48" s="274"/>
      <c r="W48" s="278"/>
      <c r="X48" s="278"/>
      <c r="Y48" s="278"/>
      <c r="Z48" s="278"/>
      <c r="AA48" s="274"/>
      <c r="AB48" s="274"/>
      <c r="AC48" s="278"/>
      <c r="AD48" s="278"/>
      <c r="AE48" s="278"/>
      <c r="AF48" s="275"/>
      <c r="AG48" s="274"/>
    </row>
    <row r="49" spans="1:33" s="3" customFormat="1">
      <c r="A49" s="278"/>
      <c r="B49" s="278"/>
      <c r="C49" s="278"/>
      <c r="D49" s="278"/>
      <c r="E49" s="278"/>
      <c r="F49" s="278"/>
      <c r="G49" s="278"/>
      <c r="H49" s="278"/>
      <c r="I49" s="276"/>
      <c r="J49" s="276"/>
      <c r="K49" s="276"/>
      <c r="L49" s="276"/>
      <c r="M49" s="278"/>
      <c r="N49" s="278"/>
      <c r="O49" s="278"/>
      <c r="P49" s="278"/>
      <c r="Q49" s="278"/>
      <c r="R49" s="278"/>
      <c r="S49" s="278"/>
      <c r="T49" s="278"/>
      <c r="U49" s="278"/>
      <c r="V49" s="278"/>
      <c r="W49" s="278"/>
      <c r="X49" s="278"/>
      <c r="Y49" s="278"/>
      <c r="Z49" s="278"/>
      <c r="AA49" s="274"/>
      <c r="AB49" s="274"/>
      <c r="AC49" s="278"/>
      <c r="AD49" s="278"/>
      <c r="AE49" s="278"/>
      <c r="AF49" s="275"/>
      <c r="AG49" s="274"/>
    </row>
    <row r="50" spans="1:33" s="3" customFormat="1">
      <c r="A50" s="278"/>
      <c r="B50" s="278"/>
      <c r="C50" s="278"/>
      <c r="D50" s="278"/>
      <c r="E50" s="278"/>
      <c r="F50" s="278"/>
      <c r="G50" s="279"/>
      <c r="H50" s="278"/>
      <c r="I50" s="276"/>
      <c r="J50" s="276"/>
      <c r="K50" s="276"/>
      <c r="L50" s="276"/>
      <c r="M50" s="278"/>
      <c r="N50" s="278"/>
      <c r="O50" s="278"/>
      <c r="P50" s="278"/>
      <c r="Q50" s="278"/>
      <c r="R50" s="278"/>
      <c r="S50" s="278"/>
      <c r="T50" s="278"/>
      <c r="U50" s="278"/>
      <c r="V50" s="278"/>
      <c r="W50" s="278"/>
      <c r="X50" s="278"/>
      <c r="Y50" s="278"/>
      <c r="Z50" s="278"/>
      <c r="AA50" s="274"/>
      <c r="AB50" s="274"/>
      <c r="AC50" s="278"/>
      <c r="AD50" s="278"/>
      <c r="AE50" s="278"/>
      <c r="AF50" s="275"/>
      <c r="AG50" s="274"/>
    </row>
    <row r="51" spans="1:33" s="3" customFormat="1">
      <c r="A51" s="278"/>
      <c r="B51" s="278"/>
      <c r="C51" s="278"/>
      <c r="D51" s="278"/>
      <c r="E51" s="278"/>
      <c r="F51" s="278"/>
      <c r="G51" s="278"/>
      <c r="H51" s="278"/>
      <c r="I51" s="276"/>
      <c r="J51" s="276"/>
      <c r="K51" s="276"/>
      <c r="L51" s="276"/>
      <c r="M51" s="278"/>
      <c r="N51" s="278"/>
      <c r="O51" s="278"/>
      <c r="P51" s="278"/>
      <c r="Q51" s="278"/>
      <c r="R51" s="278"/>
      <c r="S51" s="278"/>
      <c r="T51" s="278"/>
      <c r="U51" s="278"/>
      <c r="V51" s="278"/>
      <c r="W51" s="278"/>
      <c r="X51" s="278"/>
      <c r="Y51" s="278"/>
      <c r="Z51" s="278"/>
      <c r="AA51" s="274"/>
      <c r="AB51" s="274"/>
      <c r="AC51" s="278"/>
      <c r="AD51" s="278"/>
      <c r="AE51" s="278"/>
      <c r="AF51" s="275"/>
      <c r="AG51" s="274"/>
    </row>
    <row r="52" spans="1:33" s="3" customFormat="1">
      <c r="A52" s="278"/>
      <c r="B52" s="278"/>
      <c r="C52" s="278"/>
      <c r="D52" s="278"/>
      <c r="E52" s="278"/>
      <c r="F52" s="278"/>
      <c r="G52" s="278"/>
      <c r="H52" s="278"/>
      <c r="I52" s="276"/>
      <c r="J52" s="276"/>
      <c r="K52" s="276"/>
      <c r="L52" s="276"/>
      <c r="M52" s="278"/>
      <c r="N52" s="278"/>
      <c r="O52" s="278"/>
      <c r="P52" s="278"/>
      <c r="Q52" s="278"/>
      <c r="R52" s="278"/>
      <c r="S52" s="278"/>
      <c r="T52" s="278"/>
      <c r="U52" s="278"/>
      <c r="V52" s="278"/>
      <c r="W52" s="278"/>
      <c r="X52" s="278"/>
      <c r="Y52" s="278"/>
      <c r="Z52" s="278"/>
      <c r="AA52" s="274"/>
      <c r="AB52" s="274"/>
      <c r="AC52" s="278"/>
      <c r="AD52" s="278"/>
      <c r="AE52" s="278"/>
      <c r="AF52" s="275"/>
      <c r="AG52" s="274"/>
    </row>
    <row r="53" spans="1:33" s="3" customFormat="1">
      <c r="A53" s="278"/>
      <c r="B53" s="278"/>
      <c r="C53" s="278"/>
      <c r="D53" s="278"/>
      <c r="E53" s="278"/>
      <c r="F53" s="278"/>
      <c r="G53" s="278"/>
      <c r="H53" s="278"/>
      <c r="I53" s="276"/>
      <c r="J53" s="276"/>
      <c r="K53" s="276"/>
      <c r="L53" s="276"/>
      <c r="M53" s="278"/>
      <c r="N53" s="278"/>
      <c r="O53" s="278"/>
      <c r="P53" s="278"/>
      <c r="Q53" s="278"/>
      <c r="R53" s="278"/>
      <c r="S53" s="278"/>
      <c r="T53" s="278"/>
      <c r="U53" s="278"/>
      <c r="V53" s="278"/>
      <c r="W53" s="278"/>
      <c r="X53" s="278"/>
      <c r="Y53" s="278"/>
      <c r="Z53" s="278"/>
      <c r="AA53" s="278"/>
      <c r="AB53" s="278"/>
      <c r="AC53" s="278"/>
      <c r="AD53" s="278"/>
      <c r="AE53" s="278"/>
      <c r="AF53" s="275"/>
      <c r="AG53" s="278"/>
    </row>
    <row r="54" spans="1:33" s="3" customFormat="1">
      <c r="A54" s="278"/>
      <c r="B54" s="278"/>
      <c r="C54" s="278"/>
      <c r="D54" s="278"/>
      <c r="E54" s="278"/>
      <c r="F54" s="278"/>
      <c r="G54" s="278"/>
      <c r="H54" s="278"/>
      <c r="I54" s="276"/>
      <c r="J54" s="276"/>
      <c r="K54" s="276"/>
      <c r="L54" s="276"/>
      <c r="M54" s="278"/>
      <c r="N54" s="278"/>
      <c r="O54" s="278"/>
      <c r="P54" s="278"/>
      <c r="Q54" s="278"/>
      <c r="R54" s="278"/>
      <c r="S54" s="278"/>
      <c r="T54" s="278"/>
      <c r="U54" s="278"/>
      <c r="V54" s="278"/>
      <c r="W54" s="278"/>
      <c r="X54" s="278"/>
      <c r="Y54" s="278"/>
      <c r="Z54" s="278"/>
      <c r="AA54" s="278"/>
      <c r="AB54" s="278"/>
      <c r="AC54" s="278"/>
      <c r="AD54" s="278"/>
      <c r="AE54" s="278"/>
      <c r="AF54" s="276"/>
      <c r="AG54" s="276"/>
    </row>
    <row r="55" spans="1:33" s="3" customFormat="1">
      <c r="A55" s="278"/>
      <c r="B55" s="278"/>
      <c r="C55" s="278"/>
      <c r="D55" s="278"/>
      <c r="E55" s="278"/>
      <c r="F55" s="278"/>
      <c r="G55" s="278"/>
      <c r="H55" s="278"/>
      <c r="I55" s="276"/>
      <c r="J55" s="276"/>
      <c r="K55" s="276"/>
      <c r="L55" s="276"/>
      <c r="M55" s="278"/>
      <c r="N55" s="278"/>
      <c r="O55" s="278"/>
      <c r="P55" s="278"/>
      <c r="Q55" s="278"/>
      <c r="R55" s="278"/>
      <c r="S55" s="278"/>
      <c r="T55" s="278"/>
      <c r="U55" s="278"/>
      <c r="V55" s="278"/>
      <c r="W55" s="278"/>
      <c r="X55" s="278"/>
      <c r="Y55" s="278"/>
      <c r="Z55" s="278"/>
      <c r="AA55" s="278"/>
      <c r="AB55" s="278"/>
      <c r="AC55" s="278"/>
      <c r="AD55" s="278"/>
      <c r="AE55" s="278"/>
      <c r="AF55" s="276"/>
      <c r="AG55" s="276"/>
    </row>
    <row r="56" spans="1:33" s="3" customFormat="1">
      <c r="A56" s="278"/>
      <c r="B56" s="278"/>
      <c r="C56" s="278"/>
      <c r="D56" s="278"/>
      <c r="E56" s="278"/>
      <c r="F56" s="278"/>
      <c r="G56" s="278"/>
      <c r="H56" s="278"/>
      <c r="I56" s="276"/>
      <c r="J56" s="276"/>
      <c r="K56" s="276"/>
      <c r="L56" s="276"/>
      <c r="M56" s="278"/>
      <c r="N56" s="278"/>
      <c r="O56" s="278"/>
      <c r="P56" s="278"/>
      <c r="Q56" s="278"/>
      <c r="R56" s="278"/>
      <c r="S56" s="278"/>
      <c r="T56" s="278"/>
      <c r="U56" s="278"/>
      <c r="V56" s="278"/>
      <c r="W56" s="278"/>
      <c r="X56" s="278"/>
      <c r="Y56" s="278"/>
      <c r="Z56" s="278"/>
      <c r="AA56" s="278"/>
      <c r="AB56" s="278"/>
      <c r="AC56" s="278"/>
      <c r="AD56" s="278"/>
      <c r="AE56" s="278"/>
      <c r="AF56" s="276"/>
      <c r="AG56" s="276"/>
    </row>
    <row r="57" spans="1:33" s="3" customFormat="1">
      <c r="A57" s="278"/>
      <c r="B57" s="278"/>
      <c r="C57" s="278"/>
      <c r="D57" s="278"/>
      <c r="E57" s="278"/>
      <c r="F57" s="278"/>
      <c r="G57" s="278"/>
      <c r="H57" s="278"/>
      <c r="I57" s="276"/>
      <c r="J57" s="276"/>
      <c r="K57" s="276"/>
      <c r="L57" s="276"/>
      <c r="M57" s="278"/>
      <c r="N57" s="278"/>
      <c r="O57" s="278"/>
      <c r="P57" s="278"/>
      <c r="Q57" s="278"/>
      <c r="R57" s="278"/>
      <c r="S57" s="278"/>
      <c r="T57" s="278"/>
      <c r="U57" s="278"/>
      <c r="V57" s="278"/>
      <c r="W57" s="278"/>
      <c r="X57" s="278"/>
      <c r="Y57" s="278"/>
      <c r="Z57" s="278"/>
      <c r="AA57" s="278"/>
      <c r="AB57" s="278"/>
      <c r="AC57" s="278"/>
      <c r="AD57" s="278"/>
      <c r="AE57" s="278"/>
      <c r="AF57" s="276"/>
      <c r="AG57" s="278"/>
    </row>
    <row r="58" spans="1:33" s="3" customFormat="1">
      <c r="A58" s="278"/>
      <c r="B58" s="278"/>
      <c r="C58" s="278"/>
      <c r="D58" s="278"/>
      <c r="E58" s="278"/>
      <c r="F58" s="278"/>
      <c r="G58" s="278"/>
      <c r="H58" s="278"/>
      <c r="I58" s="276"/>
      <c r="J58" s="276"/>
      <c r="K58" s="276"/>
      <c r="L58" s="276"/>
      <c r="M58" s="278"/>
      <c r="N58" s="278"/>
      <c r="O58" s="278"/>
      <c r="P58" s="278"/>
      <c r="Q58" s="278"/>
      <c r="R58" s="278"/>
      <c r="S58" s="278"/>
      <c r="T58" s="278"/>
      <c r="U58" s="278"/>
      <c r="V58" s="278"/>
      <c r="W58" s="278"/>
      <c r="X58" s="278"/>
      <c r="Y58" s="278"/>
      <c r="Z58" s="278"/>
      <c r="AA58" s="278"/>
      <c r="AB58" s="278"/>
      <c r="AC58" s="278"/>
      <c r="AD58" s="278"/>
      <c r="AE58" s="278"/>
      <c r="AF58" s="276"/>
      <c r="AG58" s="278"/>
    </row>
    <row r="59" spans="1:33" s="3" customFormat="1">
      <c r="A59" s="278"/>
      <c r="B59" s="278"/>
      <c r="C59" s="278"/>
      <c r="D59" s="278"/>
      <c r="E59" s="278"/>
      <c r="F59" s="278"/>
      <c r="G59" s="278"/>
      <c r="H59" s="278"/>
      <c r="I59" s="276"/>
      <c r="J59" s="276"/>
      <c r="K59" s="276"/>
      <c r="L59" s="276"/>
      <c r="M59" s="278"/>
      <c r="N59" s="278"/>
      <c r="O59" s="278"/>
      <c r="P59" s="278"/>
      <c r="Q59" s="278"/>
      <c r="R59" s="278"/>
      <c r="S59" s="278"/>
      <c r="T59" s="278"/>
      <c r="U59" s="278"/>
      <c r="V59" s="278"/>
      <c r="W59" s="278"/>
      <c r="X59" s="278"/>
      <c r="Y59" s="278"/>
      <c r="Z59" s="278"/>
      <c r="AA59" s="278"/>
      <c r="AB59" s="278"/>
      <c r="AC59" s="278"/>
      <c r="AD59" s="278"/>
      <c r="AE59" s="278"/>
      <c r="AF59" s="276"/>
      <c r="AG59" s="278"/>
    </row>
    <row r="60" spans="1:33" s="3" customFormat="1">
      <c r="A60" s="278"/>
      <c r="B60" s="278"/>
      <c r="C60" s="278"/>
      <c r="D60" s="278"/>
      <c r="E60" s="278"/>
      <c r="F60" s="278"/>
      <c r="G60" s="278"/>
      <c r="H60" s="278"/>
      <c r="I60" s="276"/>
      <c r="J60" s="276"/>
      <c r="K60" s="276"/>
      <c r="L60" s="276"/>
      <c r="M60" s="278"/>
      <c r="N60" s="278"/>
      <c r="O60" s="278"/>
      <c r="P60" s="278"/>
      <c r="Q60" s="278"/>
      <c r="R60" s="278"/>
      <c r="S60" s="278"/>
      <c r="T60" s="278"/>
      <c r="U60" s="278"/>
      <c r="V60" s="278"/>
      <c r="W60" s="278"/>
      <c r="X60" s="278"/>
      <c r="Y60" s="278"/>
      <c r="Z60" s="278"/>
      <c r="AA60" s="278"/>
      <c r="AB60" s="278"/>
      <c r="AC60" s="278"/>
      <c r="AD60" s="278"/>
      <c r="AE60" s="278"/>
      <c r="AF60" s="276"/>
      <c r="AG60" s="278"/>
    </row>
    <row r="61" spans="1:33" s="3" customFormat="1">
      <c r="A61" s="278"/>
      <c r="B61" s="278"/>
      <c r="C61" s="278"/>
      <c r="D61" s="278"/>
      <c r="E61" s="278"/>
      <c r="F61" s="278"/>
      <c r="G61" s="278"/>
      <c r="H61" s="278"/>
      <c r="I61" s="276"/>
      <c r="J61" s="276"/>
      <c r="K61" s="276"/>
      <c r="L61" s="276"/>
      <c r="M61" s="278"/>
      <c r="N61" s="278"/>
      <c r="O61" s="278"/>
      <c r="P61" s="278"/>
      <c r="Q61" s="278"/>
      <c r="R61" s="278"/>
      <c r="S61" s="278"/>
      <c r="T61" s="278"/>
      <c r="U61" s="278"/>
      <c r="V61" s="278"/>
      <c r="W61" s="278"/>
      <c r="X61" s="278"/>
      <c r="Y61" s="278"/>
      <c r="Z61" s="278"/>
      <c r="AA61" s="278"/>
      <c r="AB61" s="278"/>
      <c r="AC61" s="278"/>
      <c r="AD61" s="278"/>
      <c r="AE61" s="278"/>
      <c r="AF61" s="276"/>
      <c r="AG61" s="278"/>
    </row>
    <row r="62" spans="1:33" s="3" customFormat="1">
      <c r="A62" s="278"/>
      <c r="B62" s="278"/>
      <c r="C62" s="278"/>
      <c r="D62" s="278"/>
      <c r="E62" s="278"/>
      <c r="F62" s="278"/>
      <c r="G62" s="279"/>
      <c r="H62" s="278"/>
      <c r="I62" s="276"/>
      <c r="J62" s="276"/>
      <c r="K62" s="276"/>
      <c r="L62" s="276"/>
      <c r="M62" s="278"/>
      <c r="N62" s="278"/>
      <c r="O62" s="278"/>
      <c r="P62" s="278"/>
      <c r="Q62" s="278"/>
      <c r="R62" s="278"/>
      <c r="S62" s="278"/>
      <c r="T62" s="278"/>
      <c r="U62" s="278"/>
      <c r="V62" s="278"/>
      <c r="W62" s="278"/>
      <c r="X62" s="278"/>
      <c r="Y62" s="278"/>
      <c r="Z62" s="278"/>
      <c r="AA62" s="278"/>
      <c r="AB62" s="278"/>
      <c r="AC62" s="278"/>
      <c r="AD62" s="278"/>
      <c r="AE62" s="278"/>
      <c r="AF62" s="276"/>
      <c r="AG62" s="278"/>
    </row>
    <row r="63" spans="1:33" s="3" customFormat="1">
      <c r="A63" s="278"/>
      <c r="B63" s="278"/>
      <c r="C63" s="278"/>
      <c r="D63" s="278"/>
      <c r="E63" s="278"/>
      <c r="F63" s="278"/>
      <c r="G63" s="279"/>
      <c r="H63" s="278"/>
      <c r="I63" s="276"/>
      <c r="J63" s="276"/>
      <c r="K63" s="276"/>
      <c r="L63" s="276"/>
      <c r="M63" s="278"/>
      <c r="N63" s="278"/>
      <c r="O63" s="278"/>
      <c r="P63" s="278"/>
      <c r="Q63" s="278"/>
      <c r="R63" s="278"/>
      <c r="S63" s="278"/>
      <c r="T63" s="278"/>
      <c r="U63" s="278"/>
      <c r="V63" s="278"/>
      <c r="W63" s="278"/>
      <c r="X63" s="278"/>
      <c r="Y63" s="278"/>
      <c r="Z63" s="278"/>
      <c r="AA63" s="278"/>
      <c r="AB63" s="278"/>
      <c r="AC63" s="278"/>
      <c r="AD63" s="278"/>
      <c r="AE63" s="278"/>
      <c r="AF63" s="276"/>
      <c r="AG63" s="278"/>
    </row>
    <row r="64" spans="1:33" s="3" customFormat="1">
      <c r="A64" s="278"/>
      <c r="B64" s="278"/>
      <c r="C64" s="278"/>
      <c r="D64" s="278"/>
      <c r="E64" s="278"/>
      <c r="F64" s="278"/>
      <c r="G64" s="278"/>
      <c r="H64" s="278"/>
      <c r="I64" s="276"/>
      <c r="J64" s="276"/>
      <c r="K64" s="276"/>
      <c r="L64" s="276"/>
      <c r="M64" s="278"/>
      <c r="N64" s="278"/>
      <c r="O64" s="278"/>
      <c r="P64" s="278"/>
      <c r="Q64" s="278"/>
      <c r="R64" s="278"/>
      <c r="S64" s="278"/>
      <c r="T64" s="278"/>
      <c r="U64" s="278"/>
      <c r="V64" s="278"/>
      <c r="W64" s="278"/>
      <c r="X64" s="278"/>
      <c r="Y64" s="278"/>
      <c r="Z64" s="278"/>
      <c r="AA64" s="278"/>
      <c r="AB64" s="278"/>
      <c r="AC64" s="278"/>
      <c r="AD64" s="278"/>
      <c r="AE64" s="278"/>
      <c r="AF64" s="276"/>
      <c r="AG64" s="278"/>
    </row>
    <row r="65" spans="1:33" s="3" customFormat="1">
      <c r="A65" s="278"/>
      <c r="B65" s="278"/>
      <c r="C65" s="278"/>
      <c r="D65" s="278"/>
      <c r="E65" s="278"/>
      <c r="F65" s="278"/>
      <c r="G65" s="278"/>
      <c r="H65" s="278"/>
      <c r="I65" s="276"/>
      <c r="J65" s="276"/>
      <c r="K65" s="276"/>
      <c r="L65" s="276"/>
      <c r="M65" s="278"/>
      <c r="N65" s="278"/>
      <c r="O65" s="278"/>
      <c r="P65" s="278"/>
      <c r="Q65" s="278"/>
      <c r="R65" s="278"/>
      <c r="S65" s="278"/>
      <c r="T65" s="278"/>
      <c r="U65" s="278"/>
      <c r="V65" s="278"/>
      <c r="W65" s="278"/>
      <c r="X65" s="278"/>
      <c r="Y65" s="278"/>
      <c r="Z65" s="278"/>
      <c r="AA65" s="278"/>
      <c r="AB65" s="278"/>
      <c r="AC65" s="278"/>
      <c r="AD65" s="278"/>
      <c r="AE65" s="278"/>
      <c r="AF65" s="276"/>
      <c r="AG65" s="278"/>
    </row>
    <row r="66" spans="1:33" s="3" customFormat="1">
      <c r="A66" s="278"/>
      <c r="B66" s="278"/>
      <c r="C66" s="278"/>
      <c r="D66" s="278"/>
      <c r="E66" s="278"/>
      <c r="F66" s="278"/>
      <c r="G66" s="278"/>
      <c r="H66" s="278"/>
      <c r="I66" s="276"/>
      <c r="J66" s="276"/>
      <c r="K66" s="276"/>
      <c r="L66" s="276"/>
      <c r="M66" s="278"/>
      <c r="N66" s="278"/>
      <c r="O66" s="278"/>
      <c r="P66" s="278"/>
      <c r="Q66" s="278"/>
      <c r="R66" s="278"/>
      <c r="S66" s="278"/>
      <c r="T66" s="278"/>
      <c r="U66" s="278"/>
      <c r="V66" s="278"/>
      <c r="W66" s="278"/>
      <c r="X66" s="278"/>
      <c r="Y66" s="278"/>
      <c r="Z66" s="278"/>
      <c r="AA66" s="278"/>
      <c r="AB66" s="278"/>
      <c r="AC66" s="278"/>
      <c r="AD66" s="278"/>
      <c r="AE66" s="278"/>
      <c r="AF66" s="276"/>
      <c r="AG66" s="278"/>
    </row>
    <row r="67" spans="1:33" s="3" customFormat="1">
      <c r="A67" s="278"/>
      <c r="B67" s="278"/>
      <c r="C67" s="278"/>
      <c r="D67" s="278"/>
      <c r="E67" s="278"/>
      <c r="F67" s="278"/>
      <c r="G67" s="278"/>
      <c r="H67" s="278"/>
      <c r="I67" s="276"/>
      <c r="J67" s="276"/>
      <c r="K67" s="276"/>
      <c r="L67" s="276"/>
      <c r="M67" s="278"/>
      <c r="N67" s="278"/>
      <c r="O67" s="278"/>
      <c r="P67" s="278"/>
      <c r="Q67" s="278"/>
      <c r="R67" s="278"/>
      <c r="S67" s="278"/>
      <c r="T67" s="278"/>
      <c r="U67" s="278"/>
      <c r="V67" s="278"/>
      <c r="W67" s="278"/>
      <c r="X67" s="278"/>
      <c r="Y67" s="278"/>
      <c r="Z67" s="278"/>
      <c r="AA67" s="278"/>
      <c r="AB67" s="278"/>
      <c r="AC67" s="278"/>
      <c r="AD67" s="278"/>
      <c r="AE67" s="278"/>
      <c r="AF67" s="276"/>
      <c r="AG67" s="278"/>
    </row>
    <row r="68" spans="1:33" s="3" customFormat="1">
      <c r="A68" s="278"/>
      <c r="B68" s="278"/>
      <c r="C68" s="278"/>
      <c r="D68" s="278"/>
      <c r="E68" s="278"/>
      <c r="F68" s="278"/>
      <c r="G68" s="278"/>
      <c r="H68" s="278"/>
      <c r="I68" s="276"/>
      <c r="J68" s="276"/>
      <c r="K68" s="276"/>
      <c r="L68" s="276"/>
      <c r="M68" s="278"/>
      <c r="N68" s="278"/>
      <c r="O68" s="278"/>
      <c r="P68" s="278"/>
      <c r="Q68" s="278"/>
      <c r="R68" s="278"/>
      <c r="S68" s="278"/>
      <c r="T68" s="278"/>
      <c r="U68" s="278"/>
      <c r="V68" s="278"/>
      <c r="W68" s="278"/>
      <c r="X68" s="278"/>
      <c r="Y68" s="278"/>
      <c r="Z68" s="278"/>
      <c r="AA68" s="278"/>
      <c r="AB68" s="278"/>
      <c r="AC68" s="278"/>
      <c r="AD68" s="278"/>
      <c r="AE68" s="278"/>
      <c r="AF68" s="276"/>
      <c r="AG68" s="278"/>
    </row>
    <row r="69" spans="1:33" s="3" customFormat="1">
      <c r="A69" s="278"/>
      <c r="B69" s="278"/>
      <c r="C69" s="278"/>
      <c r="D69" s="278"/>
      <c r="E69" s="278"/>
      <c r="F69" s="278"/>
      <c r="G69" s="278"/>
      <c r="H69" s="278"/>
      <c r="I69" s="276"/>
      <c r="J69" s="276"/>
      <c r="K69" s="276"/>
      <c r="L69" s="276"/>
      <c r="M69" s="278"/>
      <c r="N69" s="278"/>
      <c r="O69" s="278"/>
      <c r="P69" s="278"/>
      <c r="Q69" s="278"/>
      <c r="R69" s="278"/>
      <c r="S69" s="278"/>
      <c r="T69" s="278"/>
      <c r="U69" s="278"/>
      <c r="V69" s="278"/>
      <c r="W69" s="278"/>
      <c r="X69" s="278"/>
      <c r="Y69" s="278"/>
      <c r="Z69" s="278"/>
      <c r="AA69" s="278"/>
      <c r="AB69" s="278"/>
      <c r="AC69" s="278"/>
      <c r="AD69" s="278"/>
      <c r="AE69" s="278"/>
      <c r="AF69" s="276"/>
      <c r="AG69" s="278"/>
    </row>
    <row r="70" spans="1:33" s="3" customFormat="1">
      <c r="A70" s="278"/>
      <c r="B70" s="278"/>
      <c r="C70" s="278"/>
      <c r="D70" s="278"/>
      <c r="E70" s="278"/>
      <c r="F70" s="278"/>
      <c r="G70" s="278"/>
      <c r="H70" s="278"/>
      <c r="I70" s="276"/>
      <c r="J70" s="276"/>
      <c r="K70" s="276"/>
      <c r="L70" s="276"/>
      <c r="M70" s="278"/>
      <c r="N70" s="278"/>
      <c r="O70" s="278"/>
      <c r="P70" s="278"/>
      <c r="Q70" s="278"/>
      <c r="R70" s="278"/>
      <c r="S70" s="278"/>
      <c r="T70" s="278"/>
      <c r="U70" s="278"/>
      <c r="V70" s="278"/>
      <c r="W70" s="278"/>
      <c r="X70" s="278"/>
      <c r="Y70" s="278"/>
      <c r="Z70" s="278"/>
      <c r="AA70" s="278"/>
      <c r="AB70" s="278"/>
      <c r="AC70" s="278"/>
      <c r="AD70" s="278"/>
      <c r="AE70" s="278"/>
      <c r="AF70" s="276"/>
      <c r="AG70" s="278"/>
    </row>
    <row r="71" spans="1:33" s="3" customFormat="1">
      <c r="A71" s="278"/>
      <c r="B71" s="278"/>
      <c r="C71" s="278"/>
      <c r="D71" s="278"/>
      <c r="E71" s="278"/>
      <c r="F71" s="278"/>
      <c r="G71" s="278"/>
      <c r="H71" s="278"/>
      <c r="I71" s="276"/>
      <c r="J71" s="276"/>
      <c r="K71" s="276"/>
      <c r="L71" s="276"/>
      <c r="M71" s="278"/>
      <c r="N71" s="278"/>
      <c r="O71" s="278"/>
      <c r="P71" s="278"/>
      <c r="Q71" s="278"/>
      <c r="R71" s="278"/>
      <c r="S71" s="278"/>
      <c r="T71" s="278"/>
      <c r="U71" s="278"/>
      <c r="V71" s="278"/>
      <c r="W71" s="278"/>
      <c r="X71" s="278"/>
      <c r="Y71" s="278"/>
      <c r="Z71" s="278"/>
      <c r="AA71" s="278"/>
      <c r="AB71" s="278"/>
      <c r="AC71" s="278"/>
      <c r="AD71" s="278"/>
      <c r="AE71" s="278"/>
      <c r="AF71" s="276"/>
      <c r="AG71" s="278"/>
    </row>
    <row r="72" spans="1:33" s="3" customFormat="1">
      <c r="A72" s="278"/>
      <c r="B72" s="278"/>
      <c r="C72" s="278"/>
      <c r="D72" s="278"/>
      <c r="E72" s="278"/>
      <c r="F72" s="278"/>
      <c r="G72" s="278"/>
      <c r="H72" s="278"/>
      <c r="I72" s="276"/>
      <c r="J72" s="276"/>
      <c r="K72" s="276"/>
      <c r="L72" s="276"/>
      <c r="M72" s="278"/>
      <c r="N72" s="278"/>
      <c r="O72" s="278"/>
      <c r="P72" s="278"/>
      <c r="Q72" s="278"/>
      <c r="R72" s="278"/>
      <c r="S72" s="278"/>
      <c r="T72" s="278"/>
      <c r="U72" s="278"/>
      <c r="V72" s="278"/>
      <c r="W72" s="278"/>
      <c r="X72" s="278"/>
      <c r="Y72" s="278"/>
      <c r="Z72" s="278"/>
      <c r="AA72" s="278"/>
      <c r="AB72" s="278"/>
      <c r="AC72" s="278"/>
      <c r="AD72" s="278"/>
      <c r="AE72" s="278"/>
      <c r="AF72" s="276"/>
      <c r="AG72" s="278"/>
    </row>
    <row r="73" spans="1:33" s="3" customFormat="1">
      <c r="A73" s="278"/>
      <c r="B73" s="278"/>
      <c r="C73" s="278"/>
      <c r="D73" s="278"/>
      <c r="E73" s="278"/>
      <c r="F73" s="278"/>
      <c r="G73" s="278"/>
      <c r="H73" s="278"/>
      <c r="I73" s="276"/>
      <c r="J73" s="276"/>
      <c r="K73" s="276"/>
      <c r="L73" s="276"/>
      <c r="M73" s="278"/>
      <c r="N73" s="278"/>
      <c r="O73" s="278"/>
      <c r="P73" s="278"/>
      <c r="Q73" s="278"/>
      <c r="R73" s="278"/>
      <c r="S73" s="278"/>
      <c r="T73" s="278"/>
      <c r="U73" s="278"/>
      <c r="V73" s="278"/>
      <c r="W73" s="278"/>
      <c r="X73" s="278"/>
      <c r="Y73" s="278"/>
      <c r="Z73" s="278"/>
      <c r="AA73" s="278"/>
      <c r="AB73" s="278"/>
      <c r="AC73" s="278"/>
      <c r="AD73" s="278"/>
      <c r="AE73" s="278"/>
      <c r="AF73" s="276"/>
      <c r="AG73" s="278"/>
    </row>
    <row r="74" spans="1:33" s="3" customFormat="1">
      <c r="A74" s="278"/>
      <c r="B74" s="278"/>
      <c r="C74" s="278"/>
      <c r="D74" s="278"/>
      <c r="E74" s="278"/>
      <c r="F74" s="278"/>
      <c r="G74" s="278"/>
      <c r="H74" s="278"/>
      <c r="I74" s="276"/>
      <c r="J74" s="276"/>
      <c r="K74" s="276"/>
      <c r="L74" s="276"/>
      <c r="M74" s="278"/>
      <c r="N74" s="278"/>
      <c r="O74" s="278"/>
      <c r="P74" s="278"/>
      <c r="Q74" s="278"/>
      <c r="R74" s="278"/>
      <c r="S74" s="278"/>
      <c r="T74" s="278"/>
      <c r="U74" s="278"/>
      <c r="V74" s="278"/>
      <c r="W74" s="278"/>
      <c r="X74" s="278"/>
      <c r="Y74" s="278"/>
      <c r="Z74" s="278"/>
      <c r="AA74" s="278"/>
      <c r="AB74" s="278"/>
      <c r="AC74" s="278"/>
      <c r="AD74" s="278"/>
      <c r="AE74" s="278"/>
      <c r="AF74" s="276"/>
      <c r="AG74" s="278"/>
    </row>
    <row r="75" spans="1:33" s="3" customFormat="1">
      <c r="A75" s="278"/>
      <c r="B75" s="278"/>
      <c r="C75" s="278"/>
      <c r="D75" s="278"/>
      <c r="E75" s="278"/>
      <c r="F75" s="278"/>
      <c r="G75" s="278"/>
      <c r="H75" s="278"/>
      <c r="I75" s="276"/>
      <c r="J75" s="276"/>
      <c r="K75" s="276"/>
      <c r="L75" s="276"/>
      <c r="M75" s="278"/>
      <c r="N75" s="278"/>
      <c r="O75" s="278"/>
      <c r="P75" s="278"/>
      <c r="Q75" s="278"/>
      <c r="R75" s="278"/>
      <c r="S75" s="278"/>
      <c r="T75" s="278"/>
      <c r="U75" s="278"/>
      <c r="V75" s="278"/>
      <c r="W75" s="278"/>
      <c r="X75" s="278"/>
      <c r="Y75" s="278"/>
      <c r="Z75" s="278"/>
      <c r="AA75" s="278"/>
      <c r="AB75" s="278"/>
      <c r="AC75" s="278"/>
      <c r="AD75" s="278"/>
      <c r="AE75" s="278"/>
      <c r="AF75" s="276"/>
      <c r="AG75" s="278"/>
    </row>
    <row r="76" spans="1:33" s="3" customFormat="1">
      <c r="A76" s="278"/>
      <c r="B76" s="278"/>
      <c r="C76" s="278"/>
      <c r="D76" s="278"/>
      <c r="E76" s="278"/>
      <c r="F76" s="278"/>
      <c r="G76" s="278"/>
      <c r="H76" s="278"/>
      <c r="I76" s="276"/>
      <c r="J76" s="276"/>
      <c r="K76" s="276"/>
      <c r="L76" s="276"/>
      <c r="M76" s="278"/>
      <c r="N76" s="278"/>
      <c r="O76" s="278"/>
      <c r="P76" s="278"/>
      <c r="Q76" s="278"/>
      <c r="R76" s="278"/>
      <c r="S76" s="278"/>
      <c r="T76" s="278"/>
      <c r="U76" s="278"/>
      <c r="V76" s="278"/>
      <c r="W76" s="278"/>
      <c r="X76" s="278"/>
      <c r="Y76" s="278"/>
      <c r="Z76" s="278"/>
      <c r="AA76" s="278"/>
      <c r="AB76" s="278"/>
      <c r="AC76" s="278"/>
      <c r="AD76" s="278"/>
      <c r="AE76" s="278"/>
      <c r="AF76" s="276"/>
      <c r="AG76" s="278"/>
    </row>
    <row r="77" spans="1:33" s="3" customFormat="1">
      <c r="A77" s="278"/>
      <c r="B77" s="278"/>
      <c r="C77" s="278"/>
      <c r="D77" s="278"/>
      <c r="E77" s="278"/>
      <c r="F77" s="278"/>
      <c r="G77" s="278"/>
      <c r="H77" s="278"/>
      <c r="I77" s="276"/>
      <c r="J77" s="276"/>
      <c r="K77" s="276"/>
      <c r="L77" s="276"/>
      <c r="M77" s="278"/>
      <c r="N77" s="278"/>
      <c r="O77" s="278"/>
      <c r="P77" s="278"/>
      <c r="Q77" s="278"/>
      <c r="R77" s="278"/>
      <c r="S77" s="278"/>
      <c r="T77" s="278"/>
      <c r="U77" s="278"/>
      <c r="V77" s="278"/>
      <c r="W77" s="278"/>
      <c r="X77" s="278"/>
      <c r="Y77" s="278"/>
      <c r="Z77" s="278"/>
      <c r="AA77" s="278"/>
      <c r="AB77" s="278"/>
      <c r="AC77" s="278"/>
      <c r="AD77" s="278"/>
      <c r="AE77" s="278"/>
      <c r="AF77" s="276"/>
      <c r="AG77" s="278"/>
    </row>
    <row r="78" spans="1:33" s="3" customFormat="1">
      <c r="A78" s="278"/>
      <c r="B78" s="278"/>
      <c r="C78" s="278"/>
      <c r="D78" s="278"/>
      <c r="E78" s="278"/>
      <c r="F78" s="278"/>
      <c r="G78" s="278"/>
      <c r="H78" s="278"/>
      <c r="I78" s="276"/>
      <c r="J78" s="276"/>
      <c r="K78" s="276"/>
      <c r="L78" s="276"/>
      <c r="M78" s="278"/>
      <c r="N78" s="278"/>
      <c r="O78" s="278"/>
      <c r="P78" s="278"/>
      <c r="Q78" s="278"/>
      <c r="R78" s="278"/>
      <c r="S78" s="278"/>
      <c r="T78" s="278"/>
      <c r="U78" s="278"/>
      <c r="V78" s="278"/>
      <c r="W78" s="278"/>
      <c r="X78" s="278"/>
      <c r="Y78" s="278"/>
      <c r="Z78" s="278"/>
      <c r="AA78" s="278"/>
      <c r="AB78" s="278"/>
      <c r="AC78" s="278"/>
      <c r="AD78" s="278"/>
      <c r="AE78" s="278"/>
      <c r="AF78" s="276"/>
      <c r="AG78" s="278"/>
    </row>
    <row r="79" spans="1:33" s="3" customFormat="1">
      <c r="A79" s="278"/>
      <c r="B79" s="278"/>
      <c r="C79" s="278"/>
      <c r="D79" s="278"/>
      <c r="E79" s="278"/>
      <c r="F79" s="278"/>
      <c r="G79" s="278"/>
      <c r="H79" s="278"/>
      <c r="I79" s="276"/>
      <c r="J79" s="276"/>
      <c r="K79" s="276"/>
      <c r="L79" s="276"/>
      <c r="M79" s="278"/>
      <c r="N79" s="278"/>
      <c r="O79" s="278"/>
      <c r="P79" s="278"/>
      <c r="Q79" s="278"/>
      <c r="R79" s="278"/>
      <c r="S79" s="278"/>
      <c r="T79" s="278"/>
      <c r="U79" s="278"/>
      <c r="V79" s="278"/>
      <c r="W79" s="278"/>
      <c r="X79" s="278"/>
      <c r="Y79" s="278"/>
      <c r="Z79" s="278"/>
      <c r="AA79" s="278"/>
      <c r="AB79" s="278"/>
      <c r="AC79" s="278"/>
      <c r="AD79" s="278"/>
      <c r="AE79" s="278"/>
      <c r="AF79" s="276"/>
      <c r="AG79" s="278"/>
    </row>
    <row r="80" spans="1:33" s="3" customFormat="1">
      <c r="A80" s="278"/>
      <c r="B80" s="278"/>
      <c r="C80" s="278"/>
      <c r="D80" s="278"/>
      <c r="E80" s="278"/>
      <c r="F80" s="278"/>
      <c r="G80" s="278"/>
      <c r="H80" s="278"/>
      <c r="I80" s="276"/>
      <c r="J80" s="276"/>
      <c r="K80" s="276"/>
      <c r="L80" s="276"/>
      <c r="M80" s="278"/>
      <c r="N80" s="278"/>
      <c r="O80" s="278"/>
      <c r="P80" s="278"/>
      <c r="Q80" s="278"/>
      <c r="R80" s="278"/>
      <c r="S80" s="278"/>
      <c r="T80" s="278"/>
      <c r="U80" s="278"/>
      <c r="V80" s="278"/>
      <c r="W80" s="278"/>
      <c r="X80" s="278"/>
      <c r="Y80" s="278"/>
      <c r="Z80" s="278"/>
      <c r="AA80" s="278"/>
      <c r="AB80" s="278"/>
      <c r="AC80" s="278"/>
      <c r="AD80" s="278"/>
      <c r="AE80" s="278"/>
      <c r="AF80" s="276"/>
      <c r="AG80" s="276"/>
    </row>
    <row r="81" spans="1:33" s="3" customFormat="1">
      <c r="A81" s="278"/>
      <c r="B81" s="278"/>
      <c r="C81" s="278"/>
      <c r="D81" s="278"/>
      <c r="E81" s="278"/>
      <c r="F81" s="278"/>
      <c r="G81" s="278"/>
      <c r="H81" s="278"/>
      <c r="I81" s="276"/>
      <c r="J81" s="276"/>
      <c r="K81" s="276"/>
      <c r="L81" s="276"/>
      <c r="M81" s="278"/>
      <c r="N81" s="278"/>
      <c r="O81" s="278"/>
      <c r="P81" s="278"/>
      <c r="Q81" s="278"/>
      <c r="R81" s="278"/>
      <c r="S81" s="278"/>
      <c r="T81" s="278"/>
      <c r="U81" s="278"/>
      <c r="V81" s="278"/>
      <c r="W81" s="278"/>
      <c r="X81" s="278"/>
      <c r="Y81" s="278"/>
      <c r="Z81" s="278"/>
      <c r="AA81" s="278"/>
      <c r="AB81" s="278"/>
      <c r="AC81" s="278"/>
      <c r="AD81" s="278"/>
      <c r="AE81" s="278"/>
      <c r="AF81" s="276"/>
      <c r="AG81" s="276"/>
    </row>
    <row r="82" spans="1:33" s="3" customFormat="1">
      <c r="A82" s="278"/>
      <c r="B82" s="278"/>
      <c r="C82" s="278"/>
      <c r="D82" s="278"/>
      <c r="E82" s="278"/>
      <c r="F82" s="278"/>
      <c r="G82" s="278"/>
      <c r="H82" s="278"/>
      <c r="I82" s="276"/>
      <c r="J82" s="276"/>
      <c r="K82" s="276"/>
      <c r="L82" s="276"/>
      <c r="M82" s="278"/>
      <c r="N82" s="278"/>
      <c r="O82" s="278"/>
      <c r="P82" s="278"/>
      <c r="Q82" s="278"/>
      <c r="R82" s="278"/>
      <c r="S82" s="278"/>
      <c r="T82" s="278"/>
      <c r="U82" s="278"/>
      <c r="V82" s="278"/>
      <c r="W82" s="278"/>
      <c r="X82" s="278"/>
      <c r="Y82" s="278"/>
      <c r="Z82" s="278"/>
      <c r="AA82" s="278"/>
      <c r="AB82" s="278"/>
      <c r="AC82" s="278"/>
      <c r="AD82" s="278"/>
      <c r="AE82" s="278"/>
      <c r="AF82" s="276"/>
      <c r="AG82" s="276"/>
    </row>
    <row r="83" spans="1:33" s="3" customFormat="1">
      <c r="A83" s="278"/>
      <c r="B83" s="278"/>
      <c r="C83" s="278"/>
      <c r="D83" s="278"/>
      <c r="E83" s="278"/>
      <c r="F83" s="278"/>
      <c r="G83" s="278"/>
      <c r="H83" s="278"/>
      <c r="I83" s="276"/>
      <c r="J83" s="276"/>
      <c r="K83" s="276"/>
      <c r="L83" s="276"/>
      <c r="M83" s="278"/>
      <c r="N83" s="278"/>
      <c r="O83" s="278"/>
      <c r="P83" s="278"/>
      <c r="Q83" s="278"/>
      <c r="R83" s="278"/>
      <c r="S83" s="278"/>
      <c r="T83" s="278"/>
      <c r="U83" s="278"/>
      <c r="V83" s="278"/>
      <c r="W83" s="278"/>
      <c r="X83" s="278"/>
      <c r="Y83" s="278"/>
      <c r="Z83" s="278"/>
      <c r="AA83" s="278"/>
      <c r="AB83" s="278"/>
      <c r="AC83" s="278"/>
      <c r="AD83" s="278"/>
      <c r="AE83" s="278"/>
      <c r="AF83" s="276"/>
      <c r="AG83" s="276"/>
    </row>
    <row r="84" spans="1:33" s="3" customFormat="1">
      <c r="A84" s="278"/>
      <c r="B84" s="278"/>
      <c r="C84" s="278"/>
      <c r="D84" s="278"/>
      <c r="E84" s="278"/>
      <c r="F84" s="278"/>
      <c r="G84" s="278"/>
      <c r="H84" s="278"/>
      <c r="I84" s="276"/>
      <c r="J84" s="276"/>
      <c r="K84" s="276"/>
      <c r="L84" s="276"/>
      <c r="M84" s="278"/>
      <c r="N84" s="278"/>
      <c r="O84" s="278"/>
      <c r="P84" s="278"/>
      <c r="Q84" s="278"/>
      <c r="R84" s="278"/>
      <c r="S84" s="278"/>
      <c r="T84" s="278"/>
      <c r="U84" s="278"/>
      <c r="V84" s="278"/>
      <c r="W84" s="278"/>
      <c r="X84" s="278"/>
      <c r="Y84" s="278"/>
      <c r="Z84" s="278"/>
      <c r="AA84" s="278"/>
      <c r="AB84" s="278"/>
      <c r="AC84" s="278"/>
      <c r="AD84" s="278"/>
      <c r="AE84" s="278"/>
      <c r="AF84" s="276"/>
      <c r="AG84" s="276"/>
    </row>
    <row r="85" spans="1:33" s="3" customFormat="1">
      <c r="A85" s="278"/>
      <c r="B85" s="278"/>
      <c r="C85" s="278"/>
      <c r="D85" s="278"/>
      <c r="E85" s="278"/>
      <c r="F85" s="278"/>
      <c r="G85" s="278"/>
      <c r="H85" s="278"/>
      <c r="I85" s="276"/>
      <c r="J85" s="276"/>
      <c r="K85" s="276"/>
      <c r="L85" s="276"/>
      <c r="M85" s="278"/>
      <c r="N85" s="278"/>
      <c r="O85" s="278"/>
      <c r="P85" s="278"/>
      <c r="Q85" s="278"/>
      <c r="R85" s="278"/>
      <c r="S85" s="278"/>
      <c r="T85" s="278"/>
      <c r="U85" s="278"/>
      <c r="V85" s="278"/>
      <c r="W85" s="278"/>
      <c r="X85" s="278"/>
      <c r="Y85" s="278"/>
      <c r="Z85" s="278"/>
      <c r="AA85" s="278"/>
      <c r="AB85" s="278"/>
      <c r="AC85" s="278"/>
      <c r="AD85" s="278"/>
      <c r="AE85" s="278"/>
      <c r="AF85" s="276"/>
      <c r="AG85" s="276"/>
    </row>
    <row r="86" spans="1:33" s="3" customFormat="1">
      <c r="A86" s="278"/>
      <c r="B86" s="278"/>
      <c r="C86" s="278"/>
      <c r="D86" s="278"/>
      <c r="E86" s="278"/>
      <c r="F86" s="278"/>
      <c r="G86" s="278"/>
      <c r="H86" s="278"/>
      <c r="I86" s="276"/>
      <c r="J86" s="276"/>
      <c r="K86" s="276"/>
      <c r="L86" s="276"/>
      <c r="M86" s="278"/>
      <c r="N86" s="278"/>
      <c r="O86" s="278"/>
      <c r="P86" s="278"/>
      <c r="Q86" s="278"/>
      <c r="R86" s="278"/>
      <c r="S86" s="278"/>
      <c r="T86" s="278"/>
      <c r="U86" s="278"/>
      <c r="V86" s="278"/>
      <c r="W86" s="278"/>
      <c r="X86" s="278"/>
      <c r="Y86" s="278"/>
      <c r="Z86" s="278"/>
      <c r="AA86" s="278"/>
      <c r="AB86" s="278"/>
      <c r="AC86" s="278"/>
      <c r="AD86" s="278"/>
      <c r="AE86" s="278"/>
      <c r="AF86" s="276"/>
      <c r="AG86" s="276"/>
    </row>
    <row r="87" spans="1:33" s="3" customFormat="1">
      <c r="A87" s="278"/>
      <c r="B87" s="278"/>
      <c r="C87" s="278"/>
      <c r="D87" s="278"/>
      <c r="E87" s="278"/>
      <c r="F87" s="278"/>
      <c r="G87" s="278"/>
      <c r="H87" s="278"/>
      <c r="I87" s="276"/>
      <c r="J87" s="276"/>
      <c r="K87" s="276"/>
      <c r="L87" s="276"/>
      <c r="M87" s="278"/>
      <c r="N87" s="278"/>
      <c r="O87" s="278"/>
      <c r="P87" s="278"/>
      <c r="Q87" s="278"/>
      <c r="R87" s="278"/>
      <c r="S87" s="278"/>
      <c r="T87" s="278"/>
      <c r="U87" s="278"/>
      <c r="V87" s="278"/>
      <c r="W87" s="278"/>
      <c r="X87" s="278"/>
      <c r="Y87" s="278"/>
      <c r="Z87" s="278"/>
      <c r="AA87" s="278"/>
      <c r="AB87" s="278"/>
      <c r="AC87" s="278"/>
      <c r="AD87" s="278"/>
      <c r="AE87" s="278"/>
      <c r="AF87" s="276"/>
      <c r="AG87" s="276"/>
    </row>
    <row r="88" spans="1:33" s="3" customFormat="1">
      <c r="A88" s="278"/>
      <c r="B88" s="278"/>
      <c r="C88" s="278"/>
      <c r="D88" s="278"/>
      <c r="E88" s="278"/>
      <c r="F88" s="278"/>
      <c r="G88" s="278"/>
      <c r="H88" s="278"/>
      <c r="I88" s="276"/>
      <c r="J88" s="276"/>
      <c r="K88" s="276"/>
      <c r="L88" s="276"/>
      <c r="M88" s="278"/>
      <c r="N88" s="278"/>
      <c r="O88" s="278"/>
      <c r="P88" s="278"/>
      <c r="Q88" s="278"/>
      <c r="R88" s="278"/>
      <c r="S88" s="278"/>
      <c r="T88" s="278"/>
      <c r="U88" s="278"/>
      <c r="V88" s="278"/>
      <c r="W88" s="278"/>
      <c r="X88" s="278"/>
      <c r="Y88" s="278"/>
      <c r="Z88" s="278"/>
      <c r="AA88" s="278"/>
      <c r="AB88" s="278"/>
      <c r="AC88" s="278"/>
      <c r="AD88" s="278"/>
      <c r="AE88" s="278"/>
      <c r="AF88" s="276"/>
      <c r="AG88" s="276"/>
    </row>
    <row r="89" spans="1:33" s="3" customFormat="1">
      <c r="A89" s="278"/>
      <c r="B89" s="278"/>
      <c r="C89" s="278"/>
      <c r="D89" s="278"/>
      <c r="E89" s="278"/>
      <c r="F89" s="278"/>
      <c r="G89" s="278"/>
      <c r="H89" s="278"/>
      <c r="I89" s="276"/>
      <c r="J89" s="276"/>
      <c r="K89" s="276"/>
      <c r="L89" s="276"/>
      <c r="M89" s="278"/>
      <c r="N89" s="278"/>
      <c r="O89" s="278"/>
      <c r="P89" s="278"/>
      <c r="Q89" s="278"/>
      <c r="R89" s="278"/>
      <c r="S89" s="278"/>
      <c r="T89" s="278"/>
      <c r="U89" s="278"/>
      <c r="V89" s="278"/>
      <c r="W89" s="278"/>
      <c r="X89" s="278"/>
      <c r="Y89" s="278"/>
      <c r="Z89" s="278"/>
      <c r="AA89" s="278"/>
      <c r="AB89" s="278"/>
      <c r="AC89" s="278"/>
      <c r="AD89" s="278"/>
      <c r="AE89" s="278"/>
      <c r="AF89" s="276"/>
      <c r="AG89" s="276"/>
    </row>
    <row r="90" spans="1:33" s="3" customFormat="1">
      <c r="A90" s="278"/>
      <c r="B90" s="278"/>
      <c r="C90" s="278"/>
      <c r="D90" s="278"/>
      <c r="E90" s="278"/>
      <c r="F90" s="278"/>
      <c r="G90" s="279"/>
      <c r="H90" s="278"/>
      <c r="I90" s="276"/>
      <c r="J90" s="276"/>
      <c r="K90" s="276"/>
      <c r="L90" s="276"/>
      <c r="M90" s="278"/>
      <c r="N90" s="278"/>
      <c r="O90" s="278"/>
      <c r="P90" s="278"/>
      <c r="Q90" s="278"/>
      <c r="R90" s="278"/>
      <c r="S90" s="278"/>
      <c r="T90" s="278"/>
      <c r="U90" s="278"/>
      <c r="V90" s="278"/>
      <c r="W90" s="278"/>
      <c r="X90" s="278"/>
      <c r="Y90" s="278"/>
      <c r="Z90" s="278"/>
      <c r="AA90" s="278"/>
      <c r="AB90" s="278"/>
      <c r="AC90" s="278"/>
      <c r="AD90" s="278"/>
      <c r="AE90" s="278"/>
      <c r="AF90" s="276"/>
      <c r="AG90" s="276"/>
    </row>
    <row r="91" spans="1:33" s="3" customFormat="1">
      <c r="A91" s="278"/>
      <c r="B91" s="278"/>
      <c r="C91" s="278"/>
      <c r="D91" s="278"/>
      <c r="E91" s="278"/>
      <c r="F91" s="278"/>
      <c r="G91" s="278"/>
      <c r="H91" s="278"/>
      <c r="I91" s="276"/>
      <c r="J91" s="276"/>
      <c r="K91" s="276"/>
      <c r="L91" s="276"/>
      <c r="M91" s="278"/>
      <c r="N91" s="278"/>
      <c r="O91" s="278"/>
      <c r="P91" s="278"/>
      <c r="Q91" s="278"/>
      <c r="R91" s="278"/>
      <c r="S91" s="278"/>
      <c r="T91" s="278"/>
      <c r="U91" s="278"/>
      <c r="V91" s="278"/>
      <c r="W91" s="278"/>
      <c r="X91" s="278"/>
      <c r="Y91" s="278"/>
      <c r="Z91" s="278"/>
      <c r="AA91" s="278"/>
      <c r="AB91" s="278"/>
      <c r="AC91" s="278"/>
      <c r="AD91" s="278"/>
      <c r="AE91" s="278"/>
      <c r="AF91" s="276"/>
      <c r="AG91" s="276"/>
    </row>
    <row r="92" spans="1:33" s="3" customFormat="1">
      <c r="A92" s="278"/>
      <c r="B92" s="278"/>
      <c r="C92" s="278"/>
      <c r="D92" s="278"/>
      <c r="E92" s="278"/>
      <c r="F92" s="278"/>
      <c r="G92" s="278"/>
      <c r="H92" s="278"/>
      <c r="I92" s="276"/>
      <c r="J92" s="276"/>
      <c r="K92" s="276"/>
      <c r="L92" s="276"/>
      <c r="M92" s="278"/>
      <c r="N92" s="278"/>
      <c r="O92" s="278"/>
      <c r="P92" s="278"/>
      <c r="Q92" s="278"/>
      <c r="R92" s="278"/>
      <c r="S92" s="278"/>
      <c r="T92" s="278"/>
      <c r="U92" s="278"/>
      <c r="V92" s="278"/>
      <c r="W92" s="278"/>
      <c r="X92" s="278"/>
      <c r="Y92" s="278"/>
      <c r="Z92" s="278"/>
      <c r="AA92" s="278"/>
      <c r="AB92" s="278"/>
      <c r="AC92" s="278"/>
      <c r="AD92" s="278"/>
      <c r="AE92" s="278"/>
      <c r="AF92" s="276"/>
      <c r="AG92" s="276"/>
    </row>
    <row r="93" spans="1:33" s="3" customFormat="1">
      <c r="A93" s="278"/>
      <c r="B93" s="278"/>
      <c r="C93" s="278"/>
      <c r="D93" s="278"/>
      <c r="E93" s="278"/>
      <c r="F93" s="278"/>
      <c r="G93" s="278"/>
      <c r="H93" s="278"/>
      <c r="I93" s="276"/>
      <c r="J93" s="276"/>
      <c r="K93" s="276"/>
      <c r="L93" s="276"/>
      <c r="M93" s="278"/>
      <c r="N93" s="278"/>
      <c r="O93" s="278"/>
      <c r="P93" s="278"/>
      <c r="Q93" s="278"/>
      <c r="R93" s="278"/>
      <c r="S93" s="278"/>
      <c r="T93" s="278"/>
      <c r="U93" s="278"/>
      <c r="V93" s="278"/>
      <c r="W93" s="278"/>
      <c r="X93" s="278"/>
      <c r="Y93" s="278"/>
      <c r="Z93" s="278"/>
      <c r="AA93" s="278"/>
      <c r="AB93" s="278"/>
      <c r="AC93" s="278"/>
      <c r="AD93" s="278"/>
      <c r="AE93" s="278"/>
      <c r="AF93" s="276"/>
      <c r="AG93" s="276"/>
    </row>
    <row r="94" spans="1:33" s="3" customFormat="1">
      <c r="A94" s="278"/>
      <c r="B94" s="278"/>
      <c r="C94" s="278"/>
      <c r="D94" s="278"/>
      <c r="E94" s="278"/>
      <c r="F94" s="278"/>
      <c r="G94" s="278"/>
      <c r="H94" s="278"/>
      <c r="I94" s="276"/>
      <c r="J94" s="276"/>
      <c r="K94" s="276"/>
      <c r="L94" s="276"/>
      <c r="M94" s="278"/>
      <c r="N94" s="278"/>
      <c r="O94" s="278"/>
      <c r="P94" s="278"/>
      <c r="Q94" s="278"/>
      <c r="R94" s="278"/>
      <c r="S94" s="278"/>
      <c r="T94" s="278"/>
      <c r="U94" s="278"/>
      <c r="V94" s="278"/>
      <c r="W94" s="278"/>
      <c r="X94" s="278"/>
      <c r="Y94" s="278"/>
      <c r="Z94" s="278"/>
      <c r="AA94" s="278"/>
      <c r="AB94" s="278"/>
      <c r="AC94" s="278"/>
      <c r="AD94" s="278"/>
      <c r="AE94" s="278"/>
      <c r="AF94" s="276"/>
      <c r="AG94" s="276"/>
    </row>
    <row r="95" spans="1:33" s="3" customFormat="1">
      <c r="A95" s="278"/>
      <c r="B95" s="278"/>
      <c r="C95" s="278"/>
      <c r="D95" s="278"/>
      <c r="E95" s="278"/>
      <c r="F95" s="278"/>
      <c r="G95" s="279"/>
      <c r="H95" s="278"/>
      <c r="I95" s="276"/>
      <c r="J95" s="276"/>
      <c r="K95" s="276"/>
      <c r="L95" s="276"/>
      <c r="M95" s="278"/>
      <c r="N95" s="278"/>
      <c r="O95" s="278"/>
      <c r="P95" s="278"/>
      <c r="Q95" s="278"/>
      <c r="R95" s="278"/>
      <c r="S95" s="278"/>
      <c r="T95" s="278"/>
      <c r="U95" s="278"/>
      <c r="V95" s="278"/>
      <c r="W95" s="278"/>
      <c r="X95" s="278"/>
      <c r="Y95" s="278"/>
      <c r="Z95" s="278"/>
      <c r="AA95" s="278"/>
      <c r="AB95" s="278"/>
      <c r="AC95" s="278"/>
      <c r="AD95" s="278"/>
      <c r="AE95" s="278"/>
      <c r="AF95" s="276"/>
      <c r="AG95" s="276"/>
    </row>
    <row r="96" spans="1:33" s="3" customFormat="1">
      <c r="A96" s="278"/>
      <c r="B96" s="278"/>
      <c r="C96" s="278"/>
      <c r="D96" s="278"/>
      <c r="E96" s="278"/>
      <c r="F96" s="278"/>
      <c r="G96" s="278"/>
      <c r="H96" s="278"/>
      <c r="I96" s="276"/>
      <c r="J96" s="276"/>
      <c r="K96" s="276"/>
      <c r="L96" s="276"/>
      <c r="M96" s="278"/>
      <c r="N96" s="278"/>
      <c r="O96" s="278"/>
      <c r="P96" s="278"/>
      <c r="Q96" s="278"/>
      <c r="R96" s="278"/>
      <c r="S96" s="278"/>
      <c r="T96" s="278"/>
      <c r="U96" s="278"/>
      <c r="V96" s="278"/>
      <c r="W96" s="278"/>
      <c r="X96" s="278"/>
      <c r="Y96" s="278"/>
      <c r="Z96" s="278"/>
      <c r="AA96" s="278"/>
      <c r="AB96" s="278"/>
      <c r="AC96" s="278"/>
      <c r="AD96" s="278"/>
      <c r="AE96" s="278"/>
      <c r="AF96" s="276"/>
      <c r="AG96" s="276"/>
    </row>
    <row r="97" spans="1:33" s="3" customFormat="1">
      <c r="A97" s="278"/>
      <c r="B97" s="278"/>
      <c r="C97" s="278"/>
      <c r="D97" s="278"/>
      <c r="E97" s="278"/>
      <c r="F97" s="278"/>
      <c r="G97" s="278"/>
      <c r="H97" s="278"/>
      <c r="I97" s="276"/>
      <c r="J97" s="276"/>
      <c r="K97" s="276"/>
      <c r="L97" s="276"/>
      <c r="M97" s="278"/>
      <c r="N97" s="278"/>
      <c r="O97" s="278"/>
      <c r="P97" s="278"/>
      <c r="Q97" s="278"/>
      <c r="R97" s="278"/>
      <c r="S97" s="278"/>
      <c r="T97" s="278"/>
      <c r="U97" s="278"/>
      <c r="V97" s="278"/>
      <c r="W97" s="278"/>
      <c r="X97" s="278"/>
      <c r="Y97" s="278"/>
      <c r="Z97" s="278"/>
      <c r="AA97" s="278"/>
      <c r="AB97" s="278"/>
      <c r="AC97" s="278"/>
      <c r="AD97" s="278"/>
      <c r="AE97" s="278"/>
      <c r="AF97" s="276"/>
      <c r="AG97" s="276"/>
    </row>
    <row r="98" spans="1:33" s="3" customFormat="1">
      <c r="A98" s="278"/>
      <c r="B98" s="278"/>
      <c r="C98" s="278"/>
      <c r="D98" s="278"/>
      <c r="E98" s="278"/>
      <c r="F98" s="278"/>
      <c r="G98" s="278"/>
      <c r="H98" s="278"/>
      <c r="I98" s="276"/>
      <c r="J98" s="276"/>
      <c r="K98" s="276"/>
      <c r="L98" s="276"/>
      <c r="M98" s="278"/>
      <c r="N98" s="278"/>
      <c r="O98" s="278"/>
      <c r="P98" s="278"/>
      <c r="Q98" s="278"/>
      <c r="R98" s="278"/>
      <c r="S98" s="278"/>
      <c r="T98" s="278"/>
      <c r="U98" s="278"/>
      <c r="V98" s="278"/>
      <c r="W98" s="278"/>
      <c r="X98" s="278"/>
      <c r="Y98" s="278"/>
      <c r="Z98" s="278"/>
      <c r="AA98" s="278"/>
      <c r="AB98" s="278"/>
      <c r="AC98" s="278"/>
      <c r="AD98" s="278"/>
      <c r="AE98" s="278"/>
      <c r="AF98" s="276"/>
      <c r="AG98" s="276"/>
    </row>
    <row r="99" spans="1:33" s="3" customFormat="1">
      <c r="A99" s="278"/>
      <c r="B99" s="278"/>
      <c r="C99" s="278"/>
      <c r="D99" s="278"/>
      <c r="E99" s="278"/>
      <c r="F99" s="278"/>
      <c r="G99" s="278"/>
      <c r="H99" s="278"/>
      <c r="I99" s="276"/>
      <c r="J99" s="276"/>
      <c r="K99" s="276"/>
      <c r="L99" s="276"/>
      <c r="M99" s="278"/>
      <c r="N99" s="278"/>
      <c r="O99" s="278"/>
      <c r="P99" s="278"/>
      <c r="Q99" s="278"/>
      <c r="R99" s="278"/>
      <c r="S99" s="278"/>
      <c r="T99" s="278"/>
      <c r="U99" s="278"/>
      <c r="V99" s="278"/>
      <c r="W99" s="278"/>
      <c r="X99" s="278"/>
      <c r="Y99" s="278"/>
      <c r="Z99" s="278"/>
      <c r="AA99" s="278"/>
      <c r="AB99" s="278"/>
      <c r="AC99" s="278"/>
      <c r="AD99" s="278"/>
      <c r="AE99" s="278"/>
      <c r="AF99" s="276"/>
      <c r="AG99" s="276"/>
    </row>
    <row r="100" spans="1:33" s="3" customFormat="1">
      <c r="A100" s="278"/>
      <c r="B100" s="278"/>
      <c r="C100" s="278"/>
      <c r="D100" s="278"/>
      <c r="E100" s="278"/>
      <c r="F100" s="278"/>
      <c r="G100" s="278"/>
      <c r="H100" s="278"/>
      <c r="I100" s="276"/>
      <c r="J100" s="276"/>
      <c r="K100" s="276"/>
      <c r="L100" s="276"/>
      <c r="M100" s="278"/>
      <c r="N100" s="278"/>
      <c r="O100" s="278"/>
      <c r="P100" s="278"/>
      <c r="Q100" s="278"/>
      <c r="R100" s="278"/>
      <c r="S100" s="278"/>
      <c r="T100" s="278"/>
      <c r="U100" s="278"/>
      <c r="V100" s="278"/>
      <c r="W100" s="278"/>
      <c r="X100" s="278"/>
      <c r="Y100" s="278"/>
      <c r="Z100" s="278"/>
      <c r="AA100" s="278"/>
      <c r="AB100" s="278"/>
      <c r="AC100" s="278"/>
      <c r="AD100" s="278"/>
      <c r="AE100" s="278"/>
      <c r="AF100" s="276"/>
      <c r="AG100" s="276"/>
    </row>
    <row r="101" spans="1:33" s="3" customFormat="1">
      <c r="A101" s="278"/>
      <c r="B101" s="278"/>
      <c r="C101" s="278"/>
      <c r="D101" s="278"/>
      <c r="E101" s="278"/>
      <c r="F101" s="278"/>
      <c r="G101" s="278"/>
      <c r="H101" s="278"/>
      <c r="I101" s="276"/>
      <c r="J101" s="276"/>
      <c r="K101" s="276"/>
      <c r="L101" s="276"/>
      <c r="M101" s="278"/>
      <c r="N101" s="278"/>
      <c r="O101" s="278"/>
      <c r="P101" s="278"/>
      <c r="Q101" s="278"/>
      <c r="R101" s="278"/>
      <c r="S101" s="278"/>
      <c r="T101" s="278"/>
      <c r="U101" s="278"/>
      <c r="V101" s="278"/>
      <c r="W101" s="278"/>
      <c r="X101" s="278"/>
      <c r="Y101" s="278"/>
      <c r="Z101" s="278"/>
      <c r="AA101" s="278"/>
      <c r="AB101" s="278"/>
      <c r="AC101" s="278"/>
      <c r="AD101" s="278"/>
      <c r="AE101" s="278"/>
      <c r="AF101" s="276"/>
      <c r="AG101" s="276"/>
    </row>
    <row r="102" spans="1:33" s="3" customFormat="1">
      <c r="A102" s="278"/>
      <c r="B102" s="278"/>
      <c r="C102" s="278"/>
      <c r="D102" s="278"/>
      <c r="E102" s="278"/>
      <c r="F102" s="278"/>
      <c r="G102" s="278"/>
      <c r="H102" s="278"/>
      <c r="I102" s="276"/>
      <c r="J102" s="276"/>
      <c r="K102" s="276"/>
      <c r="L102" s="276"/>
      <c r="M102" s="278"/>
      <c r="N102" s="278"/>
      <c r="O102" s="278"/>
      <c r="P102" s="278"/>
      <c r="Q102" s="278"/>
      <c r="R102" s="278"/>
      <c r="S102" s="278"/>
      <c r="T102" s="278"/>
      <c r="U102" s="278"/>
      <c r="V102" s="278"/>
      <c r="W102" s="278"/>
      <c r="X102" s="278"/>
      <c r="Y102" s="278"/>
      <c r="Z102" s="278"/>
      <c r="AA102" s="278"/>
      <c r="AB102" s="278"/>
      <c r="AC102" s="278"/>
      <c r="AD102" s="278"/>
      <c r="AE102" s="278"/>
      <c r="AF102" s="276"/>
      <c r="AG102" s="276"/>
    </row>
    <row r="103" spans="1:33" s="3" customFormat="1">
      <c r="A103" s="278"/>
      <c r="B103" s="278"/>
      <c r="C103" s="278"/>
      <c r="D103" s="278"/>
      <c r="E103" s="278"/>
      <c r="F103" s="278"/>
      <c r="G103" s="278"/>
      <c r="H103" s="278"/>
      <c r="I103" s="276"/>
      <c r="J103" s="276"/>
      <c r="K103" s="276"/>
      <c r="L103" s="276"/>
      <c r="M103" s="278"/>
      <c r="N103" s="278"/>
      <c r="O103" s="278"/>
      <c r="P103" s="278"/>
      <c r="Q103" s="278"/>
      <c r="R103" s="278"/>
      <c r="S103" s="278"/>
      <c r="T103" s="278"/>
      <c r="U103" s="278"/>
      <c r="V103" s="278"/>
      <c r="W103" s="278"/>
      <c r="X103" s="278"/>
      <c r="Y103" s="278"/>
      <c r="Z103" s="278"/>
      <c r="AA103" s="278"/>
      <c r="AB103" s="278"/>
      <c r="AC103" s="278"/>
      <c r="AD103" s="278"/>
      <c r="AE103" s="278"/>
      <c r="AF103" s="276"/>
      <c r="AG103" s="276"/>
    </row>
    <row r="104" spans="1:33" s="3" customFormat="1">
      <c r="A104" s="278"/>
      <c r="B104" s="278"/>
      <c r="C104" s="278"/>
      <c r="D104" s="278"/>
      <c r="E104" s="278"/>
      <c r="F104" s="278"/>
      <c r="G104" s="278"/>
      <c r="H104" s="278"/>
      <c r="I104" s="276"/>
      <c r="J104" s="276"/>
      <c r="K104" s="276"/>
      <c r="L104" s="276"/>
      <c r="M104" s="278"/>
      <c r="N104" s="278"/>
      <c r="O104" s="278"/>
      <c r="P104" s="278"/>
      <c r="Q104" s="278"/>
      <c r="R104" s="278"/>
      <c r="S104" s="278"/>
      <c r="T104" s="278"/>
      <c r="U104" s="278"/>
      <c r="V104" s="278"/>
      <c r="W104" s="278"/>
      <c r="X104" s="278"/>
      <c r="Y104" s="278"/>
      <c r="Z104" s="278"/>
      <c r="AA104" s="278"/>
      <c r="AB104" s="278"/>
      <c r="AC104" s="278"/>
      <c r="AD104" s="278"/>
      <c r="AE104" s="278"/>
      <c r="AF104" s="276"/>
      <c r="AG104" s="276"/>
    </row>
    <row r="105" spans="1:33" s="3" customFormat="1">
      <c r="A105" s="278"/>
      <c r="B105" s="278"/>
      <c r="C105" s="278"/>
      <c r="D105" s="278"/>
      <c r="E105" s="278"/>
      <c r="F105" s="278"/>
      <c r="G105" s="278"/>
      <c r="H105" s="278"/>
      <c r="I105" s="276"/>
      <c r="J105" s="276"/>
      <c r="K105" s="276"/>
      <c r="L105" s="276"/>
      <c r="M105" s="278"/>
      <c r="N105" s="278"/>
      <c r="O105" s="278"/>
      <c r="P105" s="278"/>
      <c r="Q105" s="278"/>
      <c r="R105" s="278"/>
      <c r="S105" s="278"/>
      <c r="T105" s="278"/>
      <c r="U105" s="278"/>
      <c r="V105" s="278"/>
      <c r="W105" s="278"/>
      <c r="X105" s="278"/>
      <c r="Y105" s="278"/>
      <c r="Z105" s="278"/>
      <c r="AA105" s="278"/>
      <c r="AB105" s="278"/>
      <c r="AC105" s="278"/>
      <c r="AD105" s="278"/>
      <c r="AE105" s="278"/>
      <c r="AF105" s="276"/>
      <c r="AG105" s="278"/>
    </row>
    <row r="106" spans="1:33" s="3" customFormat="1">
      <c r="A106" s="278"/>
      <c r="B106" s="278"/>
      <c r="C106" s="278"/>
      <c r="D106" s="278"/>
      <c r="E106" s="278"/>
      <c r="F106" s="278"/>
      <c r="G106" s="278"/>
      <c r="H106" s="278"/>
      <c r="I106" s="276"/>
      <c r="J106" s="276"/>
      <c r="K106" s="276"/>
      <c r="L106" s="276"/>
      <c r="M106" s="278"/>
      <c r="N106" s="278"/>
      <c r="O106" s="278"/>
      <c r="P106" s="278"/>
      <c r="Q106" s="278"/>
      <c r="R106" s="278"/>
      <c r="S106" s="278"/>
      <c r="T106" s="278"/>
      <c r="U106" s="278"/>
      <c r="V106" s="278"/>
      <c r="W106" s="278"/>
      <c r="X106" s="278"/>
      <c r="Y106" s="278"/>
      <c r="Z106" s="278"/>
      <c r="AA106" s="278"/>
      <c r="AB106" s="278"/>
      <c r="AC106" s="278"/>
      <c r="AD106" s="278"/>
      <c r="AE106" s="278"/>
      <c r="AF106" s="276"/>
      <c r="AG106" s="278"/>
    </row>
    <row r="107" spans="1:33" s="3" customFormat="1">
      <c r="A107" s="278"/>
      <c r="B107" s="278"/>
      <c r="C107" s="278"/>
      <c r="D107" s="278"/>
      <c r="E107" s="278"/>
      <c r="F107" s="278"/>
      <c r="G107" s="278"/>
      <c r="H107" s="278"/>
      <c r="I107" s="276"/>
      <c r="J107" s="276"/>
      <c r="K107" s="276"/>
      <c r="L107" s="276"/>
      <c r="M107" s="278"/>
      <c r="N107" s="278"/>
      <c r="O107" s="278"/>
      <c r="P107" s="278"/>
      <c r="Q107" s="278"/>
      <c r="R107" s="278"/>
      <c r="S107" s="278"/>
      <c r="T107" s="278"/>
      <c r="U107" s="278"/>
      <c r="V107" s="278"/>
      <c r="W107" s="278"/>
      <c r="X107" s="278"/>
      <c r="Y107" s="278"/>
      <c r="Z107" s="278"/>
      <c r="AA107" s="278"/>
      <c r="AB107" s="278"/>
      <c r="AC107" s="278"/>
      <c r="AD107" s="278"/>
      <c r="AE107" s="278"/>
      <c r="AF107" s="276"/>
      <c r="AG107" s="278"/>
    </row>
    <row r="108" spans="1:33" s="3" customFormat="1">
      <c r="A108" s="278"/>
      <c r="B108" s="278"/>
      <c r="C108" s="278"/>
      <c r="D108" s="278"/>
      <c r="E108" s="278"/>
      <c r="F108" s="278"/>
      <c r="G108" s="278"/>
      <c r="H108" s="278"/>
      <c r="I108" s="276"/>
      <c r="J108" s="276"/>
      <c r="K108" s="276"/>
      <c r="L108" s="276"/>
      <c r="M108" s="278"/>
      <c r="N108" s="278"/>
      <c r="O108" s="278"/>
      <c r="P108" s="278"/>
      <c r="Q108" s="278"/>
      <c r="R108" s="278"/>
      <c r="S108" s="278"/>
      <c r="T108" s="278"/>
      <c r="U108" s="278"/>
      <c r="V108" s="278"/>
      <c r="W108" s="278"/>
      <c r="X108" s="278"/>
      <c r="Y108" s="278"/>
      <c r="Z108" s="278"/>
      <c r="AA108" s="278"/>
      <c r="AB108" s="278"/>
      <c r="AC108" s="278"/>
      <c r="AD108" s="278"/>
      <c r="AE108" s="278"/>
      <c r="AF108" s="276"/>
      <c r="AG108" s="278"/>
    </row>
    <row r="109" spans="1:33" s="3" customFormat="1">
      <c r="A109" s="278"/>
      <c r="B109" s="278"/>
      <c r="C109" s="278"/>
      <c r="D109" s="278"/>
      <c r="E109" s="278"/>
      <c r="F109" s="278"/>
      <c r="G109" s="279"/>
      <c r="H109" s="278"/>
      <c r="I109" s="276"/>
      <c r="J109" s="276"/>
      <c r="K109" s="276"/>
      <c r="L109" s="276"/>
      <c r="M109" s="278"/>
      <c r="N109" s="278"/>
      <c r="O109" s="278"/>
      <c r="P109" s="278"/>
      <c r="Q109" s="278"/>
      <c r="R109" s="278"/>
      <c r="S109" s="278"/>
      <c r="T109" s="278"/>
      <c r="U109" s="278"/>
      <c r="V109" s="278"/>
      <c r="W109" s="278"/>
      <c r="X109" s="278"/>
      <c r="Y109" s="278"/>
      <c r="Z109" s="278"/>
      <c r="AA109" s="278"/>
      <c r="AB109" s="278"/>
      <c r="AC109" s="278"/>
      <c r="AD109" s="278"/>
      <c r="AE109" s="278"/>
      <c r="AF109" s="276"/>
      <c r="AG109" s="278"/>
    </row>
    <row r="110" spans="1:33" s="3" customFormat="1">
      <c r="A110" s="278"/>
      <c r="B110" s="278"/>
      <c r="C110" s="278"/>
      <c r="D110" s="278"/>
      <c r="E110" s="278"/>
      <c r="F110" s="278"/>
      <c r="G110" s="278"/>
      <c r="H110" s="278"/>
      <c r="I110" s="276"/>
      <c r="J110" s="276"/>
      <c r="K110" s="276"/>
      <c r="L110" s="276"/>
      <c r="M110" s="278"/>
      <c r="N110" s="278"/>
      <c r="O110" s="278"/>
      <c r="P110" s="278"/>
      <c r="Q110" s="278"/>
      <c r="R110" s="278"/>
      <c r="S110" s="278"/>
      <c r="T110" s="278"/>
      <c r="U110" s="278"/>
      <c r="V110" s="278"/>
      <c r="W110" s="278"/>
      <c r="X110" s="278"/>
      <c r="Y110" s="278"/>
      <c r="Z110" s="278"/>
      <c r="AA110" s="278"/>
      <c r="AB110" s="278"/>
      <c r="AC110" s="278"/>
      <c r="AD110" s="278"/>
      <c r="AE110" s="278"/>
      <c r="AF110" s="276"/>
      <c r="AG110" s="278"/>
    </row>
    <row r="111" spans="1:33" s="3" customFormat="1">
      <c r="A111" s="278"/>
      <c r="B111" s="278"/>
      <c r="C111" s="278"/>
      <c r="D111" s="278"/>
      <c r="E111" s="278"/>
      <c r="F111" s="278"/>
      <c r="G111" s="278"/>
      <c r="H111" s="278"/>
      <c r="I111" s="276"/>
      <c r="J111" s="276"/>
      <c r="K111" s="276"/>
      <c r="L111" s="276"/>
      <c r="M111" s="278"/>
      <c r="N111" s="278"/>
      <c r="O111" s="278"/>
      <c r="P111" s="278"/>
      <c r="Q111" s="278"/>
      <c r="R111" s="278"/>
      <c r="S111" s="278"/>
      <c r="T111" s="278"/>
      <c r="U111" s="278"/>
      <c r="V111" s="278"/>
      <c r="W111" s="278"/>
      <c r="X111" s="278"/>
      <c r="Y111" s="278"/>
      <c r="Z111" s="278"/>
      <c r="AA111" s="278"/>
      <c r="AB111" s="278"/>
      <c r="AC111" s="278"/>
      <c r="AD111" s="278"/>
      <c r="AE111" s="278"/>
      <c r="AF111" s="276"/>
      <c r="AG111" s="278"/>
    </row>
    <row r="112" spans="1:33" s="3" customFormat="1">
      <c r="A112" s="278"/>
      <c r="B112" s="278"/>
      <c r="C112" s="278"/>
      <c r="D112" s="278"/>
      <c r="E112" s="278"/>
      <c r="F112" s="278"/>
      <c r="G112" s="278"/>
      <c r="H112" s="278"/>
      <c r="I112" s="276"/>
      <c r="J112" s="276"/>
      <c r="K112" s="276"/>
      <c r="L112" s="276"/>
      <c r="M112" s="278"/>
      <c r="N112" s="278"/>
      <c r="O112" s="278"/>
      <c r="P112" s="278"/>
      <c r="Q112" s="278"/>
      <c r="R112" s="278"/>
      <c r="S112" s="278"/>
      <c r="T112" s="278"/>
      <c r="U112" s="278"/>
      <c r="V112" s="278"/>
      <c r="W112" s="278"/>
      <c r="X112" s="278"/>
      <c r="Y112" s="278"/>
      <c r="Z112" s="278"/>
      <c r="AA112" s="278"/>
      <c r="AB112" s="278"/>
      <c r="AC112" s="278"/>
      <c r="AD112" s="278"/>
      <c r="AE112" s="278"/>
      <c r="AF112" s="276"/>
      <c r="AG112" s="278"/>
    </row>
    <row r="113" spans="1:33" s="3" customFormat="1">
      <c r="A113" s="278"/>
      <c r="B113" s="278"/>
      <c r="C113" s="278"/>
      <c r="D113" s="278"/>
      <c r="E113" s="278"/>
      <c r="F113" s="278"/>
      <c r="G113" s="278"/>
      <c r="H113" s="278"/>
      <c r="I113" s="276"/>
      <c r="J113" s="276"/>
      <c r="K113" s="276"/>
      <c r="L113" s="276"/>
      <c r="M113" s="278"/>
      <c r="N113" s="278"/>
      <c r="O113" s="278"/>
      <c r="P113" s="278"/>
      <c r="Q113" s="278"/>
      <c r="R113" s="278"/>
      <c r="S113" s="278"/>
      <c r="T113" s="278"/>
      <c r="U113" s="278"/>
      <c r="V113" s="278"/>
      <c r="W113" s="278"/>
      <c r="X113" s="278"/>
      <c r="Y113" s="278"/>
      <c r="Z113" s="278"/>
      <c r="AA113" s="278"/>
      <c r="AB113" s="278"/>
      <c r="AC113" s="278"/>
      <c r="AD113" s="278"/>
      <c r="AE113" s="278"/>
      <c r="AF113" s="276"/>
      <c r="AG113" s="278"/>
    </row>
    <row r="114" spans="1:33" s="3" customFormat="1">
      <c r="A114" s="278"/>
      <c r="B114" s="278"/>
      <c r="C114" s="278"/>
      <c r="D114" s="278"/>
      <c r="E114" s="278"/>
      <c r="F114" s="278"/>
      <c r="G114" s="278"/>
      <c r="H114" s="278"/>
      <c r="I114" s="276"/>
      <c r="J114" s="276"/>
      <c r="K114" s="276"/>
      <c r="L114" s="276"/>
      <c r="M114" s="278"/>
      <c r="N114" s="278"/>
      <c r="O114" s="278"/>
      <c r="P114" s="278"/>
      <c r="Q114" s="278"/>
      <c r="R114" s="278"/>
      <c r="S114" s="278"/>
      <c r="T114" s="278"/>
      <c r="U114" s="278"/>
      <c r="V114" s="278"/>
      <c r="W114" s="278"/>
      <c r="X114" s="278"/>
      <c r="Y114" s="278"/>
      <c r="Z114" s="278"/>
      <c r="AA114" s="278"/>
      <c r="AB114" s="278"/>
      <c r="AC114" s="278"/>
      <c r="AD114" s="278"/>
      <c r="AE114" s="278"/>
      <c r="AF114" s="276"/>
      <c r="AG114" s="278"/>
    </row>
    <row r="115" spans="1:33" s="3" customFormat="1">
      <c r="A115" s="278"/>
      <c r="B115" s="278"/>
      <c r="C115" s="278"/>
      <c r="D115" s="278"/>
      <c r="E115" s="278"/>
      <c r="F115" s="278"/>
      <c r="G115" s="278"/>
      <c r="H115" s="278"/>
      <c r="I115" s="276"/>
      <c r="J115" s="276"/>
      <c r="K115" s="276"/>
      <c r="L115" s="276"/>
      <c r="M115" s="278"/>
      <c r="N115" s="278"/>
      <c r="O115" s="278"/>
      <c r="P115" s="278"/>
      <c r="Q115" s="278"/>
      <c r="R115" s="278"/>
      <c r="S115" s="278"/>
      <c r="T115" s="278"/>
      <c r="U115" s="278"/>
      <c r="V115" s="278"/>
      <c r="W115" s="278"/>
      <c r="X115" s="278"/>
      <c r="Y115" s="278"/>
      <c r="Z115" s="278"/>
      <c r="AA115" s="278"/>
      <c r="AB115" s="278"/>
      <c r="AC115" s="278"/>
      <c r="AD115" s="278"/>
      <c r="AE115" s="278"/>
      <c r="AF115" s="276"/>
      <c r="AG115" s="278"/>
    </row>
    <row r="116" spans="1:33" s="3" customFormat="1">
      <c r="A116" s="278"/>
      <c r="B116" s="278"/>
      <c r="C116" s="278"/>
      <c r="D116" s="278"/>
      <c r="E116" s="278"/>
      <c r="F116" s="278"/>
      <c r="G116" s="278"/>
      <c r="H116" s="278"/>
      <c r="I116" s="276"/>
      <c r="J116" s="276"/>
      <c r="K116" s="276"/>
      <c r="L116" s="276"/>
      <c r="M116" s="278"/>
      <c r="N116" s="278"/>
      <c r="O116" s="278"/>
      <c r="P116" s="278"/>
      <c r="Q116" s="278"/>
      <c r="R116" s="278"/>
      <c r="S116" s="278"/>
      <c r="T116" s="278"/>
      <c r="U116" s="278"/>
      <c r="V116" s="278"/>
      <c r="W116" s="278"/>
      <c r="X116" s="278"/>
      <c r="Y116" s="278"/>
      <c r="Z116" s="278"/>
      <c r="AA116" s="278"/>
      <c r="AB116" s="278"/>
      <c r="AC116" s="278"/>
      <c r="AD116" s="278"/>
      <c r="AE116" s="278"/>
      <c r="AF116" s="276"/>
      <c r="AG116" s="276"/>
    </row>
    <row r="117" spans="1:33" s="3" customFormat="1">
      <c r="A117" s="278"/>
      <c r="B117" s="278"/>
      <c r="C117" s="278"/>
      <c r="D117" s="278"/>
      <c r="E117" s="278"/>
      <c r="F117" s="278"/>
      <c r="G117" s="278"/>
      <c r="H117" s="278"/>
      <c r="I117" s="276"/>
      <c r="J117" s="276"/>
      <c r="K117" s="276"/>
      <c r="L117" s="276"/>
      <c r="M117" s="278"/>
      <c r="N117" s="278"/>
      <c r="O117" s="278"/>
      <c r="P117" s="278"/>
      <c r="Q117" s="278"/>
      <c r="R117" s="278"/>
      <c r="S117" s="278"/>
      <c r="T117" s="278"/>
      <c r="U117" s="278"/>
      <c r="V117" s="278"/>
      <c r="W117" s="278"/>
      <c r="X117" s="278"/>
      <c r="Y117" s="278"/>
      <c r="Z117" s="278"/>
      <c r="AA117" s="278"/>
      <c r="AB117" s="278"/>
      <c r="AC117" s="278"/>
      <c r="AD117" s="278"/>
      <c r="AE117" s="278"/>
      <c r="AF117" s="276"/>
      <c r="AG117" s="276"/>
    </row>
    <row r="118" spans="1:33" s="3" customFormat="1">
      <c r="A118" s="278"/>
      <c r="B118" s="278"/>
      <c r="C118" s="278"/>
      <c r="D118" s="278"/>
      <c r="E118" s="278"/>
      <c r="F118" s="278"/>
      <c r="G118" s="278"/>
      <c r="H118" s="278"/>
      <c r="I118" s="276"/>
      <c r="J118" s="276"/>
      <c r="K118" s="276"/>
      <c r="L118" s="276"/>
      <c r="M118" s="278"/>
      <c r="N118" s="278"/>
      <c r="O118" s="278"/>
      <c r="P118" s="278"/>
      <c r="Q118" s="278"/>
      <c r="R118" s="278"/>
      <c r="S118" s="278"/>
      <c r="T118" s="278"/>
      <c r="U118" s="278"/>
      <c r="V118" s="278"/>
      <c r="W118" s="278"/>
      <c r="X118" s="278"/>
      <c r="Y118" s="278"/>
      <c r="Z118" s="278"/>
      <c r="AA118" s="278"/>
      <c r="AB118" s="278"/>
      <c r="AC118" s="278"/>
      <c r="AD118" s="278"/>
      <c r="AE118" s="278"/>
      <c r="AF118" s="276"/>
      <c r="AG118" s="276"/>
    </row>
    <row r="119" spans="1:33" s="3" customFormat="1">
      <c r="A119" s="278"/>
      <c r="B119" s="278"/>
      <c r="C119" s="278"/>
      <c r="D119" s="278"/>
      <c r="E119" s="278"/>
      <c r="F119" s="278"/>
      <c r="G119" s="278"/>
      <c r="H119" s="278"/>
      <c r="I119" s="276"/>
      <c r="J119" s="276"/>
      <c r="K119" s="276"/>
      <c r="L119" s="276"/>
      <c r="M119" s="278"/>
      <c r="N119" s="278"/>
      <c r="O119" s="278"/>
      <c r="P119" s="278"/>
      <c r="Q119" s="278"/>
      <c r="R119" s="278"/>
      <c r="S119" s="278"/>
      <c r="T119" s="278"/>
      <c r="U119" s="278"/>
      <c r="V119" s="278"/>
      <c r="W119" s="278"/>
      <c r="X119" s="278"/>
      <c r="Y119" s="278"/>
      <c r="Z119" s="278"/>
      <c r="AA119" s="278"/>
      <c r="AB119" s="278"/>
      <c r="AC119" s="278"/>
      <c r="AD119" s="278"/>
      <c r="AE119" s="278"/>
      <c r="AF119" s="276"/>
      <c r="AG119" s="278"/>
    </row>
    <row r="120" spans="1:33" s="3" customFormat="1">
      <c r="A120" s="278"/>
      <c r="B120" s="278"/>
      <c r="C120" s="278"/>
      <c r="D120" s="278"/>
      <c r="E120" s="278"/>
      <c r="F120" s="278"/>
      <c r="G120" s="278"/>
      <c r="H120" s="278"/>
      <c r="I120" s="276"/>
      <c r="J120" s="276"/>
      <c r="K120" s="276"/>
      <c r="L120" s="276"/>
      <c r="M120" s="278"/>
      <c r="N120" s="278"/>
      <c r="O120" s="278"/>
      <c r="P120" s="278"/>
      <c r="Q120" s="278"/>
      <c r="R120" s="278"/>
      <c r="S120" s="278"/>
      <c r="T120" s="278"/>
      <c r="U120" s="278"/>
      <c r="V120" s="278"/>
      <c r="W120" s="278"/>
      <c r="X120" s="278"/>
      <c r="Y120" s="278"/>
      <c r="Z120" s="278"/>
      <c r="AA120" s="278"/>
      <c r="AB120" s="278"/>
      <c r="AC120" s="278"/>
      <c r="AD120" s="278"/>
      <c r="AE120" s="278"/>
      <c r="AF120" s="276"/>
      <c r="AG120" s="276"/>
    </row>
    <row r="121" spans="1:33" s="3" customFormat="1">
      <c r="A121" s="278"/>
      <c r="B121" s="278"/>
      <c r="C121" s="278"/>
      <c r="D121" s="278"/>
      <c r="E121" s="278"/>
      <c r="F121" s="278"/>
      <c r="G121" s="278"/>
      <c r="H121" s="278"/>
      <c r="I121" s="276"/>
      <c r="J121" s="276"/>
      <c r="K121" s="276"/>
      <c r="L121" s="276"/>
      <c r="M121" s="278"/>
      <c r="N121" s="278"/>
      <c r="O121" s="278"/>
      <c r="P121" s="278"/>
      <c r="Q121" s="278"/>
      <c r="R121" s="278"/>
      <c r="S121" s="278"/>
      <c r="T121" s="278"/>
      <c r="U121" s="278"/>
      <c r="V121" s="278"/>
      <c r="W121" s="278"/>
      <c r="X121" s="278"/>
      <c r="Y121" s="278"/>
      <c r="Z121" s="278"/>
      <c r="AA121" s="278"/>
      <c r="AB121" s="278"/>
      <c r="AC121" s="278"/>
      <c r="AD121" s="278"/>
      <c r="AE121" s="278"/>
      <c r="AF121" s="276"/>
      <c r="AG121" s="278"/>
    </row>
    <row r="122" spans="1:33" s="3" customFormat="1">
      <c r="A122" s="278"/>
      <c r="B122" s="278"/>
      <c r="C122" s="278"/>
      <c r="D122" s="278"/>
      <c r="E122" s="278"/>
      <c r="F122" s="278"/>
      <c r="G122" s="278"/>
      <c r="H122" s="278"/>
      <c r="I122" s="276"/>
      <c r="J122" s="276"/>
      <c r="K122" s="276"/>
      <c r="L122" s="276"/>
      <c r="M122" s="278"/>
      <c r="N122" s="278"/>
      <c r="O122" s="278"/>
      <c r="P122" s="278"/>
      <c r="Q122" s="278"/>
      <c r="R122" s="278"/>
      <c r="S122" s="278"/>
      <c r="T122" s="278"/>
      <c r="U122" s="278"/>
      <c r="V122" s="278"/>
      <c r="W122" s="278"/>
      <c r="X122" s="278"/>
      <c r="Y122" s="278"/>
      <c r="Z122" s="278"/>
      <c r="AA122" s="278"/>
      <c r="AB122" s="278"/>
      <c r="AC122" s="278"/>
      <c r="AD122" s="278"/>
      <c r="AE122" s="278"/>
      <c r="AF122" s="276"/>
      <c r="AG122" s="278"/>
    </row>
    <row r="123" spans="1:33" s="3" customFormat="1">
      <c r="A123" s="278"/>
      <c r="B123" s="278"/>
      <c r="C123" s="278"/>
      <c r="D123" s="278"/>
      <c r="E123" s="278"/>
      <c r="F123" s="278"/>
      <c r="G123" s="278"/>
      <c r="H123" s="278"/>
      <c r="I123" s="276"/>
      <c r="J123" s="276"/>
      <c r="K123" s="276"/>
      <c r="L123" s="276"/>
      <c r="M123" s="278"/>
      <c r="N123" s="278"/>
      <c r="O123" s="278"/>
      <c r="P123" s="278"/>
      <c r="Q123" s="278"/>
      <c r="R123" s="278"/>
      <c r="S123" s="278"/>
      <c r="T123" s="278"/>
      <c r="U123" s="278"/>
      <c r="V123" s="278"/>
      <c r="W123" s="278"/>
      <c r="X123" s="278"/>
      <c r="Y123" s="278"/>
      <c r="Z123" s="278"/>
      <c r="AA123" s="278"/>
      <c r="AB123" s="278"/>
      <c r="AC123" s="278"/>
      <c r="AD123" s="278"/>
      <c r="AE123" s="278"/>
      <c r="AF123" s="276"/>
      <c r="AG123" s="278"/>
    </row>
    <row r="124" spans="1:33" s="3" customFormat="1">
      <c r="A124" s="278"/>
      <c r="B124" s="278"/>
      <c r="C124" s="278"/>
      <c r="D124" s="278"/>
      <c r="E124" s="278"/>
      <c r="F124" s="278"/>
      <c r="G124" s="278"/>
      <c r="H124" s="278"/>
      <c r="I124" s="276"/>
      <c r="J124" s="276"/>
      <c r="K124" s="276"/>
      <c r="L124" s="276"/>
      <c r="M124" s="278"/>
      <c r="N124" s="278"/>
      <c r="O124" s="278"/>
      <c r="P124" s="278"/>
      <c r="Q124" s="278"/>
      <c r="R124" s="278"/>
      <c r="S124" s="278"/>
      <c r="T124" s="278"/>
      <c r="U124" s="278"/>
      <c r="V124" s="278"/>
      <c r="W124" s="278"/>
      <c r="X124" s="278"/>
      <c r="Y124" s="278"/>
      <c r="Z124" s="278"/>
      <c r="AA124" s="278"/>
      <c r="AB124" s="278"/>
      <c r="AC124" s="278"/>
      <c r="AD124" s="278"/>
      <c r="AE124" s="278"/>
      <c r="AF124" s="276"/>
      <c r="AG124" s="278"/>
    </row>
    <row r="125" spans="1:33" s="3" customFormat="1">
      <c r="A125" s="278"/>
      <c r="B125" s="278"/>
      <c r="C125" s="278"/>
      <c r="D125" s="278"/>
      <c r="E125" s="278"/>
      <c r="F125" s="278"/>
      <c r="G125" s="278"/>
      <c r="H125" s="278"/>
      <c r="I125" s="276"/>
      <c r="J125" s="276"/>
      <c r="K125" s="276"/>
      <c r="L125" s="276"/>
      <c r="M125" s="278"/>
      <c r="N125" s="278"/>
      <c r="O125" s="278"/>
      <c r="P125" s="278"/>
      <c r="Q125" s="278"/>
      <c r="R125" s="278"/>
      <c r="S125" s="278"/>
      <c r="T125" s="278"/>
      <c r="U125" s="278"/>
      <c r="V125" s="278"/>
      <c r="W125" s="278"/>
      <c r="X125" s="278"/>
      <c r="Y125" s="278"/>
      <c r="Z125" s="278"/>
      <c r="AA125" s="278"/>
      <c r="AB125" s="278"/>
      <c r="AC125" s="278"/>
      <c r="AD125" s="278"/>
      <c r="AE125" s="278"/>
      <c r="AF125" s="276"/>
      <c r="AG125" s="278"/>
    </row>
    <row r="126" spans="1:33" s="3" customFormat="1">
      <c r="A126" s="278"/>
      <c r="B126" s="278"/>
      <c r="C126" s="278"/>
      <c r="D126" s="278"/>
      <c r="E126" s="278"/>
      <c r="F126" s="278"/>
      <c r="G126" s="278"/>
      <c r="H126" s="278"/>
      <c r="I126" s="276"/>
      <c r="J126" s="276"/>
      <c r="K126" s="276"/>
      <c r="L126" s="276"/>
      <c r="M126" s="278"/>
      <c r="N126" s="278"/>
      <c r="O126" s="278"/>
      <c r="P126" s="278"/>
      <c r="Q126" s="278"/>
      <c r="R126" s="276"/>
      <c r="S126" s="278"/>
      <c r="T126" s="278"/>
      <c r="U126" s="278"/>
      <c r="V126" s="278"/>
      <c r="W126" s="278"/>
      <c r="X126" s="278"/>
      <c r="Y126" s="278"/>
      <c r="Z126" s="278"/>
      <c r="AA126" s="278"/>
      <c r="AB126" s="278"/>
      <c r="AC126" s="278"/>
      <c r="AD126" s="278"/>
      <c r="AE126" s="278"/>
      <c r="AF126" s="276"/>
      <c r="AG126" s="278"/>
    </row>
    <row r="127" spans="1:33" s="3" customFormat="1">
      <c r="A127" s="278"/>
      <c r="B127" s="278"/>
      <c r="C127" s="278"/>
      <c r="D127" s="278"/>
      <c r="E127" s="278"/>
      <c r="F127" s="278"/>
      <c r="G127" s="279"/>
      <c r="H127" s="278"/>
      <c r="I127" s="276"/>
      <c r="J127" s="276"/>
      <c r="K127" s="276"/>
      <c r="L127" s="276"/>
      <c r="M127" s="278"/>
      <c r="N127" s="278"/>
      <c r="O127" s="278"/>
      <c r="P127" s="278"/>
      <c r="Q127" s="278"/>
      <c r="R127" s="276"/>
      <c r="S127" s="278"/>
      <c r="T127" s="278"/>
      <c r="U127" s="278"/>
      <c r="V127" s="278"/>
      <c r="W127" s="278"/>
      <c r="X127" s="278"/>
      <c r="Y127" s="278"/>
      <c r="Z127" s="278"/>
      <c r="AA127" s="278"/>
      <c r="AB127" s="278"/>
      <c r="AC127" s="278"/>
      <c r="AD127" s="278"/>
      <c r="AE127" s="278"/>
      <c r="AF127" s="276"/>
      <c r="AG127" s="278"/>
    </row>
    <row r="128" spans="1:33" s="3" customFormat="1">
      <c r="A128" s="278"/>
      <c r="B128" s="278"/>
      <c r="C128" s="278"/>
      <c r="D128" s="278"/>
      <c r="E128" s="278"/>
      <c r="F128" s="278"/>
      <c r="G128" s="279"/>
      <c r="H128" s="278"/>
      <c r="I128" s="276"/>
      <c r="J128" s="276"/>
      <c r="K128" s="276"/>
      <c r="L128" s="276"/>
      <c r="M128" s="278"/>
      <c r="N128" s="278"/>
      <c r="O128" s="278"/>
      <c r="P128" s="278"/>
      <c r="Q128" s="278"/>
      <c r="R128" s="278"/>
      <c r="S128" s="278"/>
      <c r="T128" s="278"/>
      <c r="U128" s="278"/>
      <c r="V128" s="278"/>
      <c r="W128" s="278"/>
      <c r="X128" s="278"/>
      <c r="Y128" s="278"/>
      <c r="Z128" s="278"/>
      <c r="AA128" s="278"/>
      <c r="AB128" s="278"/>
      <c r="AC128" s="278"/>
      <c r="AD128" s="278"/>
      <c r="AE128" s="278"/>
      <c r="AF128" s="276"/>
      <c r="AG128" s="278"/>
    </row>
    <row r="129" spans="1:33" s="3" customFormat="1">
      <c r="A129" s="278"/>
      <c r="B129" s="278"/>
      <c r="C129" s="278"/>
      <c r="D129" s="278"/>
      <c r="E129" s="278"/>
      <c r="F129" s="278"/>
      <c r="G129" s="279"/>
      <c r="H129" s="278"/>
      <c r="I129" s="276"/>
      <c r="J129" s="276"/>
      <c r="K129" s="276"/>
      <c r="L129" s="276"/>
      <c r="M129" s="278"/>
      <c r="N129" s="278"/>
      <c r="O129" s="278"/>
      <c r="P129" s="278"/>
      <c r="Q129" s="278"/>
      <c r="R129" s="278"/>
      <c r="S129" s="278"/>
      <c r="T129" s="278"/>
      <c r="U129" s="278"/>
      <c r="V129" s="278"/>
      <c r="W129" s="278"/>
      <c r="X129" s="278"/>
      <c r="Y129" s="278"/>
      <c r="Z129" s="278"/>
      <c r="AA129" s="278"/>
      <c r="AB129" s="278"/>
      <c r="AC129" s="278"/>
      <c r="AD129" s="278"/>
      <c r="AE129" s="278"/>
      <c r="AF129" s="276"/>
      <c r="AG129" s="278"/>
    </row>
    <row r="130" spans="1:33" s="3" customFormat="1">
      <c r="A130" s="278"/>
      <c r="B130" s="278"/>
      <c r="C130" s="278"/>
      <c r="D130" s="278"/>
      <c r="E130" s="278"/>
      <c r="F130" s="278"/>
      <c r="G130" s="279"/>
      <c r="H130" s="278"/>
      <c r="I130" s="276"/>
      <c r="J130" s="276"/>
      <c r="K130" s="276"/>
      <c r="L130" s="276"/>
      <c r="M130" s="278"/>
      <c r="N130" s="278"/>
      <c r="O130" s="278"/>
      <c r="P130" s="278"/>
      <c r="Q130" s="278"/>
      <c r="R130" s="278"/>
      <c r="S130" s="278"/>
      <c r="T130" s="278"/>
      <c r="U130" s="278"/>
      <c r="V130" s="278"/>
      <c r="W130" s="278"/>
      <c r="X130" s="278"/>
      <c r="Y130" s="278"/>
      <c r="Z130" s="278"/>
      <c r="AA130" s="278"/>
      <c r="AB130" s="278"/>
      <c r="AC130" s="278"/>
      <c r="AD130" s="278"/>
      <c r="AE130" s="278"/>
      <c r="AF130" s="276"/>
      <c r="AG130" s="278"/>
    </row>
    <row r="131" spans="1:33" s="3" customFormat="1">
      <c r="A131" s="278"/>
      <c r="B131" s="278"/>
      <c r="C131" s="278"/>
      <c r="D131" s="278"/>
      <c r="E131" s="278"/>
      <c r="F131" s="278"/>
      <c r="G131" s="279"/>
      <c r="H131" s="278"/>
      <c r="I131" s="276"/>
      <c r="J131" s="276"/>
      <c r="K131" s="276"/>
      <c r="L131" s="276"/>
      <c r="M131" s="278"/>
      <c r="N131" s="278"/>
      <c r="O131" s="278"/>
      <c r="P131" s="278"/>
      <c r="Q131" s="278"/>
      <c r="R131" s="278"/>
      <c r="S131" s="278"/>
      <c r="T131" s="278"/>
      <c r="U131" s="278"/>
      <c r="V131" s="278"/>
      <c r="W131" s="278"/>
      <c r="X131" s="278"/>
      <c r="Y131" s="278"/>
      <c r="Z131" s="278"/>
      <c r="AA131" s="278"/>
      <c r="AB131" s="278"/>
      <c r="AC131" s="278"/>
      <c r="AD131" s="278"/>
      <c r="AE131" s="278"/>
      <c r="AF131" s="276"/>
      <c r="AG131" s="278"/>
    </row>
    <row r="132" spans="1:33" s="3" customFormat="1">
      <c r="A132" s="278"/>
      <c r="B132" s="278"/>
      <c r="C132" s="278"/>
      <c r="D132" s="278"/>
      <c r="E132" s="278"/>
      <c r="F132" s="278"/>
      <c r="G132" s="279"/>
      <c r="H132" s="278"/>
      <c r="I132" s="276"/>
      <c r="J132" s="276"/>
      <c r="K132" s="276"/>
      <c r="L132" s="276"/>
      <c r="M132" s="278"/>
      <c r="N132" s="278"/>
      <c r="O132" s="278"/>
      <c r="P132" s="278"/>
      <c r="Q132" s="278"/>
      <c r="R132" s="278"/>
      <c r="S132" s="278"/>
      <c r="T132" s="278"/>
      <c r="U132" s="278"/>
      <c r="V132" s="278"/>
      <c r="W132" s="278"/>
      <c r="X132" s="278"/>
      <c r="Y132" s="278"/>
      <c r="Z132" s="278"/>
      <c r="AA132" s="278"/>
      <c r="AB132" s="278"/>
      <c r="AC132" s="278"/>
      <c r="AD132" s="278"/>
      <c r="AE132" s="278"/>
      <c r="AF132" s="276"/>
      <c r="AG132" s="278"/>
    </row>
    <row r="133" spans="1:33" s="3" customFormat="1">
      <c r="A133" s="278"/>
      <c r="B133" s="278"/>
      <c r="C133" s="278"/>
      <c r="D133" s="278"/>
      <c r="E133" s="278"/>
      <c r="F133" s="278"/>
      <c r="G133" s="278"/>
      <c r="H133" s="278"/>
      <c r="I133" s="276"/>
      <c r="J133" s="276"/>
      <c r="K133" s="276"/>
      <c r="L133" s="276"/>
      <c r="M133" s="278"/>
      <c r="N133" s="278"/>
      <c r="O133" s="278"/>
      <c r="P133" s="278"/>
      <c r="Q133" s="278"/>
      <c r="R133" s="278"/>
      <c r="S133" s="278"/>
      <c r="T133" s="278"/>
      <c r="U133" s="278"/>
      <c r="V133" s="278"/>
      <c r="W133" s="278"/>
      <c r="X133" s="278"/>
      <c r="Y133" s="278"/>
      <c r="Z133" s="278"/>
      <c r="AA133" s="278"/>
      <c r="AB133" s="278"/>
      <c r="AC133" s="278"/>
      <c r="AD133" s="278"/>
      <c r="AE133" s="278"/>
      <c r="AF133" s="276"/>
      <c r="AG133" s="278"/>
    </row>
    <row r="134" spans="1:33" s="3" customFormat="1">
      <c r="A134" s="278"/>
      <c r="B134" s="278"/>
      <c r="C134" s="278"/>
      <c r="D134" s="278"/>
      <c r="E134" s="278"/>
      <c r="F134" s="278"/>
      <c r="G134" s="278"/>
      <c r="H134" s="278"/>
      <c r="I134" s="276"/>
      <c r="J134" s="276"/>
      <c r="K134" s="276"/>
      <c r="L134" s="276"/>
      <c r="M134" s="278"/>
      <c r="N134" s="278"/>
      <c r="O134" s="278"/>
      <c r="P134" s="278"/>
      <c r="Q134" s="278"/>
      <c r="R134" s="278"/>
      <c r="S134" s="278"/>
      <c r="T134" s="278"/>
      <c r="U134" s="278"/>
      <c r="V134" s="278"/>
      <c r="W134" s="278"/>
      <c r="X134" s="278"/>
      <c r="Y134" s="278"/>
      <c r="Z134" s="278"/>
      <c r="AA134" s="278"/>
      <c r="AB134" s="278"/>
      <c r="AC134" s="278"/>
      <c r="AD134" s="278"/>
      <c r="AE134" s="278"/>
      <c r="AF134" s="276"/>
      <c r="AG134" s="278"/>
    </row>
    <row r="135" spans="1:33" s="3" customFormat="1">
      <c r="A135" s="278"/>
      <c r="B135" s="278"/>
      <c r="C135" s="278"/>
      <c r="D135" s="278"/>
      <c r="E135" s="278"/>
      <c r="F135" s="278"/>
      <c r="G135" s="278"/>
      <c r="H135" s="278"/>
      <c r="I135" s="276"/>
      <c r="J135" s="276"/>
      <c r="K135" s="276"/>
      <c r="L135" s="276"/>
      <c r="M135" s="278"/>
      <c r="N135" s="278"/>
      <c r="O135" s="278"/>
      <c r="P135" s="278"/>
      <c r="Q135" s="278"/>
      <c r="R135" s="278"/>
      <c r="S135" s="278"/>
      <c r="T135" s="278"/>
      <c r="U135" s="278"/>
      <c r="V135" s="278"/>
      <c r="W135" s="278"/>
      <c r="X135" s="278"/>
      <c r="Y135" s="278"/>
      <c r="Z135" s="278"/>
      <c r="AA135" s="278"/>
      <c r="AB135" s="278"/>
      <c r="AC135" s="278"/>
      <c r="AD135" s="278"/>
      <c r="AE135" s="278"/>
      <c r="AF135" s="276"/>
      <c r="AG135" s="278"/>
    </row>
    <row r="136" spans="1:33" s="3" customFormat="1">
      <c r="A136" s="278"/>
      <c r="B136" s="278"/>
      <c r="C136" s="278"/>
      <c r="D136" s="278"/>
      <c r="E136" s="278"/>
      <c r="F136" s="278"/>
      <c r="G136" s="278"/>
      <c r="H136" s="278"/>
      <c r="I136" s="276"/>
      <c r="J136" s="276"/>
      <c r="K136" s="276"/>
      <c r="L136" s="276"/>
      <c r="M136" s="278"/>
      <c r="N136" s="278"/>
      <c r="O136" s="278"/>
      <c r="P136" s="278"/>
      <c r="Q136" s="278"/>
      <c r="R136" s="278"/>
      <c r="S136" s="278"/>
      <c r="T136" s="278"/>
      <c r="U136" s="278"/>
      <c r="V136" s="278"/>
      <c r="W136" s="278"/>
      <c r="X136" s="278"/>
      <c r="Y136" s="278"/>
      <c r="Z136" s="278"/>
      <c r="AA136" s="278"/>
      <c r="AB136" s="278"/>
      <c r="AC136" s="278"/>
      <c r="AD136" s="278"/>
      <c r="AE136" s="278"/>
      <c r="AF136" s="276"/>
      <c r="AG136" s="278"/>
    </row>
    <row r="137" spans="1:33" s="3" customFormat="1">
      <c r="A137" s="278"/>
      <c r="B137" s="278"/>
      <c r="C137" s="278"/>
      <c r="D137" s="278"/>
      <c r="E137" s="278"/>
      <c r="F137" s="278"/>
      <c r="G137" s="278"/>
      <c r="H137" s="278"/>
      <c r="I137" s="276"/>
      <c r="J137" s="276"/>
      <c r="K137" s="276"/>
      <c r="L137" s="276"/>
      <c r="M137" s="278"/>
      <c r="N137" s="278"/>
      <c r="O137" s="278"/>
      <c r="P137" s="278"/>
      <c r="Q137" s="278"/>
      <c r="R137" s="278"/>
      <c r="S137" s="278"/>
      <c r="T137" s="278"/>
      <c r="U137" s="278"/>
      <c r="V137" s="278"/>
      <c r="W137" s="278"/>
      <c r="X137" s="278"/>
      <c r="Y137" s="278"/>
      <c r="Z137" s="278"/>
      <c r="AA137" s="278"/>
      <c r="AB137" s="278"/>
      <c r="AC137" s="278"/>
      <c r="AD137" s="278"/>
      <c r="AE137" s="278"/>
      <c r="AF137" s="276"/>
      <c r="AG137" s="278"/>
    </row>
    <row r="138" spans="1:33" s="3" customFormat="1">
      <c r="A138" s="278"/>
      <c r="B138" s="278"/>
      <c r="C138" s="278"/>
      <c r="D138" s="278"/>
      <c r="E138" s="278"/>
      <c r="F138" s="278"/>
      <c r="G138" s="278"/>
      <c r="H138" s="278"/>
      <c r="I138" s="276"/>
      <c r="J138" s="276"/>
      <c r="K138" s="276"/>
      <c r="L138" s="276"/>
      <c r="M138" s="278"/>
      <c r="N138" s="278"/>
      <c r="O138" s="278"/>
      <c r="P138" s="278"/>
      <c r="Q138" s="278"/>
      <c r="R138" s="278"/>
      <c r="S138" s="278"/>
      <c r="T138" s="278"/>
      <c r="U138" s="278"/>
      <c r="V138" s="278"/>
      <c r="W138" s="278"/>
      <c r="X138" s="278"/>
      <c r="Y138" s="278"/>
      <c r="Z138" s="278"/>
      <c r="AA138" s="278"/>
      <c r="AB138" s="278"/>
      <c r="AC138" s="278"/>
      <c r="AD138" s="278"/>
      <c r="AE138" s="278"/>
      <c r="AF138" s="276"/>
      <c r="AG138" s="278"/>
    </row>
    <row r="139" spans="1:33" s="3" customFormat="1">
      <c r="A139" s="278"/>
      <c r="B139" s="278"/>
      <c r="C139" s="278"/>
      <c r="D139" s="278"/>
      <c r="E139" s="278"/>
      <c r="F139" s="278"/>
      <c r="G139" s="278"/>
      <c r="H139" s="278"/>
      <c r="I139" s="276"/>
      <c r="J139" s="276"/>
      <c r="K139" s="276"/>
      <c r="L139" s="276"/>
      <c r="M139" s="278"/>
      <c r="N139" s="278"/>
      <c r="O139" s="278"/>
      <c r="P139" s="278"/>
      <c r="Q139" s="278"/>
      <c r="R139" s="278"/>
      <c r="S139" s="278"/>
      <c r="T139" s="278"/>
      <c r="U139" s="278"/>
      <c r="V139" s="278"/>
      <c r="W139" s="278"/>
      <c r="X139" s="278"/>
      <c r="Y139" s="278"/>
      <c r="Z139" s="278"/>
      <c r="AA139" s="278"/>
      <c r="AB139" s="278"/>
      <c r="AC139" s="278"/>
      <c r="AD139" s="278"/>
      <c r="AE139" s="278"/>
      <c r="AF139" s="276"/>
      <c r="AG139" s="278"/>
    </row>
    <row r="140" spans="1:33" s="3" customFormat="1">
      <c r="A140" s="278"/>
      <c r="B140" s="278"/>
      <c r="C140" s="278"/>
      <c r="D140" s="278"/>
      <c r="E140" s="278"/>
      <c r="F140" s="278"/>
      <c r="G140" s="278"/>
      <c r="H140" s="278"/>
      <c r="I140" s="276"/>
      <c r="J140" s="276"/>
      <c r="K140" s="276"/>
      <c r="L140" s="276"/>
      <c r="M140" s="278"/>
      <c r="N140" s="278"/>
      <c r="O140" s="278"/>
      <c r="P140" s="278"/>
      <c r="Q140" s="278"/>
      <c r="R140" s="278"/>
      <c r="S140" s="278"/>
      <c r="T140" s="278"/>
      <c r="U140" s="278"/>
      <c r="V140" s="278"/>
      <c r="W140" s="278"/>
      <c r="X140" s="278"/>
      <c r="Y140" s="278"/>
      <c r="Z140" s="278"/>
      <c r="AA140" s="278"/>
      <c r="AB140" s="278"/>
      <c r="AC140" s="278"/>
      <c r="AD140" s="278"/>
      <c r="AE140" s="278"/>
      <c r="AF140" s="276"/>
      <c r="AG140" s="278"/>
    </row>
    <row r="141" spans="1:33" s="3" customFormat="1">
      <c r="A141" s="278"/>
      <c r="B141" s="278"/>
      <c r="C141" s="278"/>
      <c r="D141" s="278"/>
      <c r="E141" s="278"/>
      <c r="F141" s="278"/>
      <c r="G141" s="278"/>
      <c r="H141" s="278"/>
      <c r="I141" s="276"/>
      <c r="J141" s="276"/>
      <c r="K141" s="276"/>
      <c r="L141" s="276"/>
      <c r="M141" s="278"/>
      <c r="N141" s="278"/>
      <c r="O141" s="278"/>
      <c r="P141" s="278"/>
      <c r="Q141" s="278"/>
      <c r="R141" s="278"/>
      <c r="S141" s="278"/>
      <c r="T141" s="278"/>
      <c r="U141" s="278"/>
      <c r="V141" s="278"/>
      <c r="W141" s="278"/>
      <c r="X141" s="278"/>
      <c r="Y141" s="278"/>
      <c r="Z141" s="278"/>
      <c r="AA141" s="278"/>
      <c r="AB141" s="278"/>
      <c r="AC141" s="278"/>
      <c r="AD141" s="278"/>
      <c r="AE141" s="278"/>
      <c r="AF141" s="276"/>
      <c r="AG141" s="276"/>
    </row>
    <row r="142" spans="1:33" s="3" customFormat="1">
      <c r="A142" s="278"/>
      <c r="B142" s="278"/>
      <c r="C142" s="278"/>
      <c r="D142" s="278"/>
      <c r="E142" s="278"/>
      <c r="F142" s="278"/>
      <c r="G142" s="278"/>
      <c r="H142" s="278"/>
      <c r="I142" s="276"/>
      <c r="J142" s="276"/>
      <c r="K142" s="276"/>
      <c r="L142" s="276"/>
      <c r="M142" s="278"/>
      <c r="N142" s="278"/>
      <c r="O142" s="278"/>
      <c r="P142" s="278"/>
      <c r="Q142" s="278"/>
      <c r="R142" s="278"/>
      <c r="S142" s="278"/>
      <c r="T142" s="278"/>
      <c r="U142" s="278"/>
      <c r="V142" s="278"/>
      <c r="W142" s="278"/>
      <c r="X142" s="278"/>
      <c r="Y142" s="278"/>
      <c r="Z142" s="278"/>
      <c r="AA142" s="278"/>
      <c r="AB142" s="278"/>
      <c r="AC142" s="278"/>
      <c r="AD142" s="278"/>
      <c r="AE142" s="278"/>
      <c r="AF142" s="276"/>
      <c r="AG142" s="276"/>
    </row>
    <row r="143" spans="1:33" s="3" customFormat="1">
      <c r="A143" s="278"/>
      <c r="B143" s="278"/>
      <c r="C143" s="278"/>
      <c r="D143" s="278"/>
      <c r="E143" s="278"/>
      <c r="F143" s="278"/>
      <c r="G143" s="278"/>
      <c r="H143" s="278"/>
      <c r="I143" s="276"/>
      <c r="J143" s="276"/>
      <c r="K143" s="276"/>
      <c r="L143" s="276"/>
      <c r="M143" s="278"/>
      <c r="N143" s="278"/>
      <c r="O143" s="278"/>
      <c r="P143" s="278"/>
      <c r="Q143" s="278"/>
      <c r="R143" s="278"/>
      <c r="S143" s="278"/>
      <c r="T143" s="278"/>
      <c r="U143" s="278"/>
      <c r="V143" s="278"/>
      <c r="W143" s="278"/>
      <c r="X143" s="278"/>
      <c r="Y143" s="278"/>
      <c r="Z143" s="278"/>
      <c r="AA143" s="278"/>
      <c r="AB143" s="278"/>
      <c r="AC143" s="278"/>
      <c r="AD143" s="278"/>
      <c r="AE143" s="278"/>
      <c r="AF143" s="276"/>
      <c r="AG143" s="278"/>
    </row>
    <row r="144" spans="1:33" s="3" customFormat="1">
      <c r="A144" s="278"/>
      <c r="B144" s="278"/>
      <c r="C144" s="278"/>
      <c r="D144" s="278"/>
      <c r="E144" s="278"/>
      <c r="F144" s="278"/>
      <c r="G144" s="278"/>
      <c r="H144" s="278"/>
      <c r="I144" s="276"/>
      <c r="J144" s="276"/>
      <c r="K144" s="276"/>
      <c r="L144" s="276"/>
      <c r="M144" s="278"/>
      <c r="N144" s="278"/>
      <c r="O144" s="278"/>
      <c r="P144" s="278"/>
      <c r="Q144" s="278"/>
      <c r="R144" s="278"/>
      <c r="S144" s="278"/>
      <c r="T144" s="278"/>
      <c r="U144" s="278"/>
      <c r="V144" s="278"/>
      <c r="W144" s="278"/>
      <c r="X144" s="278"/>
      <c r="Y144" s="278"/>
      <c r="Z144" s="278"/>
      <c r="AA144" s="278"/>
      <c r="AB144" s="278"/>
      <c r="AC144" s="278"/>
      <c r="AD144" s="278"/>
      <c r="AE144" s="278"/>
      <c r="AF144" s="276"/>
      <c r="AG144" s="278"/>
    </row>
    <row r="145" spans="1:33" s="3" customFormat="1">
      <c r="A145" s="278"/>
      <c r="B145" s="278"/>
      <c r="C145" s="278"/>
      <c r="D145" s="278"/>
      <c r="E145" s="278"/>
      <c r="F145" s="278"/>
      <c r="G145" s="278"/>
      <c r="H145" s="278"/>
      <c r="I145" s="276"/>
      <c r="J145" s="276"/>
      <c r="K145" s="276"/>
      <c r="L145" s="276"/>
      <c r="M145" s="278"/>
      <c r="N145" s="278"/>
      <c r="O145" s="278"/>
      <c r="P145" s="278"/>
      <c r="Q145" s="278"/>
      <c r="R145" s="278"/>
      <c r="S145" s="278"/>
      <c r="T145" s="278"/>
      <c r="U145" s="278"/>
      <c r="V145" s="278"/>
      <c r="W145" s="278"/>
      <c r="X145" s="278"/>
      <c r="Y145" s="278"/>
      <c r="Z145" s="278"/>
      <c r="AA145" s="278"/>
      <c r="AB145" s="278"/>
      <c r="AC145" s="278"/>
      <c r="AD145" s="278"/>
      <c r="AE145" s="278"/>
      <c r="AF145" s="276"/>
      <c r="AG145" s="278"/>
    </row>
    <row r="146" spans="1:33" s="3" customFormat="1">
      <c r="A146" s="278"/>
      <c r="B146" s="278"/>
      <c r="C146" s="278"/>
      <c r="D146" s="278"/>
      <c r="E146" s="278"/>
      <c r="F146" s="278"/>
      <c r="G146" s="278"/>
      <c r="H146" s="278"/>
      <c r="I146" s="276"/>
      <c r="J146" s="276"/>
      <c r="K146" s="276"/>
      <c r="L146" s="276"/>
      <c r="M146" s="278"/>
      <c r="N146" s="278"/>
      <c r="O146" s="278"/>
      <c r="P146" s="278"/>
      <c r="Q146" s="278"/>
      <c r="R146" s="278"/>
      <c r="S146" s="278"/>
      <c r="T146" s="278"/>
      <c r="U146" s="278"/>
      <c r="V146" s="278"/>
      <c r="W146" s="278"/>
      <c r="X146" s="278"/>
      <c r="Y146" s="278"/>
      <c r="Z146" s="278"/>
      <c r="AA146" s="278"/>
      <c r="AB146" s="278"/>
      <c r="AC146" s="278"/>
      <c r="AD146" s="278"/>
      <c r="AE146" s="278"/>
      <c r="AF146" s="276"/>
      <c r="AG146" s="278"/>
    </row>
    <row r="147" spans="1:33" s="3" customFormat="1">
      <c r="A147" s="278"/>
      <c r="B147" s="278"/>
      <c r="C147" s="278"/>
      <c r="D147" s="278"/>
      <c r="E147" s="278"/>
      <c r="F147" s="278"/>
      <c r="G147" s="278"/>
      <c r="H147" s="278"/>
      <c r="I147" s="276"/>
      <c r="J147" s="276"/>
      <c r="K147" s="276"/>
      <c r="L147" s="276"/>
      <c r="M147" s="278"/>
      <c r="N147" s="278"/>
      <c r="O147" s="278"/>
      <c r="P147" s="278"/>
      <c r="Q147" s="278"/>
      <c r="R147" s="278"/>
      <c r="S147" s="278"/>
      <c r="T147" s="278"/>
      <c r="U147" s="278"/>
      <c r="V147" s="278"/>
      <c r="W147" s="278"/>
      <c r="X147" s="278"/>
      <c r="Y147" s="278"/>
      <c r="Z147" s="278"/>
      <c r="AA147" s="278"/>
      <c r="AB147" s="278"/>
      <c r="AC147" s="278"/>
      <c r="AD147" s="278"/>
      <c r="AE147" s="278"/>
      <c r="AF147" s="276"/>
      <c r="AG147" s="278"/>
    </row>
    <row r="148" spans="1:33" s="3" customFormat="1">
      <c r="A148" s="278"/>
      <c r="B148" s="278"/>
      <c r="C148" s="278"/>
      <c r="D148" s="278"/>
      <c r="E148" s="278"/>
      <c r="F148" s="278"/>
      <c r="G148" s="278"/>
      <c r="H148" s="278"/>
      <c r="I148" s="276"/>
      <c r="J148" s="276"/>
      <c r="K148" s="276"/>
      <c r="L148" s="276"/>
      <c r="M148" s="278"/>
      <c r="N148" s="278"/>
      <c r="O148" s="278"/>
      <c r="P148" s="278"/>
      <c r="Q148" s="278"/>
      <c r="R148" s="278"/>
      <c r="S148" s="278"/>
      <c r="T148" s="278"/>
      <c r="U148" s="278"/>
      <c r="V148" s="278"/>
      <c r="W148" s="278"/>
      <c r="X148" s="278"/>
      <c r="Y148" s="278"/>
      <c r="Z148" s="278"/>
      <c r="AA148" s="278"/>
      <c r="AB148" s="278"/>
      <c r="AC148" s="278"/>
      <c r="AD148" s="278"/>
      <c r="AE148" s="278"/>
      <c r="AF148" s="276"/>
      <c r="AG148" s="278"/>
    </row>
    <row r="149" spans="1:33" s="3" customFormat="1">
      <c r="A149" s="278"/>
      <c r="B149" s="278"/>
      <c r="C149" s="278"/>
      <c r="D149" s="278"/>
      <c r="E149" s="278"/>
      <c r="F149" s="278"/>
      <c r="G149" s="278"/>
      <c r="H149" s="278"/>
      <c r="I149" s="276"/>
      <c r="J149" s="276"/>
      <c r="K149" s="276"/>
      <c r="L149" s="276"/>
      <c r="M149" s="278"/>
      <c r="N149" s="278"/>
      <c r="O149" s="278"/>
      <c r="P149" s="278"/>
      <c r="Q149" s="278"/>
      <c r="R149" s="278"/>
      <c r="S149" s="278"/>
      <c r="T149" s="278"/>
      <c r="U149" s="278"/>
      <c r="V149" s="278"/>
      <c r="W149" s="278"/>
      <c r="X149" s="278"/>
      <c r="Y149" s="278"/>
      <c r="Z149" s="278"/>
      <c r="AA149" s="278"/>
      <c r="AB149" s="278"/>
      <c r="AC149" s="278"/>
      <c r="AD149" s="278"/>
      <c r="AE149" s="278"/>
      <c r="AF149" s="276"/>
      <c r="AG149" s="278"/>
    </row>
    <row r="150" spans="1:33" s="3" customFormat="1">
      <c r="A150" s="278"/>
      <c r="B150" s="278"/>
      <c r="C150" s="278"/>
      <c r="D150" s="278"/>
      <c r="E150" s="278"/>
      <c r="F150" s="278"/>
      <c r="G150" s="278"/>
      <c r="H150" s="278"/>
      <c r="I150" s="276"/>
      <c r="J150" s="276"/>
      <c r="K150" s="276"/>
      <c r="L150" s="276"/>
      <c r="M150" s="278"/>
      <c r="N150" s="278"/>
      <c r="O150" s="278"/>
      <c r="P150" s="278"/>
      <c r="Q150" s="278"/>
      <c r="R150" s="278"/>
      <c r="S150" s="278"/>
      <c r="T150" s="278"/>
      <c r="U150" s="278"/>
      <c r="V150" s="278"/>
      <c r="W150" s="278"/>
      <c r="X150" s="278"/>
      <c r="Y150" s="278"/>
      <c r="Z150" s="278"/>
      <c r="AA150" s="278"/>
      <c r="AB150" s="278"/>
      <c r="AC150" s="278"/>
      <c r="AD150" s="278"/>
      <c r="AE150" s="278"/>
      <c r="AF150" s="276"/>
      <c r="AG150" s="278"/>
    </row>
    <row r="151" spans="1:33" s="3" customFormat="1">
      <c r="A151" s="278"/>
      <c r="B151" s="278"/>
      <c r="C151" s="278"/>
      <c r="D151" s="278"/>
      <c r="E151" s="278"/>
      <c r="F151" s="278"/>
      <c r="G151" s="278"/>
      <c r="H151" s="278"/>
      <c r="I151" s="276"/>
      <c r="J151" s="276"/>
      <c r="K151" s="276"/>
      <c r="L151" s="276"/>
      <c r="M151" s="278"/>
      <c r="N151" s="278"/>
      <c r="O151" s="278"/>
      <c r="P151" s="278"/>
      <c r="Q151" s="278"/>
      <c r="R151" s="278"/>
      <c r="S151" s="278"/>
      <c r="T151" s="278"/>
      <c r="U151" s="278"/>
      <c r="V151" s="278"/>
      <c r="W151" s="278"/>
      <c r="X151" s="278"/>
      <c r="Y151" s="278"/>
      <c r="Z151" s="278"/>
      <c r="AA151" s="278"/>
      <c r="AB151" s="278"/>
      <c r="AC151" s="278"/>
      <c r="AD151" s="278"/>
      <c r="AE151" s="278"/>
      <c r="AF151" s="276"/>
      <c r="AG151" s="278"/>
    </row>
    <row r="152" spans="1:33" s="3" customFormat="1">
      <c r="A152" s="278"/>
      <c r="B152" s="278"/>
      <c r="C152" s="278"/>
      <c r="D152" s="278"/>
      <c r="E152" s="278"/>
      <c r="F152" s="278"/>
      <c r="G152" s="278"/>
      <c r="H152" s="278"/>
      <c r="I152" s="276"/>
      <c r="J152" s="276"/>
      <c r="K152" s="276"/>
      <c r="L152" s="276"/>
      <c r="M152" s="278"/>
      <c r="N152" s="278"/>
      <c r="O152" s="278"/>
      <c r="P152" s="278"/>
      <c r="Q152" s="278"/>
      <c r="R152" s="278"/>
      <c r="S152" s="278"/>
      <c r="T152" s="278"/>
      <c r="U152" s="278"/>
      <c r="V152" s="278"/>
      <c r="W152" s="278"/>
      <c r="X152" s="278"/>
      <c r="Y152" s="278"/>
      <c r="Z152" s="278"/>
      <c r="AA152" s="278"/>
      <c r="AB152" s="278"/>
      <c r="AC152" s="278"/>
      <c r="AD152" s="278"/>
      <c r="AE152" s="278"/>
      <c r="AF152" s="276"/>
      <c r="AG152" s="278"/>
    </row>
    <row r="153" spans="1:33" s="3" customFormat="1">
      <c r="A153" s="278"/>
      <c r="B153" s="278"/>
      <c r="C153" s="278"/>
      <c r="D153" s="278"/>
      <c r="E153" s="278"/>
      <c r="F153" s="278"/>
      <c r="G153" s="278"/>
      <c r="H153" s="278"/>
      <c r="I153" s="276"/>
      <c r="J153" s="276"/>
      <c r="K153" s="276"/>
      <c r="L153" s="276"/>
      <c r="M153" s="278"/>
      <c r="N153" s="278"/>
      <c r="O153" s="278"/>
      <c r="P153" s="278"/>
      <c r="Q153" s="278"/>
      <c r="R153" s="278"/>
      <c r="S153" s="278"/>
      <c r="T153" s="278"/>
      <c r="U153" s="278"/>
      <c r="V153" s="278"/>
      <c r="W153" s="278"/>
      <c r="X153" s="278"/>
      <c r="Y153" s="278"/>
      <c r="Z153" s="278"/>
      <c r="AA153" s="278"/>
      <c r="AB153" s="278"/>
      <c r="AC153" s="278"/>
      <c r="AD153" s="278"/>
      <c r="AE153" s="278"/>
      <c r="AF153" s="276"/>
      <c r="AG153" s="276"/>
    </row>
    <row r="154" spans="1:33" s="3" customFormat="1">
      <c r="A154" s="278"/>
      <c r="B154" s="278"/>
      <c r="C154" s="278"/>
      <c r="D154" s="278"/>
      <c r="E154" s="278"/>
      <c r="F154" s="278"/>
      <c r="G154" s="278"/>
      <c r="H154" s="278"/>
      <c r="I154" s="276"/>
      <c r="J154" s="276"/>
      <c r="K154" s="276"/>
      <c r="L154" s="276"/>
      <c r="M154" s="278"/>
      <c r="N154" s="278"/>
      <c r="O154" s="278"/>
      <c r="P154" s="278"/>
      <c r="Q154" s="278"/>
      <c r="R154" s="278"/>
      <c r="S154" s="280"/>
      <c r="T154" s="278"/>
      <c r="U154" s="278"/>
      <c r="V154" s="278"/>
      <c r="W154" s="278"/>
      <c r="X154" s="278"/>
      <c r="Y154" s="278"/>
      <c r="Z154" s="278"/>
      <c r="AA154" s="278"/>
      <c r="AB154" s="278"/>
      <c r="AC154" s="278"/>
      <c r="AD154" s="278"/>
      <c r="AE154" s="278"/>
      <c r="AF154" s="276"/>
      <c r="AG154" s="276"/>
    </row>
    <row r="155" spans="1:33" s="3" customFormat="1">
      <c r="A155" s="278"/>
      <c r="B155" s="278"/>
      <c r="C155" s="278"/>
      <c r="D155" s="278"/>
      <c r="E155" s="278"/>
      <c r="F155" s="278"/>
      <c r="G155" s="278"/>
      <c r="H155" s="278"/>
      <c r="I155" s="276"/>
      <c r="J155" s="276"/>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6"/>
      <c r="AG155" s="276"/>
    </row>
    <row r="156" spans="1:33" s="3" customFormat="1">
      <c r="A156" s="278"/>
      <c r="B156" s="278"/>
      <c r="C156" s="278"/>
      <c r="D156" s="278"/>
      <c r="E156" s="278"/>
      <c r="F156" s="278"/>
      <c r="G156" s="278"/>
      <c r="H156" s="278"/>
      <c r="I156" s="276"/>
      <c r="J156" s="276"/>
      <c r="K156" s="276"/>
      <c r="L156" s="276"/>
      <c r="M156" s="278"/>
      <c r="N156" s="278"/>
      <c r="O156" s="278"/>
      <c r="P156" s="278"/>
      <c r="Q156" s="278"/>
      <c r="R156" s="278"/>
      <c r="S156" s="278"/>
      <c r="T156" s="278"/>
      <c r="U156" s="278"/>
      <c r="V156" s="278"/>
      <c r="W156" s="278"/>
      <c r="X156" s="278"/>
      <c r="Y156" s="278"/>
      <c r="Z156" s="278"/>
      <c r="AA156" s="278"/>
      <c r="AB156" s="278"/>
      <c r="AC156" s="278"/>
      <c r="AD156" s="278"/>
      <c r="AE156" s="278"/>
      <c r="AF156" s="276"/>
      <c r="AG156" s="278"/>
    </row>
    <row r="157" spans="1:33" s="3" customFormat="1">
      <c r="A157" s="278"/>
      <c r="B157" s="278"/>
      <c r="C157" s="278"/>
      <c r="D157" s="278"/>
      <c r="E157" s="278"/>
      <c r="F157" s="278"/>
      <c r="G157" s="278"/>
      <c r="H157" s="278"/>
      <c r="I157" s="276"/>
      <c r="J157" s="276"/>
      <c r="K157" s="276"/>
      <c r="L157" s="276"/>
      <c r="M157" s="278"/>
      <c r="N157" s="278"/>
      <c r="O157" s="278"/>
      <c r="P157" s="278"/>
      <c r="Q157" s="278"/>
      <c r="R157" s="278"/>
      <c r="S157" s="278"/>
      <c r="T157" s="278"/>
      <c r="U157" s="278"/>
      <c r="V157" s="278"/>
      <c r="W157" s="278"/>
      <c r="X157" s="278"/>
      <c r="Y157" s="278"/>
      <c r="Z157" s="278"/>
      <c r="AA157" s="278"/>
      <c r="AB157" s="278"/>
      <c r="AC157" s="278"/>
      <c r="AD157" s="278"/>
      <c r="AE157" s="278"/>
      <c r="AF157" s="276"/>
      <c r="AG157" s="276"/>
    </row>
    <row r="158" spans="1:33" s="3" customFormat="1">
      <c r="A158" s="278"/>
      <c r="B158" s="278"/>
      <c r="C158" s="278"/>
      <c r="D158" s="278"/>
      <c r="E158" s="278"/>
      <c r="F158" s="278"/>
      <c r="G158" s="278"/>
      <c r="H158" s="278"/>
      <c r="I158" s="276"/>
      <c r="J158" s="276"/>
      <c r="K158" s="276"/>
      <c r="L158" s="276"/>
      <c r="M158" s="278"/>
      <c r="N158" s="278"/>
      <c r="O158" s="278"/>
      <c r="P158" s="278"/>
      <c r="Q158" s="278"/>
      <c r="R158" s="278"/>
      <c r="S158" s="278"/>
      <c r="T158" s="278"/>
      <c r="U158" s="278"/>
      <c r="V158" s="278"/>
      <c r="W158" s="278"/>
      <c r="X158" s="278"/>
      <c r="Y158" s="278"/>
      <c r="Z158" s="278"/>
      <c r="AA158" s="278"/>
      <c r="AB158" s="278"/>
      <c r="AC158" s="278"/>
      <c r="AD158" s="278"/>
      <c r="AE158" s="278"/>
      <c r="AF158" s="276"/>
      <c r="AG158" s="278"/>
    </row>
    <row r="159" spans="1:33" s="3" customFormat="1">
      <c r="A159" s="278"/>
      <c r="B159" s="278"/>
      <c r="C159" s="278"/>
      <c r="D159" s="278"/>
      <c r="E159" s="278"/>
      <c r="F159" s="278"/>
      <c r="G159" s="278"/>
      <c r="H159" s="278"/>
      <c r="I159" s="276"/>
      <c r="J159" s="276"/>
      <c r="K159" s="276"/>
      <c r="L159" s="276"/>
      <c r="M159" s="278"/>
      <c r="N159" s="278"/>
      <c r="O159" s="278"/>
      <c r="P159" s="278"/>
      <c r="Q159" s="278"/>
      <c r="R159" s="278"/>
      <c r="S159" s="278"/>
      <c r="T159" s="278"/>
      <c r="U159" s="278"/>
      <c r="V159" s="278"/>
      <c r="W159" s="278"/>
      <c r="X159" s="278"/>
      <c r="Y159" s="278"/>
      <c r="Z159" s="278"/>
      <c r="AA159" s="278"/>
      <c r="AB159" s="278"/>
      <c r="AC159" s="278"/>
      <c r="AD159" s="278"/>
      <c r="AE159" s="278"/>
      <c r="AF159" s="276"/>
      <c r="AG159" s="278"/>
    </row>
    <row r="160" spans="1:33" s="3" customFormat="1">
      <c r="A160" s="278"/>
      <c r="B160" s="278"/>
      <c r="C160" s="278"/>
      <c r="D160" s="278"/>
      <c r="E160" s="278"/>
      <c r="F160" s="278"/>
      <c r="G160" s="278"/>
      <c r="H160" s="278"/>
      <c r="I160" s="276"/>
      <c r="J160" s="276"/>
      <c r="K160" s="276"/>
      <c r="L160" s="276"/>
      <c r="M160" s="278"/>
      <c r="N160" s="278"/>
      <c r="O160" s="278"/>
      <c r="P160" s="278"/>
      <c r="Q160" s="278"/>
      <c r="R160" s="278"/>
      <c r="S160" s="278"/>
      <c r="T160" s="278"/>
      <c r="U160" s="278"/>
      <c r="V160" s="278"/>
      <c r="W160" s="278"/>
      <c r="X160" s="278"/>
      <c r="Y160" s="278"/>
      <c r="Z160" s="278"/>
      <c r="AA160" s="278"/>
      <c r="AB160" s="278"/>
      <c r="AC160" s="278"/>
      <c r="AD160" s="278"/>
      <c r="AE160" s="278"/>
      <c r="AF160" s="276"/>
      <c r="AG160" s="278"/>
    </row>
    <row r="161" spans="1:33" s="3" customFormat="1">
      <c r="A161" s="278"/>
      <c r="B161" s="278"/>
      <c r="C161" s="278"/>
      <c r="D161" s="278"/>
      <c r="E161" s="278"/>
      <c r="F161" s="278"/>
      <c r="G161" s="278"/>
      <c r="H161" s="278"/>
      <c r="I161" s="276"/>
      <c r="J161" s="276"/>
      <c r="K161" s="276"/>
      <c r="L161" s="276"/>
      <c r="M161" s="278"/>
      <c r="N161" s="278"/>
      <c r="O161" s="278"/>
      <c r="P161" s="278"/>
      <c r="Q161" s="278"/>
      <c r="R161" s="278"/>
      <c r="S161" s="278"/>
      <c r="T161" s="278"/>
      <c r="U161" s="278"/>
      <c r="V161" s="278"/>
      <c r="W161" s="278"/>
      <c r="X161" s="278"/>
      <c r="Y161" s="278"/>
      <c r="Z161" s="278"/>
      <c r="AA161" s="278"/>
      <c r="AB161" s="278"/>
      <c r="AC161" s="278"/>
      <c r="AD161" s="278"/>
      <c r="AE161" s="278"/>
      <c r="AF161" s="276"/>
      <c r="AG161" s="278"/>
    </row>
    <row r="162" spans="1:33" s="3" customFormat="1">
      <c r="A162" s="278"/>
      <c r="B162" s="278"/>
      <c r="C162" s="278"/>
      <c r="D162" s="278"/>
      <c r="E162" s="278"/>
      <c r="F162" s="278"/>
      <c r="G162" s="278"/>
      <c r="H162" s="278"/>
      <c r="I162" s="276"/>
      <c r="J162" s="276"/>
      <c r="K162" s="276"/>
      <c r="L162" s="276"/>
      <c r="M162" s="278"/>
      <c r="N162" s="278"/>
      <c r="O162" s="278"/>
      <c r="P162" s="278"/>
      <c r="Q162" s="278"/>
      <c r="R162" s="278"/>
      <c r="S162" s="278"/>
      <c r="T162" s="278"/>
      <c r="U162" s="278"/>
      <c r="V162" s="278"/>
      <c r="W162" s="278"/>
      <c r="X162" s="278"/>
      <c r="Y162" s="278"/>
      <c r="Z162" s="278"/>
      <c r="AA162" s="278"/>
      <c r="AB162" s="278"/>
      <c r="AC162" s="278"/>
      <c r="AD162" s="278"/>
      <c r="AE162" s="278"/>
      <c r="AF162" s="276"/>
      <c r="AG162" s="278"/>
    </row>
    <row r="163" spans="1:33" s="3" customFormat="1">
      <c r="A163" s="278"/>
      <c r="B163" s="278"/>
      <c r="C163" s="278"/>
      <c r="D163" s="278"/>
      <c r="E163" s="278"/>
      <c r="F163" s="278"/>
      <c r="G163" s="278"/>
      <c r="H163" s="278"/>
      <c r="I163" s="276"/>
      <c r="J163" s="276"/>
      <c r="K163" s="276"/>
      <c r="L163" s="276"/>
      <c r="M163" s="278"/>
      <c r="N163" s="278"/>
      <c r="O163" s="278"/>
      <c r="P163" s="278"/>
      <c r="Q163" s="278"/>
      <c r="R163" s="278"/>
      <c r="S163" s="278"/>
      <c r="T163" s="278"/>
      <c r="U163" s="278"/>
      <c r="V163" s="278"/>
      <c r="W163" s="278"/>
      <c r="X163" s="278"/>
      <c r="Y163" s="278"/>
      <c r="Z163" s="278"/>
      <c r="AA163" s="278"/>
      <c r="AB163" s="278"/>
      <c r="AC163" s="278"/>
      <c r="AD163" s="278"/>
      <c r="AE163" s="278"/>
      <c r="AF163" s="276"/>
      <c r="AG163" s="278"/>
    </row>
    <row r="164" spans="1:33" s="3" customFormat="1">
      <c r="A164" s="278"/>
      <c r="B164" s="278"/>
      <c r="C164" s="278"/>
      <c r="D164" s="278"/>
      <c r="E164" s="278"/>
      <c r="F164" s="278"/>
      <c r="G164" s="278"/>
      <c r="H164" s="278"/>
      <c r="I164" s="276"/>
      <c r="J164" s="276"/>
      <c r="K164" s="276"/>
      <c r="L164" s="276"/>
      <c r="M164" s="278"/>
      <c r="N164" s="278"/>
      <c r="O164" s="278"/>
      <c r="P164" s="278"/>
      <c r="Q164" s="278"/>
      <c r="R164" s="278"/>
      <c r="S164" s="278"/>
      <c r="T164" s="278"/>
      <c r="U164" s="278"/>
      <c r="V164" s="278"/>
      <c r="W164" s="278"/>
      <c r="X164" s="278"/>
      <c r="Y164" s="278"/>
      <c r="Z164" s="278"/>
      <c r="AA164" s="278"/>
      <c r="AB164" s="278"/>
      <c r="AC164" s="278"/>
      <c r="AD164" s="278"/>
      <c r="AE164" s="278"/>
      <c r="AF164" s="276"/>
      <c r="AG164" s="278"/>
    </row>
    <row r="165" spans="1:33" s="3" customFormat="1">
      <c r="A165" s="278"/>
      <c r="B165" s="278"/>
      <c r="C165" s="278"/>
      <c r="D165" s="278"/>
      <c r="E165" s="278"/>
      <c r="F165" s="278"/>
      <c r="G165" s="279"/>
      <c r="H165" s="278"/>
      <c r="I165" s="276"/>
      <c r="J165" s="276"/>
      <c r="K165" s="276"/>
      <c r="L165" s="276"/>
      <c r="M165" s="278"/>
      <c r="N165" s="278"/>
      <c r="O165" s="278"/>
      <c r="P165" s="278"/>
      <c r="Q165" s="278"/>
      <c r="R165" s="278"/>
      <c r="S165" s="278"/>
      <c r="T165" s="278"/>
      <c r="U165" s="278"/>
      <c r="V165" s="278"/>
      <c r="W165" s="278"/>
      <c r="X165" s="278"/>
      <c r="Y165" s="278"/>
      <c r="Z165" s="278"/>
      <c r="AA165" s="278"/>
      <c r="AB165" s="278"/>
      <c r="AC165" s="278"/>
      <c r="AD165" s="278"/>
      <c r="AE165" s="278"/>
      <c r="AF165" s="276"/>
      <c r="AG165" s="276"/>
    </row>
    <row r="166" spans="1:33" s="3" customFormat="1">
      <c r="A166" s="278"/>
      <c r="B166" s="278"/>
      <c r="C166" s="278"/>
      <c r="D166" s="278"/>
      <c r="E166" s="278"/>
      <c r="F166" s="278"/>
      <c r="G166" s="279"/>
      <c r="H166" s="278"/>
      <c r="I166" s="276"/>
      <c r="J166" s="276"/>
      <c r="K166" s="276"/>
      <c r="L166" s="276"/>
      <c r="M166" s="278"/>
      <c r="N166" s="278"/>
      <c r="O166" s="278"/>
      <c r="P166" s="278"/>
      <c r="Q166" s="278"/>
      <c r="R166" s="278"/>
      <c r="S166" s="278"/>
      <c r="T166" s="278"/>
      <c r="U166" s="278"/>
      <c r="V166" s="278"/>
      <c r="W166" s="278"/>
      <c r="X166" s="278"/>
      <c r="Y166" s="278"/>
      <c r="Z166" s="278"/>
      <c r="AA166" s="278"/>
      <c r="AB166" s="278"/>
      <c r="AC166" s="278"/>
      <c r="AD166" s="278"/>
      <c r="AE166" s="278"/>
      <c r="AF166" s="276"/>
      <c r="AG166" s="278"/>
    </row>
    <row r="167" spans="1:33" s="3" customFormat="1">
      <c r="A167" s="278"/>
      <c r="B167" s="278"/>
      <c r="C167" s="278"/>
      <c r="D167" s="278"/>
      <c r="E167" s="278"/>
      <c r="F167" s="278"/>
      <c r="G167" s="278"/>
      <c r="H167" s="278"/>
      <c r="I167" s="276"/>
      <c r="J167" s="276"/>
      <c r="K167" s="276"/>
      <c r="L167" s="276"/>
      <c r="M167" s="278"/>
      <c r="N167" s="278"/>
      <c r="O167" s="278"/>
      <c r="P167" s="278"/>
      <c r="Q167" s="278"/>
      <c r="R167" s="278"/>
      <c r="S167" s="278"/>
      <c r="T167" s="278"/>
      <c r="U167" s="278"/>
      <c r="V167" s="278"/>
      <c r="W167" s="278"/>
      <c r="X167" s="278"/>
      <c r="Y167" s="278"/>
      <c r="Z167" s="278"/>
      <c r="AA167" s="278"/>
      <c r="AB167" s="278"/>
      <c r="AC167" s="278"/>
      <c r="AD167" s="278"/>
      <c r="AE167" s="278"/>
      <c r="AF167" s="276"/>
      <c r="AG167" s="278"/>
    </row>
    <row r="168" spans="1:33" s="3" customFormat="1">
      <c r="A168" s="278"/>
      <c r="B168" s="278"/>
      <c r="C168" s="278"/>
      <c r="D168" s="278"/>
      <c r="E168" s="278"/>
      <c r="F168" s="278"/>
      <c r="G168" s="278"/>
      <c r="H168" s="278"/>
      <c r="I168" s="276"/>
      <c r="J168" s="276"/>
      <c r="K168" s="276"/>
      <c r="L168" s="276"/>
      <c r="M168" s="278"/>
      <c r="N168" s="278"/>
      <c r="O168" s="278"/>
      <c r="P168" s="278"/>
      <c r="Q168" s="278"/>
      <c r="R168" s="278"/>
      <c r="S168" s="278"/>
      <c r="T168" s="278"/>
      <c r="U168" s="278"/>
      <c r="V168" s="278"/>
      <c r="W168" s="278"/>
      <c r="X168" s="278"/>
      <c r="Y168" s="278"/>
      <c r="Z168" s="278"/>
      <c r="AA168" s="278"/>
      <c r="AB168" s="278"/>
      <c r="AC168" s="278"/>
      <c r="AD168" s="278"/>
      <c r="AE168" s="278"/>
      <c r="AF168" s="276"/>
      <c r="AG168" s="278"/>
    </row>
    <row r="169" spans="1:33" s="3" customFormat="1">
      <c r="A169" s="278"/>
      <c r="B169" s="278"/>
      <c r="C169" s="278"/>
      <c r="D169" s="278"/>
      <c r="E169" s="278"/>
      <c r="F169" s="278"/>
      <c r="G169" s="278"/>
      <c r="H169" s="278"/>
      <c r="I169" s="276"/>
      <c r="J169" s="276"/>
      <c r="K169" s="276"/>
      <c r="L169" s="276"/>
      <c r="M169" s="278"/>
      <c r="N169" s="278"/>
      <c r="O169" s="278"/>
      <c r="P169" s="278"/>
      <c r="Q169" s="278"/>
      <c r="R169" s="278"/>
      <c r="S169" s="278"/>
      <c r="T169" s="278"/>
      <c r="U169" s="278"/>
      <c r="V169" s="278"/>
      <c r="W169" s="278"/>
      <c r="X169" s="278"/>
      <c r="Y169" s="278"/>
      <c r="Z169" s="278"/>
      <c r="AA169" s="278"/>
      <c r="AB169" s="278"/>
      <c r="AC169" s="278"/>
      <c r="AD169" s="278"/>
      <c r="AE169" s="278"/>
      <c r="AF169" s="276"/>
      <c r="AG169" s="278"/>
    </row>
    <row r="170" spans="1:33" s="3" customFormat="1">
      <c r="A170" s="278"/>
      <c r="B170" s="278"/>
      <c r="C170" s="278"/>
      <c r="D170" s="278"/>
      <c r="E170" s="278"/>
      <c r="F170" s="278"/>
      <c r="G170" s="278"/>
      <c r="H170" s="278"/>
      <c r="I170" s="276"/>
      <c r="J170" s="276"/>
      <c r="K170" s="276"/>
      <c r="L170" s="276"/>
      <c r="M170" s="278"/>
      <c r="N170" s="278"/>
      <c r="O170" s="278"/>
      <c r="P170" s="278"/>
      <c r="Q170" s="278"/>
      <c r="R170" s="278"/>
      <c r="S170" s="278"/>
      <c r="T170" s="278"/>
      <c r="U170" s="278"/>
      <c r="V170" s="278"/>
      <c r="W170" s="278"/>
      <c r="X170" s="278"/>
      <c r="Y170" s="278"/>
      <c r="Z170" s="278"/>
      <c r="AA170" s="278"/>
      <c r="AB170" s="278"/>
      <c r="AC170" s="278"/>
      <c r="AD170" s="278"/>
      <c r="AE170" s="278"/>
      <c r="AF170" s="276"/>
      <c r="AG170" s="278"/>
    </row>
    <row r="171" spans="1:33" s="3" customFormat="1">
      <c r="A171" s="278"/>
      <c r="B171" s="278"/>
      <c r="C171" s="278"/>
      <c r="D171" s="278"/>
      <c r="E171" s="278"/>
      <c r="F171" s="278"/>
      <c r="G171" s="278"/>
      <c r="H171" s="278"/>
      <c r="I171" s="276"/>
      <c r="J171" s="276"/>
      <c r="K171" s="276"/>
      <c r="L171" s="276"/>
      <c r="M171" s="278"/>
      <c r="N171" s="278"/>
      <c r="O171" s="278"/>
      <c r="P171" s="278"/>
      <c r="Q171" s="278"/>
      <c r="R171" s="278"/>
      <c r="S171" s="278"/>
      <c r="T171" s="278"/>
      <c r="U171" s="278"/>
      <c r="V171" s="278"/>
      <c r="W171" s="278"/>
      <c r="X171" s="278"/>
      <c r="Y171" s="278"/>
      <c r="Z171" s="278"/>
      <c r="AA171" s="278"/>
      <c r="AB171" s="278"/>
      <c r="AC171" s="278"/>
      <c r="AD171" s="278"/>
      <c r="AE171" s="278"/>
      <c r="AF171" s="276"/>
      <c r="AG171" s="278"/>
    </row>
    <row r="172" spans="1:33" s="3" customFormat="1">
      <c r="A172" s="278"/>
      <c r="B172" s="278"/>
      <c r="C172" s="278"/>
      <c r="D172" s="278"/>
      <c r="E172" s="278"/>
      <c r="F172" s="278"/>
      <c r="G172" s="278"/>
      <c r="H172" s="278"/>
      <c r="I172" s="276"/>
      <c r="J172" s="276"/>
      <c r="K172" s="276"/>
      <c r="L172" s="276"/>
      <c r="M172" s="278"/>
      <c r="N172" s="278"/>
      <c r="O172" s="278"/>
      <c r="P172" s="278"/>
      <c r="Q172" s="278"/>
      <c r="R172" s="278"/>
      <c r="S172" s="278"/>
      <c r="T172" s="278"/>
      <c r="U172" s="278"/>
      <c r="V172" s="278"/>
      <c r="W172" s="278"/>
      <c r="X172" s="278"/>
      <c r="Y172" s="278"/>
      <c r="Z172" s="278"/>
      <c r="AA172" s="278"/>
      <c r="AB172" s="278"/>
      <c r="AC172" s="278"/>
      <c r="AD172" s="278"/>
      <c r="AE172" s="278"/>
      <c r="AF172" s="276"/>
      <c r="AG172" s="278"/>
    </row>
    <row r="173" spans="1:33" s="3" customFormat="1">
      <c r="A173" s="278"/>
      <c r="B173" s="278"/>
      <c r="C173" s="278"/>
      <c r="D173" s="278"/>
      <c r="E173" s="278"/>
      <c r="F173" s="278"/>
      <c r="G173" s="278"/>
      <c r="H173" s="278"/>
      <c r="I173" s="276"/>
      <c r="J173" s="276"/>
      <c r="K173" s="276"/>
      <c r="L173" s="276"/>
      <c r="M173" s="278"/>
      <c r="N173" s="278"/>
      <c r="O173" s="278"/>
      <c r="P173" s="278"/>
      <c r="Q173" s="278"/>
      <c r="R173" s="278"/>
      <c r="S173" s="278"/>
      <c r="T173" s="278"/>
      <c r="U173" s="278"/>
      <c r="V173" s="278"/>
      <c r="W173" s="278"/>
      <c r="X173" s="278"/>
      <c r="Y173" s="278"/>
      <c r="Z173" s="278"/>
      <c r="AA173" s="278"/>
      <c r="AB173" s="278"/>
      <c r="AC173" s="278"/>
      <c r="AD173" s="278"/>
      <c r="AE173" s="278"/>
      <c r="AF173" s="276"/>
      <c r="AG173" s="278"/>
    </row>
    <row r="174" spans="1:33" s="3" customFormat="1">
      <c r="A174" s="278"/>
      <c r="B174" s="278"/>
      <c r="C174" s="278"/>
      <c r="D174" s="278"/>
      <c r="E174" s="278"/>
      <c r="F174" s="278"/>
      <c r="G174" s="278"/>
      <c r="H174" s="278"/>
      <c r="I174" s="276"/>
      <c r="J174" s="276"/>
      <c r="K174" s="276"/>
      <c r="L174" s="276"/>
      <c r="M174" s="278"/>
      <c r="N174" s="278"/>
      <c r="O174" s="278"/>
      <c r="P174" s="278"/>
      <c r="Q174" s="278"/>
      <c r="R174" s="278"/>
      <c r="S174" s="278"/>
      <c r="T174" s="278"/>
      <c r="U174" s="278"/>
      <c r="V174" s="278"/>
      <c r="W174" s="278"/>
      <c r="X174" s="278"/>
      <c r="Y174" s="278"/>
      <c r="Z174" s="278"/>
      <c r="AA174" s="278"/>
      <c r="AB174" s="278"/>
      <c r="AC174" s="278"/>
      <c r="AD174" s="278"/>
      <c r="AE174" s="278"/>
      <c r="AF174" s="276"/>
      <c r="AG174" s="276"/>
    </row>
    <row r="175" spans="1:33" s="3" customFormat="1">
      <c r="A175" s="278"/>
      <c r="B175" s="278"/>
      <c r="C175" s="278"/>
      <c r="D175" s="278"/>
      <c r="E175" s="278"/>
      <c r="F175" s="278"/>
      <c r="G175" s="278"/>
      <c r="H175" s="278"/>
      <c r="I175" s="276"/>
      <c r="J175" s="276"/>
      <c r="K175" s="276"/>
      <c r="L175" s="276"/>
      <c r="M175" s="278"/>
      <c r="N175" s="278"/>
      <c r="O175" s="278"/>
      <c r="P175" s="278"/>
      <c r="Q175" s="278"/>
      <c r="R175" s="278"/>
      <c r="S175" s="278"/>
      <c r="T175" s="278"/>
      <c r="U175" s="278"/>
      <c r="V175" s="278"/>
      <c r="W175" s="278"/>
      <c r="X175" s="278"/>
      <c r="Y175" s="278"/>
      <c r="Z175" s="278"/>
      <c r="AA175" s="278"/>
      <c r="AB175" s="278"/>
      <c r="AC175" s="278"/>
      <c r="AD175" s="278"/>
      <c r="AE175" s="278"/>
      <c r="AF175" s="276"/>
      <c r="AG175" s="278"/>
    </row>
    <row r="176" spans="1:33" s="3" customFormat="1">
      <c r="A176" s="278"/>
      <c r="B176" s="278"/>
      <c r="C176" s="278"/>
      <c r="D176" s="278"/>
      <c r="E176" s="278"/>
      <c r="F176" s="278"/>
      <c r="G176" s="278"/>
      <c r="H176" s="278"/>
      <c r="I176" s="276"/>
      <c r="J176" s="276"/>
      <c r="K176" s="276"/>
      <c r="L176" s="276"/>
      <c r="M176" s="278"/>
      <c r="N176" s="278"/>
      <c r="O176" s="278"/>
      <c r="P176" s="278"/>
      <c r="Q176" s="278"/>
      <c r="R176" s="278"/>
      <c r="S176" s="278"/>
      <c r="T176" s="278"/>
      <c r="U176" s="278"/>
      <c r="V176" s="278"/>
      <c r="W176" s="278"/>
      <c r="X176" s="278"/>
      <c r="Y176" s="278"/>
      <c r="Z176" s="278"/>
      <c r="AA176" s="278"/>
      <c r="AB176" s="278"/>
      <c r="AC176" s="278"/>
      <c r="AD176" s="278"/>
      <c r="AE176" s="278"/>
      <c r="AF176" s="276"/>
      <c r="AG176" s="278"/>
    </row>
    <row r="177" spans="1:33" s="3" customFormat="1">
      <c r="A177" s="278"/>
      <c r="B177" s="278"/>
      <c r="C177" s="278"/>
      <c r="D177" s="278"/>
      <c r="E177" s="278"/>
      <c r="F177" s="278"/>
      <c r="G177" s="278"/>
      <c r="H177" s="278"/>
      <c r="I177" s="276"/>
      <c r="J177" s="276"/>
      <c r="K177" s="276"/>
      <c r="L177" s="276"/>
      <c r="M177" s="278"/>
      <c r="N177" s="278"/>
      <c r="O177" s="278"/>
      <c r="P177" s="278"/>
      <c r="Q177" s="278"/>
      <c r="R177" s="278"/>
      <c r="S177" s="278"/>
      <c r="T177" s="278"/>
      <c r="U177" s="278"/>
      <c r="V177" s="278"/>
      <c r="W177" s="278"/>
      <c r="X177" s="278"/>
      <c r="Y177" s="278"/>
      <c r="Z177" s="278"/>
      <c r="AA177" s="278"/>
      <c r="AB177" s="278"/>
      <c r="AC177" s="278"/>
      <c r="AD177" s="278"/>
      <c r="AE177" s="278"/>
      <c r="AF177" s="276"/>
      <c r="AG177" s="278"/>
    </row>
    <row r="178" spans="1:33" s="3" customFormat="1">
      <c r="A178" s="278"/>
      <c r="B178" s="278"/>
      <c r="C178" s="278"/>
      <c r="D178" s="278"/>
      <c r="E178" s="278"/>
      <c r="F178" s="278"/>
      <c r="G178" s="278"/>
      <c r="H178" s="278"/>
      <c r="I178" s="276"/>
      <c r="J178" s="276"/>
      <c r="K178" s="276"/>
      <c r="L178" s="276"/>
      <c r="M178" s="278"/>
      <c r="N178" s="278"/>
      <c r="O178" s="278"/>
      <c r="P178" s="278"/>
      <c r="Q178" s="278"/>
      <c r="R178" s="278"/>
      <c r="S178" s="278"/>
      <c r="T178" s="278"/>
      <c r="U178" s="278"/>
      <c r="V178" s="278"/>
      <c r="W178" s="278"/>
      <c r="X178" s="278"/>
      <c r="Y178" s="278"/>
      <c r="Z178" s="278"/>
      <c r="AA178" s="278"/>
      <c r="AB178" s="278"/>
      <c r="AC178" s="278"/>
      <c r="AD178" s="278"/>
      <c r="AE178" s="278"/>
      <c r="AF178" s="276"/>
      <c r="AG178" s="278"/>
    </row>
    <row r="179" spans="1:33" s="3" customFormat="1">
      <c r="A179" s="278"/>
      <c r="B179" s="278"/>
      <c r="C179" s="278"/>
      <c r="D179" s="278"/>
      <c r="E179" s="278"/>
      <c r="F179" s="278"/>
      <c r="G179" s="278"/>
      <c r="H179" s="278"/>
      <c r="I179" s="276"/>
      <c r="J179" s="276"/>
      <c r="K179" s="276"/>
      <c r="L179" s="276"/>
      <c r="M179" s="278"/>
      <c r="N179" s="278"/>
      <c r="O179" s="278"/>
      <c r="P179" s="278"/>
      <c r="Q179" s="278"/>
      <c r="R179" s="278"/>
      <c r="S179" s="278"/>
      <c r="T179" s="278"/>
      <c r="U179" s="278"/>
      <c r="V179" s="278"/>
      <c r="W179" s="278"/>
      <c r="X179" s="278"/>
      <c r="Y179" s="278"/>
      <c r="Z179" s="278"/>
      <c r="AA179" s="278"/>
      <c r="AB179" s="278"/>
      <c r="AC179" s="278"/>
      <c r="AD179" s="278"/>
      <c r="AE179" s="278"/>
      <c r="AF179" s="276"/>
      <c r="AG179" s="278"/>
    </row>
    <row r="180" spans="1:33" s="3" customFormat="1">
      <c r="A180" s="278"/>
      <c r="B180" s="278"/>
      <c r="C180" s="278"/>
      <c r="D180" s="278"/>
      <c r="E180" s="278"/>
      <c r="F180" s="278"/>
      <c r="G180" s="278"/>
      <c r="H180" s="278"/>
      <c r="I180" s="276"/>
      <c r="J180" s="276"/>
      <c r="K180" s="276"/>
      <c r="L180" s="276"/>
      <c r="M180" s="278"/>
      <c r="N180" s="278"/>
      <c r="O180" s="278"/>
      <c r="P180" s="278"/>
      <c r="Q180" s="278"/>
      <c r="R180" s="278"/>
      <c r="S180" s="278"/>
      <c r="T180" s="278"/>
      <c r="U180" s="278"/>
      <c r="V180" s="278"/>
      <c r="W180" s="278"/>
      <c r="X180" s="278"/>
      <c r="Y180" s="278"/>
      <c r="Z180" s="278"/>
      <c r="AA180" s="278"/>
      <c r="AB180" s="278"/>
      <c r="AC180" s="278"/>
      <c r="AD180" s="278"/>
      <c r="AE180" s="278"/>
      <c r="AF180" s="276"/>
      <c r="AG180" s="278"/>
    </row>
    <row r="181" spans="1:33" s="3" customFormat="1">
      <c r="A181" s="278"/>
      <c r="B181" s="278"/>
      <c r="C181" s="278"/>
      <c r="D181" s="278"/>
      <c r="E181" s="278"/>
      <c r="F181" s="278"/>
      <c r="G181" s="278"/>
      <c r="H181" s="278"/>
      <c r="I181" s="276"/>
      <c r="J181" s="276"/>
      <c r="K181" s="276"/>
      <c r="L181" s="276"/>
      <c r="M181" s="278"/>
      <c r="N181" s="278"/>
      <c r="O181" s="278"/>
      <c r="P181" s="278"/>
      <c r="Q181" s="278"/>
      <c r="R181" s="278"/>
      <c r="S181" s="278"/>
      <c r="T181" s="278"/>
      <c r="U181" s="278"/>
      <c r="V181" s="278"/>
      <c r="W181" s="278"/>
      <c r="X181" s="278"/>
      <c r="Y181" s="278"/>
      <c r="Z181" s="278"/>
      <c r="AA181" s="278"/>
      <c r="AB181" s="278"/>
      <c r="AC181" s="278"/>
      <c r="AD181" s="278"/>
      <c r="AE181" s="278"/>
      <c r="AF181" s="276"/>
      <c r="AG181" s="278"/>
    </row>
    <row r="182" spans="1:33" s="3" customFormat="1">
      <c r="A182" s="278"/>
      <c r="B182" s="278"/>
      <c r="C182" s="278"/>
      <c r="D182" s="278"/>
      <c r="E182" s="278"/>
      <c r="F182" s="278"/>
      <c r="G182" s="278"/>
      <c r="H182" s="278"/>
      <c r="I182" s="276"/>
      <c r="J182" s="276"/>
      <c r="K182" s="276"/>
      <c r="L182" s="276"/>
      <c r="M182" s="278"/>
      <c r="N182" s="278"/>
      <c r="O182" s="278"/>
      <c r="P182" s="278"/>
      <c r="Q182" s="278"/>
      <c r="R182" s="278"/>
      <c r="S182" s="278"/>
      <c r="T182" s="278"/>
      <c r="U182" s="278"/>
      <c r="V182" s="278"/>
      <c r="W182" s="278"/>
      <c r="X182" s="278"/>
      <c r="Y182" s="278"/>
      <c r="Z182" s="278"/>
      <c r="AA182" s="278"/>
      <c r="AB182" s="278"/>
      <c r="AC182" s="278"/>
      <c r="AD182" s="278"/>
      <c r="AE182" s="278"/>
      <c r="AF182" s="276"/>
      <c r="AG182" s="278"/>
    </row>
    <row r="183" spans="1:33" s="3" customFormat="1">
      <c r="A183" s="278"/>
      <c r="B183" s="278"/>
      <c r="C183" s="278"/>
      <c r="D183" s="278"/>
      <c r="E183" s="278"/>
      <c r="F183" s="278"/>
      <c r="G183" s="278"/>
      <c r="H183" s="278"/>
      <c r="I183" s="276"/>
      <c r="J183" s="276"/>
      <c r="K183" s="276"/>
      <c r="L183" s="276"/>
      <c r="M183" s="278"/>
      <c r="N183" s="278"/>
      <c r="O183" s="278"/>
      <c r="P183" s="278"/>
      <c r="Q183" s="278"/>
      <c r="R183" s="278"/>
      <c r="S183" s="278"/>
      <c r="T183" s="278"/>
      <c r="U183" s="278"/>
      <c r="V183" s="278"/>
      <c r="W183" s="278"/>
      <c r="X183" s="278"/>
      <c r="Y183" s="278"/>
      <c r="Z183" s="278"/>
      <c r="AA183" s="278"/>
      <c r="AB183" s="278"/>
      <c r="AC183" s="278"/>
      <c r="AD183" s="278"/>
      <c r="AE183" s="278"/>
      <c r="AF183" s="276"/>
      <c r="AG183" s="278"/>
    </row>
    <row r="184" spans="1:33" s="3" customFormat="1">
      <c r="A184" s="278"/>
      <c r="B184" s="278"/>
      <c r="C184" s="278"/>
      <c r="D184" s="278"/>
      <c r="E184" s="278"/>
      <c r="F184" s="278"/>
      <c r="G184" s="278"/>
      <c r="H184" s="278"/>
      <c r="I184" s="276"/>
      <c r="J184" s="276"/>
      <c r="K184" s="276"/>
      <c r="L184" s="276"/>
      <c r="M184" s="278"/>
      <c r="N184" s="278"/>
      <c r="O184" s="278"/>
      <c r="P184" s="278"/>
      <c r="Q184" s="278"/>
      <c r="R184" s="278"/>
      <c r="S184" s="278"/>
      <c r="T184" s="278"/>
      <c r="U184" s="278"/>
      <c r="V184" s="278"/>
      <c r="W184" s="278"/>
      <c r="X184" s="278"/>
      <c r="Y184" s="278"/>
      <c r="Z184" s="278"/>
      <c r="AA184" s="278"/>
      <c r="AB184" s="278"/>
      <c r="AC184" s="278"/>
      <c r="AD184" s="278"/>
      <c r="AE184" s="278"/>
      <c r="AF184" s="276"/>
      <c r="AG184" s="278"/>
    </row>
    <row r="185" spans="1:33" s="3" customFormat="1">
      <c r="A185" s="278"/>
      <c r="B185" s="278"/>
      <c r="C185" s="278"/>
      <c r="D185" s="278"/>
      <c r="E185" s="278"/>
      <c r="F185" s="278"/>
      <c r="G185" s="278"/>
      <c r="H185" s="278"/>
      <c r="I185" s="276"/>
      <c r="J185" s="276"/>
      <c r="K185" s="276"/>
      <c r="L185" s="276"/>
      <c r="M185" s="278"/>
      <c r="N185" s="278"/>
      <c r="O185" s="278"/>
      <c r="P185" s="278"/>
      <c r="Q185" s="278"/>
      <c r="R185" s="278"/>
      <c r="S185" s="278"/>
      <c r="T185" s="278"/>
      <c r="U185" s="278"/>
      <c r="V185" s="278"/>
      <c r="W185" s="278"/>
      <c r="X185" s="278"/>
      <c r="Y185" s="278"/>
      <c r="Z185" s="278"/>
      <c r="AA185" s="278"/>
      <c r="AB185" s="278"/>
      <c r="AC185" s="278"/>
      <c r="AD185" s="278"/>
      <c r="AE185" s="278"/>
      <c r="AF185" s="276"/>
      <c r="AG185" s="278"/>
    </row>
    <row r="186" spans="1:33" s="3" customFormat="1">
      <c r="A186" s="278"/>
      <c r="B186" s="278"/>
      <c r="C186" s="278"/>
      <c r="D186" s="278"/>
      <c r="E186" s="278"/>
      <c r="F186" s="278"/>
      <c r="G186" s="279"/>
      <c r="H186" s="278"/>
      <c r="I186" s="276"/>
      <c r="J186" s="276"/>
      <c r="K186" s="276"/>
      <c r="L186" s="276"/>
      <c r="M186" s="278"/>
      <c r="N186" s="278"/>
      <c r="O186" s="278"/>
      <c r="P186" s="278"/>
      <c r="Q186" s="278"/>
      <c r="R186" s="278"/>
      <c r="S186" s="278"/>
      <c r="T186" s="278"/>
      <c r="U186" s="278"/>
      <c r="V186" s="278"/>
      <c r="W186" s="278"/>
      <c r="X186" s="278"/>
      <c r="Y186" s="278"/>
      <c r="Z186" s="278"/>
      <c r="AA186" s="278"/>
      <c r="AB186" s="278"/>
      <c r="AC186" s="278"/>
      <c r="AD186" s="278"/>
      <c r="AE186" s="278"/>
      <c r="AF186" s="276"/>
      <c r="AG186" s="278"/>
    </row>
    <row r="187" spans="1:33" s="3" customFormat="1">
      <c r="A187" s="278"/>
      <c r="B187" s="278"/>
      <c r="C187" s="278"/>
      <c r="D187" s="278"/>
      <c r="E187" s="278"/>
      <c r="F187" s="278"/>
      <c r="G187" s="279"/>
      <c r="H187" s="278"/>
      <c r="I187" s="276"/>
      <c r="J187" s="276"/>
      <c r="K187" s="276"/>
      <c r="L187" s="276"/>
      <c r="M187" s="278"/>
      <c r="N187" s="278"/>
      <c r="O187" s="278"/>
      <c r="P187" s="278"/>
      <c r="Q187" s="278"/>
      <c r="R187" s="278"/>
      <c r="S187" s="278"/>
      <c r="T187" s="278"/>
      <c r="U187" s="278"/>
      <c r="V187" s="278"/>
      <c r="W187" s="278"/>
      <c r="X187" s="278"/>
      <c r="Y187" s="278"/>
      <c r="Z187" s="278"/>
      <c r="AA187" s="278"/>
      <c r="AB187" s="278"/>
      <c r="AC187" s="278"/>
      <c r="AD187" s="278"/>
      <c r="AE187" s="278"/>
      <c r="AF187" s="276"/>
      <c r="AG187" s="278"/>
    </row>
    <row r="188" spans="1:33" s="3" customFormat="1">
      <c r="A188" s="278"/>
      <c r="B188" s="278"/>
      <c r="C188" s="278"/>
      <c r="D188" s="278"/>
      <c r="E188" s="278"/>
      <c r="F188" s="278"/>
      <c r="G188" s="278"/>
      <c r="H188" s="278"/>
      <c r="I188" s="276"/>
      <c r="J188" s="276"/>
      <c r="K188" s="276"/>
      <c r="L188" s="276"/>
      <c r="M188" s="278"/>
      <c r="N188" s="278"/>
      <c r="O188" s="278"/>
      <c r="P188" s="278"/>
      <c r="Q188" s="278"/>
      <c r="R188" s="278"/>
      <c r="S188" s="278"/>
      <c r="T188" s="278"/>
      <c r="U188" s="278"/>
      <c r="V188" s="278"/>
      <c r="W188" s="278"/>
      <c r="X188" s="278"/>
      <c r="Y188" s="278"/>
      <c r="Z188" s="278"/>
      <c r="AA188" s="278"/>
      <c r="AB188" s="278"/>
      <c r="AC188" s="278"/>
      <c r="AD188" s="278"/>
      <c r="AE188" s="278"/>
      <c r="AF188" s="276"/>
      <c r="AG188" s="278"/>
    </row>
    <row r="189" spans="1:33" s="3" customFormat="1">
      <c r="A189" s="278"/>
      <c r="B189" s="278"/>
      <c r="C189" s="278"/>
      <c r="D189" s="278"/>
      <c r="E189" s="278"/>
      <c r="F189" s="278"/>
      <c r="G189" s="278"/>
      <c r="H189" s="278"/>
      <c r="I189" s="276"/>
      <c r="J189" s="276"/>
      <c r="K189" s="276"/>
      <c r="L189" s="276"/>
      <c r="M189" s="278"/>
      <c r="N189" s="278"/>
      <c r="O189" s="278"/>
      <c r="P189" s="278"/>
      <c r="Q189" s="278"/>
      <c r="R189" s="278"/>
      <c r="S189" s="278"/>
      <c r="T189" s="278"/>
      <c r="U189" s="278"/>
      <c r="V189" s="278"/>
      <c r="W189" s="278"/>
      <c r="X189" s="278"/>
      <c r="Y189" s="278"/>
      <c r="Z189" s="278"/>
      <c r="AA189" s="278"/>
      <c r="AB189" s="278"/>
      <c r="AC189" s="278"/>
      <c r="AD189" s="278"/>
      <c r="AE189" s="278"/>
      <c r="AF189" s="276"/>
      <c r="AG189" s="276"/>
    </row>
    <row r="190" spans="1:33" s="3" customFormat="1">
      <c r="A190" s="278"/>
      <c r="B190" s="278"/>
      <c r="C190" s="278"/>
      <c r="D190" s="278"/>
      <c r="E190" s="278"/>
      <c r="F190" s="278"/>
      <c r="G190" s="278"/>
      <c r="H190" s="278"/>
      <c r="I190" s="276"/>
      <c r="J190" s="276"/>
      <c r="K190" s="276"/>
      <c r="L190" s="276"/>
      <c r="M190" s="278"/>
      <c r="N190" s="278"/>
      <c r="O190" s="278"/>
      <c r="P190" s="278"/>
      <c r="Q190" s="278"/>
      <c r="R190" s="278"/>
      <c r="S190" s="278"/>
      <c r="T190" s="278"/>
      <c r="U190" s="278"/>
      <c r="V190" s="278"/>
      <c r="W190" s="278"/>
      <c r="X190" s="278"/>
      <c r="Y190" s="278"/>
      <c r="Z190" s="278"/>
      <c r="AA190" s="278"/>
      <c r="AB190" s="278"/>
      <c r="AC190" s="278"/>
      <c r="AD190" s="278"/>
      <c r="AE190" s="278"/>
      <c r="AF190" s="276"/>
      <c r="AG190" s="278"/>
    </row>
    <row r="191" spans="1:33" s="3" customFormat="1">
      <c r="A191" s="278"/>
      <c r="B191" s="278"/>
      <c r="C191" s="278"/>
      <c r="D191" s="278"/>
      <c r="E191" s="278"/>
      <c r="F191" s="278"/>
      <c r="G191" s="278"/>
      <c r="H191" s="278"/>
      <c r="I191" s="276"/>
      <c r="J191" s="276"/>
      <c r="K191" s="276"/>
      <c r="L191" s="276"/>
      <c r="M191" s="278"/>
      <c r="N191" s="278"/>
      <c r="O191" s="278"/>
      <c r="P191" s="278"/>
      <c r="Q191" s="278"/>
      <c r="R191" s="278"/>
      <c r="S191" s="278"/>
      <c r="T191" s="278"/>
      <c r="U191" s="278"/>
      <c r="V191" s="278"/>
      <c r="W191" s="278"/>
      <c r="X191" s="278"/>
      <c r="Y191" s="278"/>
      <c r="Z191" s="278"/>
      <c r="AA191" s="278"/>
      <c r="AB191" s="278"/>
      <c r="AC191" s="278"/>
      <c r="AD191" s="278"/>
      <c r="AE191" s="278"/>
      <c r="AF191" s="276"/>
      <c r="AG191" s="278"/>
    </row>
    <row r="192" spans="1:33" s="3" customFormat="1">
      <c r="A192" s="278"/>
      <c r="B192" s="278"/>
      <c r="C192" s="278"/>
      <c r="D192" s="278"/>
      <c r="E192" s="278"/>
      <c r="F192" s="278"/>
      <c r="G192" s="279"/>
      <c r="H192" s="278"/>
      <c r="I192" s="276"/>
      <c r="J192" s="276"/>
      <c r="K192" s="276"/>
      <c r="L192" s="276"/>
      <c r="M192" s="278"/>
      <c r="N192" s="278"/>
      <c r="O192" s="278"/>
      <c r="P192" s="278"/>
      <c r="Q192" s="278"/>
      <c r="R192" s="278"/>
      <c r="S192" s="278"/>
      <c r="T192" s="278"/>
      <c r="U192" s="278"/>
      <c r="V192" s="278"/>
      <c r="W192" s="278"/>
      <c r="X192" s="278"/>
      <c r="Y192" s="278"/>
      <c r="Z192" s="278"/>
      <c r="AA192" s="278"/>
      <c r="AB192" s="278"/>
      <c r="AC192" s="278"/>
      <c r="AD192" s="278"/>
      <c r="AE192" s="278"/>
      <c r="AF192" s="276"/>
      <c r="AG192" s="276"/>
    </row>
    <row r="193" spans="1:33" s="3" customFormat="1">
      <c r="A193" s="278"/>
      <c r="B193" s="278"/>
      <c r="C193" s="278"/>
      <c r="D193" s="278"/>
      <c r="E193" s="278"/>
      <c r="F193" s="278"/>
      <c r="G193" s="279"/>
      <c r="H193" s="278"/>
      <c r="I193" s="276"/>
      <c r="J193" s="276"/>
      <c r="K193" s="276"/>
      <c r="L193" s="276"/>
      <c r="M193" s="278"/>
      <c r="N193" s="278"/>
      <c r="O193" s="278"/>
      <c r="P193" s="278"/>
      <c r="Q193" s="278"/>
      <c r="R193" s="278"/>
      <c r="S193" s="278"/>
      <c r="T193" s="278"/>
      <c r="U193" s="278"/>
      <c r="V193" s="278"/>
      <c r="W193" s="278"/>
      <c r="X193" s="278"/>
      <c r="Y193" s="278"/>
      <c r="Z193" s="278"/>
      <c r="AA193" s="278"/>
      <c r="AB193" s="278"/>
      <c r="AC193" s="278"/>
      <c r="AD193" s="278"/>
      <c r="AE193" s="278"/>
      <c r="AF193" s="276"/>
      <c r="AG193" s="276"/>
    </row>
    <row r="194" spans="1:33" s="3" customFormat="1">
      <c r="A194" s="278"/>
      <c r="B194" s="278"/>
      <c r="C194" s="278"/>
      <c r="D194" s="278"/>
      <c r="E194" s="278"/>
      <c r="F194" s="278"/>
      <c r="G194" s="278"/>
      <c r="H194" s="278"/>
      <c r="I194" s="276"/>
      <c r="J194" s="276"/>
      <c r="K194" s="276"/>
      <c r="L194" s="276"/>
      <c r="M194" s="278"/>
      <c r="N194" s="278"/>
      <c r="O194" s="278"/>
      <c r="P194" s="278"/>
      <c r="Q194" s="278"/>
      <c r="R194" s="278"/>
      <c r="S194" s="278"/>
      <c r="T194" s="278"/>
      <c r="U194" s="278"/>
      <c r="V194" s="278"/>
      <c r="W194" s="278"/>
      <c r="X194" s="278"/>
      <c r="Y194" s="278"/>
      <c r="Z194" s="278"/>
      <c r="AA194" s="278"/>
      <c r="AB194" s="278"/>
      <c r="AC194" s="278"/>
      <c r="AD194" s="278"/>
      <c r="AE194" s="278"/>
      <c r="AF194" s="276"/>
      <c r="AG194" s="276"/>
    </row>
    <row r="195" spans="1:33" s="3" customFormat="1">
      <c r="A195" s="278"/>
      <c r="B195" s="278"/>
      <c r="C195" s="278"/>
      <c r="D195" s="278"/>
      <c r="E195" s="278"/>
      <c r="F195" s="278"/>
      <c r="G195" s="279"/>
      <c r="H195" s="278"/>
      <c r="I195" s="276"/>
      <c r="J195" s="276"/>
      <c r="K195" s="276"/>
      <c r="L195" s="276"/>
      <c r="M195" s="278"/>
      <c r="N195" s="278"/>
      <c r="O195" s="278"/>
      <c r="P195" s="278"/>
      <c r="Q195" s="278"/>
      <c r="R195" s="278"/>
      <c r="S195" s="278"/>
      <c r="T195" s="278"/>
      <c r="U195" s="278"/>
      <c r="V195" s="278"/>
      <c r="W195" s="278"/>
      <c r="X195" s="278"/>
      <c r="Y195" s="278"/>
      <c r="Z195" s="278"/>
      <c r="AA195" s="278"/>
      <c r="AB195" s="278"/>
      <c r="AC195" s="278"/>
      <c r="AD195" s="278"/>
      <c r="AE195" s="278"/>
      <c r="AF195" s="276"/>
      <c r="AG195" s="276"/>
    </row>
    <row r="196" spans="1:33" s="3" customFormat="1">
      <c r="A196" s="278"/>
      <c r="B196" s="278"/>
      <c r="C196" s="278"/>
      <c r="D196" s="278"/>
      <c r="E196" s="278"/>
      <c r="F196" s="278"/>
      <c r="G196" s="279"/>
      <c r="H196" s="278"/>
      <c r="I196" s="276"/>
      <c r="J196" s="276"/>
      <c r="K196" s="276"/>
      <c r="L196" s="276"/>
      <c r="M196" s="278"/>
      <c r="N196" s="278"/>
      <c r="O196" s="278"/>
      <c r="P196" s="278"/>
      <c r="Q196" s="278"/>
      <c r="R196" s="278"/>
      <c r="S196" s="278"/>
      <c r="T196" s="278"/>
      <c r="U196" s="278"/>
      <c r="V196" s="278"/>
      <c r="W196" s="278"/>
      <c r="X196" s="278"/>
      <c r="Y196" s="278"/>
      <c r="Z196" s="278"/>
      <c r="AA196" s="278"/>
      <c r="AB196" s="278"/>
      <c r="AC196" s="278"/>
      <c r="AD196" s="278"/>
      <c r="AE196" s="278"/>
      <c r="AF196" s="276"/>
      <c r="AG196" s="276"/>
    </row>
    <row r="197" spans="1:33" s="3" customFormat="1">
      <c r="A197" s="278"/>
      <c r="B197" s="278"/>
      <c r="C197" s="278"/>
      <c r="D197" s="278"/>
      <c r="E197" s="278"/>
      <c r="F197" s="278"/>
      <c r="G197" s="278"/>
      <c r="H197" s="278"/>
      <c r="I197" s="276"/>
      <c r="J197" s="276"/>
      <c r="K197" s="276"/>
      <c r="L197" s="276"/>
      <c r="M197" s="278"/>
      <c r="N197" s="278"/>
      <c r="O197" s="278"/>
      <c r="P197" s="278"/>
      <c r="Q197" s="278"/>
      <c r="R197" s="278"/>
      <c r="S197" s="278"/>
      <c r="T197" s="278"/>
      <c r="U197" s="278"/>
      <c r="V197" s="278"/>
      <c r="W197" s="278"/>
      <c r="X197" s="278"/>
      <c r="Y197" s="278"/>
      <c r="Z197" s="278"/>
      <c r="AA197" s="278"/>
      <c r="AB197" s="278"/>
      <c r="AC197" s="278"/>
      <c r="AD197" s="278"/>
      <c r="AE197" s="278"/>
      <c r="AF197" s="276"/>
      <c r="AG197" s="276"/>
    </row>
    <row r="198" spans="1:33" s="3" customFormat="1">
      <c r="A198" s="278"/>
      <c r="B198" s="278"/>
      <c r="C198" s="278"/>
      <c r="D198" s="278"/>
      <c r="E198" s="278"/>
      <c r="F198" s="278"/>
      <c r="G198" s="278"/>
      <c r="H198" s="278"/>
      <c r="I198" s="276"/>
      <c r="J198" s="276"/>
      <c r="K198" s="276"/>
      <c r="L198" s="276"/>
      <c r="M198" s="278"/>
      <c r="N198" s="278"/>
      <c r="O198" s="278"/>
      <c r="P198" s="278"/>
      <c r="Q198" s="278"/>
      <c r="R198" s="278"/>
      <c r="S198" s="278"/>
      <c r="T198" s="278"/>
      <c r="U198" s="278"/>
      <c r="V198" s="278"/>
      <c r="W198" s="278"/>
      <c r="X198" s="278"/>
      <c r="Y198" s="278"/>
      <c r="Z198" s="278"/>
      <c r="AA198" s="278"/>
      <c r="AB198" s="278"/>
      <c r="AC198" s="278"/>
      <c r="AD198" s="278"/>
      <c r="AE198" s="278"/>
      <c r="AF198" s="276"/>
      <c r="AG198" s="278"/>
    </row>
    <row r="199" spans="1:33" s="3" customFormat="1">
      <c r="A199" s="278"/>
      <c r="B199" s="278"/>
      <c r="C199" s="278"/>
      <c r="D199" s="278"/>
      <c r="E199" s="278"/>
      <c r="F199" s="278"/>
      <c r="G199" s="279"/>
      <c r="H199" s="278"/>
      <c r="I199" s="276"/>
      <c r="J199" s="276"/>
      <c r="K199" s="276"/>
      <c r="L199" s="276"/>
      <c r="M199" s="278"/>
      <c r="N199" s="278"/>
      <c r="O199" s="278"/>
      <c r="P199" s="278"/>
      <c r="Q199" s="278"/>
      <c r="R199" s="278"/>
      <c r="S199" s="278"/>
      <c r="T199" s="278"/>
      <c r="U199" s="278"/>
      <c r="V199" s="278"/>
      <c r="W199" s="278"/>
      <c r="X199" s="278"/>
      <c r="Y199" s="278"/>
      <c r="Z199" s="278"/>
      <c r="AA199" s="278"/>
      <c r="AB199" s="278"/>
      <c r="AC199" s="278"/>
      <c r="AD199" s="278"/>
      <c r="AE199" s="278"/>
      <c r="AF199" s="276"/>
      <c r="AG199" s="278"/>
    </row>
    <row r="200" spans="1:33" s="3" customFormat="1">
      <c r="A200" s="278"/>
      <c r="B200" s="278"/>
      <c r="C200" s="278"/>
      <c r="D200" s="278"/>
      <c r="E200" s="278"/>
      <c r="F200" s="278"/>
      <c r="G200" s="279"/>
      <c r="H200" s="278"/>
      <c r="I200" s="276"/>
      <c r="J200" s="276"/>
      <c r="K200" s="276"/>
      <c r="L200" s="276"/>
      <c r="M200" s="278"/>
      <c r="N200" s="278"/>
      <c r="O200" s="278"/>
      <c r="P200" s="278"/>
      <c r="Q200" s="278"/>
      <c r="R200" s="278"/>
      <c r="S200" s="278"/>
      <c r="T200" s="278"/>
      <c r="U200" s="278"/>
      <c r="V200" s="278"/>
      <c r="W200" s="278"/>
      <c r="X200" s="278"/>
      <c r="Y200" s="278"/>
      <c r="Z200" s="278"/>
      <c r="AA200" s="278"/>
      <c r="AB200" s="278"/>
      <c r="AC200" s="278"/>
      <c r="AD200" s="278"/>
      <c r="AE200" s="278"/>
      <c r="AF200" s="276"/>
      <c r="AG200" s="278"/>
    </row>
    <row r="201" spans="1:33" s="3" customFormat="1">
      <c r="A201" s="278"/>
      <c r="B201" s="278"/>
      <c r="C201" s="278"/>
      <c r="D201" s="278"/>
      <c r="E201" s="278"/>
      <c r="F201" s="278"/>
      <c r="G201" s="278"/>
      <c r="H201" s="278"/>
      <c r="I201" s="276"/>
      <c r="J201" s="276"/>
      <c r="K201" s="276"/>
      <c r="L201" s="276"/>
      <c r="M201" s="278"/>
      <c r="N201" s="278"/>
      <c r="O201" s="278"/>
      <c r="P201" s="278"/>
      <c r="Q201" s="278"/>
      <c r="R201" s="278"/>
      <c r="S201" s="278"/>
      <c r="T201" s="278"/>
      <c r="U201" s="278"/>
      <c r="V201" s="278"/>
      <c r="W201" s="278"/>
      <c r="X201" s="278"/>
      <c r="Y201" s="278"/>
      <c r="Z201" s="278"/>
      <c r="AA201" s="278"/>
      <c r="AB201" s="278"/>
      <c r="AC201" s="278"/>
      <c r="AD201" s="278"/>
      <c r="AE201" s="278"/>
      <c r="AF201" s="276"/>
      <c r="AG201" s="278"/>
    </row>
    <row r="202" spans="1:33" s="3" customFormat="1">
      <c r="A202" s="278"/>
      <c r="B202" s="278"/>
      <c r="C202" s="278"/>
      <c r="D202" s="278"/>
      <c r="E202" s="278"/>
      <c r="F202" s="278"/>
      <c r="G202" s="279"/>
      <c r="H202" s="278"/>
      <c r="I202" s="276"/>
      <c r="J202" s="276"/>
      <c r="K202" s="276"/>
      <c r="L202" s="276"/>
      <c r="M202" s="278"/>
      <c r="N202" s="278"/>
      <c r="O202" s="278"/>
      <c r="P202" s="278"/>
      <c r="Q202" s="278"/>
      <c r="R202" s="278"/>
      <c r="S202" s="278"/>
      <c r="T202" s="278"/>
      <c r="U202" s="278"/>
      <c r="V202" s="278"/>
      <c r="W202" s="278"/>
      <c r="X202" s="278"/>
      <c r="Y202" s="278"/>
      <c r="Z202" s="278"/>
      <c r="AA202" s="278"/>
      <c r="AB202" s="278"/>
      <c r="AC202" s="278"/>
      <c r="AD202" s="278"/>
      <c r="AE202" s="278"/>
      <c r="AF202" s="276"/>
      <c r="AG202" s="278"/>
    </row>
    <row r="203" spans="1:33" s="3" customFormat="1">
      <c r="A203" s="278"/>
      <c r="B203" s="278"/>
      <c r="C203" s="278"/>
      <c r="D203" s="278"/>
      <c r="E203" s="278"/>
      <c r="F203" s="278"/>
      <c r="G203" s="279"/>
      <c r="H203" s="278"/>
      <c r="I203" s="276"/>
      <c r="J203" s="276"/>
      <c r="K203" s="276"/>
      <c r="L203" s="276"/>
      <c r="M203" s="278"/>
      <c r="N203" s="278"/>
      <c r="O203" s="278"/>
      <c r="P203" s="278"/>
      <c r="Q203" s="278"/>
      <c r="R203" s="278"/>
      <c r="S203" s="278"/>
      <c r="T203" s="278"/>
      <c r="U203" s="278"/>
      <c r="V203" s="278"/>
      <c r="W203" s="278"/>
      <c r="X203" s="278"/>
      <c r="Y203" s="278"/>
      <c r="Z203" s="278"/>
      <c r="AA203" s="278"/>
      <c r="AB203" s="278"/>
      <c r="AC203" s="278"/>
      <c r="AD203" s="278"/>
      <c r="AE203" s="278"/>
      <c r="AF203" s="276"/>
      <c r="AG203" s="278"/>
    </row>
    <row r="204" spans="1:33" s="3" customFormat="1">
      <c r="A204" s="278"/>
      <c r="B204" s="278"/>
      <c r="C204" s="278"/>
      <c r="D204" s="278"/>
      <c r="E204" s="278"/>
      <c r="F204" s="278"/>
      <c r="G204" s="279"/>
      <c r="H204" s="278"/>
      <c r="I204" s="276"/>
      <c r="J204" s="276"/>
      <c r="K204" s="276"/>
      <c r="L204" s="276"/>
      <c r="M204" s="278"/>
      <c r="N204" s="278"/>
      <c r="O204" s="278"/>
      <c r="P204" s="278"/>
      <c r="Q204" s="278"/>
      <c r="R204" s="278"/>
      <c r="S204" s="278"/>
      <c r="T204" s="278"/>
      <c r="U204" s="278"/>
      <c r="V204" s="278"/>
      <c r="W204" s="278"/>
      <c r="X204" s="278"/>
      <c r="Y204" s="278"/>
      <c r="Z204" s="278"/>
      <c r="AA204" s="278"/>
      <c r="AB204" s="278"/>
      <c r="AC204" s="278"/>
      <c r="AD204" s="278"/>
      <c r="AE204" s="278"/>
      <c r="AF204" s="276"/>
      <c r="AG204" s="278"/>
    </row>
    <row r="205" spans="1:33" s="3" customFormat="1">
      <c r="A205" s="278"/>
      <c r="B205" s="278"/>
      <c r="C205" s="278"/>
      <c r="D205" s="278"/>
      <c r="E205" s="278"/>
      <c r="F205" s="278"/>
      <c r="G205" s="279"/>
      <c r="H205" s="278"/>
      <c r="I205" s="276"/>
      <c r="J205" s="276"/>
      <c r="K205" s="276"/>
      <c r="L205" s="276"/>
      <c r="M205" s="278"/>
      <c r="N205" s="278"/>
      <c r="O205" s="278"/>
      <c r="P205" s="278"/>
      <c r="Q205" s="278"/>
      <c r="R205" s="278"/>
      <c r="S205" s="278"/>
      <c r="T205" s="278"/>
      <c r="U205" s="278"/>
      <c r="V205" s="278"/>
      <c r="W205" s="278"/>
      <c r="X205" s="278"/>
      <c r="Y205" s="278"/>
      <c r="Z205" s="278"/>
      <c r="AA205" s="278"/>
      <c r="AB205" s="278"/>
      <c r="AC205" s="278"/>
      <c r="AD205" s="278"/>
      <c r="AE205" s="278"/>
      <c r="AF205" s="276"/>
      <c r="AG205" s="278"/>
    </row>
    <row r="206" spans="1:33" s="3" customFormat="1">
      <c r="A206" s="278"/>
      <c r="B206" s="278"/>
      <c r="C206" s="278"/>
      <c r="D206" s="278"/>
      <c r="E206" s="278"/>
      <c r="F206" s="278"/>
      <c r="G206" s="278"/>
      <c r="H206" s="278"/>
      <c r="I206" s="276"/>
      <c r="J206" s="276"/>
      <c r="K206" s="276"/>
      <c r="L206" s="276"/>
      <c r="M206" s="278"/>
      <c r="N206" s="278"/>
      <c r="O206" s="278"/>
      <c r="P206" s="278"/>
      <c r="Q206" s="278"/>
      <c r="R206" s="278"/>
      <c r="S206" s="278"/>
      <c r="T206" s="278"/>
      <c r="U206" s="278"/>
      <c r="V206" s="278"/>
      <c r="W206" s="278"/>
      <c r="X206" s="278"/>
      <c r="Y206" s="278"/>
      <c r="Z206" s="278"/>
      <c r="AA206" s="278"/>
      <c r="AB206" s="278"/>
      <c r="AC206" s="278"/>
      <c r="AD206" s="278"/>
      <c r="AE206" s="278"/>
      <c r="AF206" s="276"/>
      <c r="AG206" s="278"/>
    </row>
    <row r="207" spans="1:33" s="3" customFormat="1">
      <c r="A207" s="278"/>
      <c r="B207" s="278"/>
      <c r="C207" s="278"/>
      <c r="D207" s="278"/>
      <c r="E207" s="278"/>
      <c r="F207" s="278"/>
      <c r="G207" s="279"/>
      <c r="H207" s="278"/>
      <c r="I207" s="276"/>
      <c r="J207" s="276"/>
      <c r="K207" s="276"/>
      <c r="L207" s="276"/>
      <c r="M207" s="278"/>
      <c r="N207" s="278"/>
      <c r="O207" s="278"/>
      <c r="P207" s="278"/>
      <c r="Q207" s="278"/>
      <c r="R207" s="278"/>
      <c r="S207" s="278"/>
      <c r="T207" s="278"/>
      <c r="U207" s="278"/>
      <c r="V207" s="278"/>
      <c r="W207" s="278"/>
      <c r="X207" s="278"/>
      <c r="Y207" s="278"/>
      <c r="Z207" s="278"/>
      <c r="AA207" s="278"/>
      <c r="AB207" s="278"/>
      <c r="AC207" s="278"/>
      <c r="AD207" s="278"/>
      <c r="AE207" s="278"/>
      <c r="AF207" s="276"/>
      <c r="AG207" s="278"/>
    </row>
    <row r="208" spans="1:33" s="3" customFormat="1">
      <c r="A208" s="278"/>
      <c r="B208" s="278"/>
      <c r="C208" s="278"/>
      <c r="D208" s="278"/>
      <c r="E208" s="278"/>
      <c r="F208" s="278"/>
      <c r="G208" s="279"/>
      <c r="H208" s="278"/>
      <c r="I208" s="276"/>
      <c r="J208" s="276"/>
      <c r="K208" s="276"/>
      <c r="L208" s="276"/>
      <c r="M208" s="278"/>
      <c r="N208" s="278"/>
      <c r="O208" s="278"/>
      <c r="P208" s="278"/>
      <c r="Q208" s="278"/>
      <c r="R208" s="278"/>
      <c r="S208" s="278"/>
      <c r="T208" s="278"/>
      <c r="U208" s="278"/>
      <c r="V208" s="278"/>
      <c r="W208" s="278"/>
      <c r="X208" s="278"/>
      <c r="Y208" s="278"/>
      <c r="Z208" s="278"/>
      <c r="AA208" s="278"/>
      <c r="AB208" s="278"/>
      <c r="AC208" s="278"/>
      <c r="AD208" s="278"/>
      <c r="AE208" s="278"/>
      <c r="AF208" s="276"/>
      <c r="AG208" s="278"/>
    </row>
    <row r="209" spans="1:33" s="3" customFormat="1">
      <c r="A209" s="278"/>
      <c r="B209" s="278"/>
      <c r="C209" s="278"/>
      <c r="D209" s="278"/>
      <c r="E209" s="278"/>
      <c r="F209" s="278"/>
      <c r="G209" s="279"/>
      <c r="H209" s="278"/>
      <c r="I209" s="276"/>
      <c r="J209" s="276"/>
      <c r="K209" s="276"/>
      <c r="L209" s="276"/>
      <c r="M209" s="278"/>
      <c r="N209" s="278"/>
      <c r="O209" s="278"/>
      <c r="P209" s="278"/>
      <c r="Q209" s="278"/>
      <c r="R209" s="278"/>
      <c r="S209" s="278"/>
      <c r="T209" s="278"/>
      <c r="U209" s="278"/>
      <c r="V209" s="278"/>
      <c r="W209" s="278"/>
      <c r="X209" s="278"/>
      <c r="Y209" s="278"/>
      <c r="Z209" s="278"/>
      <c r="AA209" s="278"/>
      <c r="AB209" s="278"/>
      <c r="AC209" s="278"/>
      <c r="AD209" s="278"/>
      <c r="AE209" s="278"/>
      <c r="AF209" s="276"/>
      <c r="AG209" s="278"/>
    </row>
    <row r="210" spans="1:33" s="3" customFormat="1">
      <c r="A210" s="278"/>
      <c r="B210" s="278"/>
      <c r="C210" s="278"/>
      <c r="D210" s="278"/>
      <c r="E210" s="278"/>
      <c r="F210" s="278"/>
      <c r="G210" s="279"/>
      <c r="H210" s="278"/>
      <c r="I210" s="276"/>
      <c r="J210" s="276"/>
      <c r="K210" s="276"/>
      <c r="L210" s="276"/>
      <c r="M210" s="278"/>
      <c r="N210" s="278"/>
      <c r="O210" s="278"/>
      <c r="P210" s="278"/>
      <c r="Q210" s="278"/>
      <c r="R210" s="278"/>
      <c r="S210" s="278"/>
      <c r="T210" s="278"/>
      <c r="U210" s="278"/>
      <c r="V210" s="278"/>
      <c r="W210" s="278"/>
      <c r="X210" s="278"/>
      <c r="Y210" s="278"/>
      <c r="Z210" s="278"/>
      <c r="AA210" s="278"/>
      <c r="AB210" s="278"/>
      <c r="AC210" s="278"/>
      <c r="AD210" s="278"/>
      <c r="AE210" s="278"/>
      <c r="AF210" s="276"/>
      <c r="AG210" s="278"/>
    </row>
    <row r="211" spans="1:33" s="3" customFormat="1">
      <c r="A211" s="278"/>
      <c r="B211" s="278"/>
      <c r="C211" s="278"/>
      <c r="D211" s="278"/>
      <c r="E211" s="278"/>
      <c r="F211" s="278"/>
      <c r="G211" s="279"/>
      <c r="H211" s="278"/>
      <c r="I211" s="276"/>
      <c r="J211" s="276"/>
      <c r="K211" s="276"/>
      <c r="L211" s="276"/>
      <c r="M211" s="278"/>
      <c r="N211" s="278"/>
      <c r="O211" s="278"/>
      <c r="P211" s="278"/>
      <c r="Q211" s="278"/>
      <c r="R211" s="278"/>
      <c r="S211" s="278"/>
      <c r="T211" s="278"/>
      <c r="U211" s="278"/>
      <c r="V211" s="278"/>
      <c r="W211" s="278"/>
      <c r="X211" s="278"/>
      <c r="Y211" s="278"/>
      <c r="Z211" s="278"/>
      <c r="AA211" s="278"/>
      <c r="AB211" s="278"/>
      <c r="AC211" s="278"/>
      <c r="AD211" s="278"/>
      <c r="AE211" s="278"/>
      <c r="AF211" s="276"/>
      <c r="AG211" s="278"/>
    </row>
    <row r="212" spans="1:33" s="3" customFormat="1">
      <c r="A212" s="278"/>
      <c r="B212" s="278"/>
      <c r="C212" s="278"/>
      <c r="D212" s="278"/>
      <c r="E212" s="278"/>
      <c r="F212" s="278"/>
      <c r="G212" s="279"/>
      <c r="H212" s="278"/>
      <c r="I212" s="276"/>
      <c r="J212" s="276"/>
      <c r="K212" s="276"/>
      <c r="L212" s="276"/>
      <c r="M212" s="278"/>
      <c r="N212" s="278"/>
      <c r="O212" s="278"/>
      <c r="P212" s="278"/>
      <c r="Q212" s="278"/>
      <c r="R212" s="278"/>
      <c r="S212" s="278"/>
      <c r="T212" s="278"/>
      <c r="U212" s="278"/>
      <c r="V212" s="278"/>
      <c r="W212" s="278"/>
      <c r="X212" s="278"/>
      <c r="Y212" s="278"/>
      <c r="Z212" s="278"/>
      <c r="AA212" s="278"/>
      <c r="AB212" s="278"/>
      <c r="AC212" s="278"/>
      <c r="AD212" s="278"/>
      <c r="AE212" s="278"/>
      <c r="AF212" s="276"/>
      <c r="AG212" s="278"/>
    </row>
    <row r="213" spans="1:33" s="3" customFormat="1">
      <c r="A213" s="278"/>
      <c r="B213" s="278"/>
      <c r="C213" s="278"/>
      <c r="D213" s="278"/>
      <c r="E213" s="278"/>
      <c r="F213" s="278"/>
      <c r="G213" s="279"/>
      <c r="H213" s="278"/>
      <c r="I213" s="276"/>
      <c r="J213" s="276"/>
      <c r="K213" s="276"/>
      <c r="L213" s="276"/>
      <c r="M213" s="278"/>
      <c r="N213" s="278"/>
      <c r="O213" s="278"/>
      <c r="P213" s="278"/>
      <c r="Q213" s="278"/>
      <c r="R213" s="278"/>
      <c r="S213" s="278"/>
      <c r="T213" s="278"/>
      <c r="U213" s="278"/>
      <c r="V213" s="278"/>
      <c r="W213" s="278"/>
      <c r="X213" s="278"/>
      <c r="Y213" s="278"/>
      <c r="Z213" s="278"/>
      <c r="AA213" s="278"/>
      <c r="AB213" s="278"/>
      <c r="AC213" s="278"/>
      <c r="AD213" s="278"/>
      <c r="AE213" s="278"/>
      <c r="AF213" s="276"/>
      <c r="AG213" s="278"/>
    </row>
    <row r="214" spans="1:33" s="3" customFormat="1">
      <c r="A214" s="278"/>
      <c r="B214" s="278"/>
      <c r="C214" s="278"/>
      <c r="D214" s="278"/>
      <c r="E214" s="278"/>
      <c r="F214" s="278"/>
      <c r="G214" s="279"/>
      <c r="H214" s="278"/>
      <c r="I214" s="276"/>
      <c r="J214" s="276"/>
      <c r="K214" s="276"/>
      <c r="L214" s="276"/>
      <c r="M214" s="278"/>
      <c r="N214" s="278"/>
      <c r="O214" s="278"/>
      <c r="P214" s="278"/>
      <c r="Q214" s="278"/>
      <c r="R214" s="278"/>
      <c r="S214" s="278"/>
      <c r="T214" s="278"/>
      <c r="U214" s="278"/>
      <c r="V214" s="278"/>
      <c r="W214" s="278"/>
      <c r="X214" s="278"/>
      <c r="Y214" s="278"/>
      <c r="Z214" s="278"/>
      <c r="AA214" s="278"/>
      <c r="AB214" s="278"/>
      <c r="AC214" s="278"/>
      <c r="AD214" s="278"/>
      <c r="AE214" s="278"/>
      <c r="AF214" s="276"/>
      <c r="AG214" s="278"/>
    </row>
    <row r="215" spans="1:33" s="3" customFormat="1">
      <c r="A215" s="278"/>
      <c r="B215" s="278"/>
      <c r="C215" s="278"/>
      <c r="D215" s="278"/>
      <c r="E215" s="278"/>
      <c r="F215" s="278"/>
      <c r="G215" s="279"/>
      <c r="H215" s="278"/>
      <c r="I215" s="276"/>
      <c r="J215" s="276"/>
      <c r="K215" s="276"/>
      <c r="L215" s="276"/>
      <c r="M215" s="278"/>
      <c r="N215" s="278"/>
      <c r="O215" s="278"/>
      <c r="P215" s="278"/>
      <c r="Q215" s="278"/>
      <c r="R215" s="278"/>
      <c r="S215" s="278"/>
      <c r="T215" s="278"/>
      <c r="U215" s="278"/>
      <c r="V215" s="278"/>
      <c r="W215" s="278"/>
      <c r="X215" s="278"/>
      <c r="Y215" s="278"/>
      <c r="Z215" s="278"/>
      <c r="AA215" s="278"/>
      <c r="AB215" s="278"/>
      <c r="AC215" s="278"/>
      <c r="AD215" s="278"/>
      <c r="AE215" s="278"/>
      <c r="AF215" s="276"/>
      <c r="AG215" s="278"/>
    </row>
    <row r="216" spans="1:33" s="3" customFormat="1">
      <c r="A216" s="278"/>
      <c r="B216" s="278"/>
      <c r="C216" s="278"/>
      <c r="D216" s="278"/>
      <c r="E216" s="278"/>
      <c r="F216" s="278"/>
      <c r="G216" s="279"/>
      <c r="H216" s="278"/>
      <c r="I216" s="276"/>
      <c r="J216" s="276"/>
      <c r="K216" s="276"/>
      <c r="L216" s="276"/>
      <c r="M216" s="278"/>
      <c r="N216" s="278"/>
      <c r="O216" s="278"/>
      <c r="P216" s="278"/>
      <c r="Q216" s="278"/>
      <c r="R216" s="278"/>
      <c r="S216" s="278"/>
      <c r="T216" s="278"/>
      <c r="U216" s="278"/>
      <c r="V216" s="278"/>
      <c r="W216" s="278"/>
      <c r="X216" s="278"/>
      <c r="Y216" s="278"/>
      <c r="Z216" s="278"/>
      <c r="AA216" s="278"/>
      <c r="AB216" s="278"/>
      <c r="AC216" s="278"/>
      <c r="AD216" s="278"/>
      <c r="AE216" s="278"/>
      <c r="AF216" s="276"/>
      <c r="AG216" s="278"/>
    </row>
    <row r="217" spans="1:33" s="3" customFormat="1">
      <c r="A217" s="278"/>
      <c r="B217" s="278"/>
      <c r="C217" s="278"/>
      <c r="D217" s="278"/>
      <c r="E217" s="278"/>
      <c r="F217" s="278"/>
      <c r="G217" s="279"/>
      <c r="H217" s="278"/>
      <c r="I217" s="276"/>
      <c r="J217" s="276"/>
      <c r="K217" s="276"/>
      <c r="L217" s="276"/>
      <c r="M217" s="278"/>
      <c r="N217" s="278"/>
      <c r="O217" s="278"/>
      <c r="P217" s="278"/>
      <c r="Q217" s="278"/>
      <c r="R217" s="278"/>
      <c r="S217" s="278"/>
      <c r="T217" s="278"/>
      <c r="U217" s="278"/>
      <c r="V217" s="278"/>
      <c r="W217" s="278"/>
      <c r="X217" s="278"/>
      <c r="Y217" s="278"/>
      <c r="Z217" s="278"/>
      <c r="AA217" s="278"/>
      <c r="AB217" s="278"/>
      <c r="AC217" s="278"/>
      <c r="AD217" s="278"/>
      <c r="AE217" s="278"/>
      <c r="AF217" s="276"/>
      <c r="AG217" s="278"/>
    </row>
    <row r="218" spans="1:33" s="3" customFormat="1">
      <c r="A218" s="278"/>
      <c r="B218" s="278"/>
      <c r="C218" s="278"/>
      <c r="D218" s="278"/>
      <c r="E218" s="278"/>
      <c r="F218" s="278"/>
      <c r="G218" s="279"/>
      <c r="H218" s="278"/>
      <c r="I218" s="276"/>
      <c r="J218" s="276"/>
      <c r="K218" s="276"/>
      <c r="L218" s="276"/>
      <c r="M218" s="278"/>
      <c r="N218" s="278"/>
      <c r="O218" s="278"/>
      <c r="P218" s="278"/>
      <c r="Q218" s="278"/>
      <c r="R218" s="278"/>
      <c r="S218" s="278"/>
      <c r="T218" s="278"/>
      <c r="U218" s="278"/>
      <c r="V218" s="278"/>
      <c r="W218" s="278"/>
      <c r="X218" s="278"/>
      <c r="Y218" s="278"/>
      <c r="Z218" s="278"/>
      <c r="AA218" s="278"/>
      <c r="AB218" s="278"/>
      <c r="AC218" s="278"/>
      <c r="AD218" s="278"/>
      <c r="AE218" s="278"/>
      <c r="AF218" s="276"/>
      <c r="AG218" s="278"/>
    </row>
    <row r="219" spans="1:33" s="3" customFormat="1">
      <c r="A219" s="278"/>
      <c r="B219" s="278"/>
      <c r="C219" s="278"/>
      <c r="D219" s="278"/>
      <c r="E219" s="278"/>
      <c r="F219" s="278"/>
      <c r="G219" s="279"/>
      <c r="H219" s="278"/>
      <c r="I219" s="276"/>
      <c r="J219" s="276"/>
      <c r="K219" s="276"/>
      <c r="L219" s="276"/>
      <c r="M219" s="278"/>
      <c r="N219" s="278"/>
      <c r="O219" s="278"/>
      <c r="P219" s="278"/>
      <c r="Q219" s="278"/>
      <c r="R219" s="278"/>
      <c r="S219" s="278"/>
      <c r="T219" s="278"/>
      <c r="U219" s="278"/>
      <c r="V219" s="278"/>
      <c r="W219" s="278"/>
      <c r="X219" s="278"/>
      <c r="Y219" s="278"/>
      <c r="Z219" s="278"/>
      <c r="AA219" s="278"/>
      <c r="AB219" s="278"/>
      <c r="AC219" s="278"/>
      <c r="AD219" s="278"/>
      <c r="AE219" s="278"/>
      <c r="AF219" s="276"/>
      <c r="AG219" s="278"/>
    </row>
    <row r="220" spans="1:33" s="3" customFormat="1">
      <c r="A220" s="278"/>
      <c r="B220" s="278"/>
      <c r="C220" s="278"/>
      <c r="D220" s="278"/>
      <c r="E220" s="278"/>
      <c r="F220" s="278"/>
      <c r="G220" s="278"/>
      <c r="H220" s="278"/>
      <c r="I220" s="276"/>
      <c r="J220" s="276"/>
      <c r="K220" s="276"/>
      <c r="L220" s="276"/>
      <c r="M220" s="278"/>
      <c r="N220" s="278"/>
      <c r="O220" s="278"/>
      <c r="P220" s="278"/>
      <c r="Q220" s="278"/>
      <c r="R220" s="278"/>
      <c r="S220" s="278"/>
      <c r="T220" s="278"/>
      <c r="U220" s="278"/>
      <c r="V220" s="278"/>
      <c r="W220" s="278"/>
      <c r="X220" s="278"/>
      <c r="Y220" s="278"/>
      <c r="Z220" s="278"/>
      <c r="AA220" s="278"/>
      <c r="AB220" s="278"/>
      <c r="AC220" s="278"/>
      <c r="AD220" s="278"/>
      <c r="AE220" s="278"/>
      <c r="AF220" s="276"/>
      <c r="AG220" s="278"/>
    </row>
    <row r="221" spans="1:33" s="3" customFormat="1">
      <c r="A221" s="278"/>
      <c r="B221" s="278"/>
      <c r="C221" s="278"/>
      <c r="D221" s="278"/>
      <c r="E221" s="278"/>
      <c r="F221" s="278"/>
      <c r="G221" s="278"/>
      <c r="H221" s="278"/>
      <c r="I221" s="276"/>
      <c r="J221" s="276"/>
      <c r="K221" s="276"/>
      <c r="L221" s="276"/>
      <c r="M221" s="278"/>
      <c r="N221" s="278"/>
      <c r="O221" s="278"/>
      <c r="P221" s="278"/>
      <c r="Q221" s="278"/>
      <c r="R221" s="278"/>
      <c r="S221" s="278"/>
      <c r="T221" s="278"/>
      <c r="U221" s="278"/>
      <c r="V221" s="278"/>
      <c r="W221" s="278"/>
      <c r="X221" s="278"/>
      <c r="Y221" s="278"/>
      <c r="Z221" s="278"/>
      <c r="AA221" s="278"/>
      <c r="AB221" s="278"/>
      <c r="AC221" s="278"/>
      <c r="AD221" s="278"/>
      <c r="AE221" s="278"/>
      <c r="AF221" s="276"/>
      <c r="AG221" s="278"/>
    </row>
    <row r="222" spans="1:33" s="3" customFormat="1">
      <c r="A222" s="278"/>
      <c r="B222" s="278"/>
      <c r="C222" s="278"/>
      <c r="D222" s="278"/>
      <c r="E222" s="278"/>
      <c r="F222" s="278"/>
      <c r="G222" s="278"/>
      <c r="H222" s="278"/>
      <c r="I222" s="276"/>
      <c r="J222" s="276"/>
      <c r="K222" s="276"/>
      <c r="L222" s="276"/>
      <c r="M222" s="278"/>
      <c r="N222" s="278"/>
      <c r="O222" s="278"/>
      <c r="P222" s="278"/>
      <c r="Q222" s="278"/>
      <c r="R222" s="278"/>
      <c r="S222" s="278"/>
      <c r="T222" s="278"/>
      <c r="U222" s="278"/>
      <c r="V222" s="278"/>
      <c r="W222" s="278"/>
      <c r="X222" s="278"/>
      <c r="Y222" s="278"/>
      <c r="Z222" s="278"/>
      <c r="AA222" s="278"/>
      <c r="AB222" s="278"/>
      <c r="AC222" s="278"/>
      <c r="AD222" s="278"/>
      <c r="AE222" s="278"/>
      <c r="AF222" s="276"/>
      <c r="AG222" s="278"/>
    </row>
    <row r="223" spans="1:33" s="3" customFormat="1">
      <c r="A223" s="278"/>
      <c r="B223" s="278"/>
      <c r="C223" s="278"/>
      <c r="D223" s="278"/>
      <c r="E223" s="278"/>
      <c r="F223" s="278"/>
      <c r="G223" s="278"/>
      <c r="H223" s="278"/>
      <c r="I223" s="276"/>
      <c r="J223" s="276"/>
      <c r="K223" s="276"/>
      <c r="L223" s="276"/>
      <c r="M223" s="278"/>
      <c r="N223" s="278"/>
      <c r="O223" s="278"/>
      <c r="P223" s="278"/>
      <c r="Q223" s="278"/>
      <c r="R223" s="278"/>
      <c r="S223" s="278"/>
      <c r="T223" s="278"/>
      <c r="U223" s="278"/>
      <c r="V223" s="278"/>
      <c r="W223" s="278"/>
      <c r="X223" s="278"/>
      <c r="Y223" s="278"/>
      <c r="Z223" s="278"/>
      <c r="AA223" s="278"/>
      <c r="AB223" s="278"/>
      <c r="AC223" s="278"/>
      <c r="AD223" s="278"/>
      <c r="AE223" s="278"/>
      <c r="AF223" s="276"/>
      <c r="AG223" s="278"/>
    </row>
    <row r="224" spans="1:33" s="3" customFormat="1">
      <c r="A224" s="278"/>
      <c r="B224" s="278"/>
      <c r="C224" s="278"/>
      <c r="D224" s="278"/>
      <c r="E224" s="278"/>
      <c r="F224" s="278"/>
      <c r="G224" s="278"/>
      <c r="H224" s="278"/>
      <c r="I224" s="276"/>
      <c r="J224" s="276"/>
      <c r="K224" s="276"/>
      <c r="L224" s="276"/>
      <c r="M224" s="278"/>
      <c r="N224" s="278"/>
      <c r="O224" s="278"/>
      <c r="P224" s="278"/>
      <c r="Q224" s="278"/>
      <c r="R224" s="278"/>
      <c r="S224" s="278"/>
      <c r="T224" s="278"/>
      <c r="U224" s="278"/>
      <c r="V224" s="278"/>
      <c r="W224" s="278"/>
      <c r="X224" s="278"/>
      <c r="Y224" s="278"/>
      <c r="Z224" s="278"/>
      <c r="AA224" s="278"/>
      <c r="AB224" s="278"/>
      <c r="AC224" s="278"/>
      <c r="AD224" s="278"/>
      <c r="AE224" s="278"/>
      <c r="AF224" s="276"/>
      <c r="AG224" s="278"/>
    </row>
    <row r="225" spans="1:33" s="3" customFormat="1">
      <c r="A225" s="278"/>
      <c r="B225" s="278"/>
      <c r="C225" s="278"/>
      <c r="D225" s="278"/>
      <c r="E225" s="278"/>
      <c r="F225" s="278"/>
      <c r="G225" s="278"/>
      <c r="H225" s="278"/>
      <c r="I225" s="276"/>
      <c r="J225" s="276"/>
      <c r="K225" s="276"/>
      <c r="L225" s="276"/>
      <c r="M225" s="278"/>
      <c r="N225" s="278"/>
      <c r="O225" s="278"/>
      <c r="P225" s="278"/>
      <c r="Q225" s="278"/>
      <c r="R225" s="278"/>
      <c r="S225" s="278"/>
      <c r="T225" s="278"/>
      <c r="U225" s="278"/>
      <c r="V225" s="278"/>
      <c r="W225" s="278"/>
      <c r="X225" s="278"/>
      <c r="Y225" s="278"/>
      <c r="Z225" s="278"/>
      <c r="AA225" s="278"/>
      <c r="AB225" s="278"/>
      <c r="AC225" s="278"/>
      <c r="AD225" s="278"/>
      <c r="AE225" s="278"/>
      <c r="AF225" s="276"/>
      <c r="AG225" s="278"/>
    </row>
    <row r="226" spans="1:33" s="3" customFormat="1">
      <c r="A226" s="278"/>
      <c r="B226" s="278"/>
      <c r="C226" s="278"/>
      <c r="D226" s="278"/>
      <c r="E226" s="278"/>
      <c r="F226" s="278"/>
      <c r="G226" s="278"/>
      <c r="H226" s="278"/>
      <c r="I226" s="276"/>
      <c r="J226" s="276"/>
      <c r="K226" s="276"/>
      <c r="L226" s="276"/>
      <c r="M226" s="278"/>
      <c r="N226" s="278"/>
      <c r="O226" s="278"/>
      <c r="P226" s="278"/>
      <c r="Q226" s="278"/>
      <c r="R226" s="278"/>
      <c r="S226" s="278"/>
      <c r="T226" s="278"/>
      <c r="U226" s="278"/>
      <c r="V226" s="278"/>
      <c r="W226" s="278"/>
      <c r="X226" s="278"/>
      <c r="Y226" s="278"/>
      <c r="Z226" s="278"/>
      <c r="AA226" s="278"/>
      <c r="AB226" s="278"/>
      <c r="AC226" s="278"/>
      <c r="AD226" s="278"/>
      <c r="AE226" s="278"/>
      <c r="AF226" s="276"/>
      <c r="AG226" s="278"/>
    </row>
    <row r="227" spans="1:33" s="3" customFormat="1">
      <c r="A227" s="278"/>
      <c r="B227" s="278"/>
      <c r="C227" s="278"/>
      <c r="D227" s="278"/>
      <c r="E227" s="278"/>
      <c r="F227" s="278"/>
      <c r="G227" s="278"/>
      <c r="H227" s="278"/>
      <c r="I227" s="276"/>
      <c r="J227" s="276"/>
      <c r="K227" s="276"/>
      <c r="L227" s="276"/>
      <c r="M227" s="278"/>
      <c r="N227" s="278"/>
      <c r="O227" s="278"/>
      <c r="P227" s="278"/>
      <c r="Q227" s="278"/>
      <c r="R227" s="278"/>
      <c r="S227" s="278"/>
      <c r="T227" s="278"/>
      <c r="U227" s="278"/>
      <c r="V227" s="278"/>
      <c r="W227" s="278"/>
      <c r="X227" s="278"/>
      <c r="Y227" s="278"/>
      <c r="Z227" s="278"/>
      <c r="AA227" s="278"/>
      <c r="AB227" s="278"/>
      <c r="AC227" s="278"/>
      <c r="AD227" s="278"/>
      <c r="AE227" s="278"/>
      <c r="AF227" s="276"/>
      <c r="AG227" s="278"/>
    </row>
    <row r="228" spans="1:33" s="3" customFormat="1">
      <c r="A228" s="278"/>
      <c r="B228" s="278"/>
      <c r="C228" s="278"/>
      <c r="D228" s="278"/>
      <c r="E228" s="278"/>
      <c r="F228" s="278"/>
      <c r="G228" s="278"/>
      <c r="H228" s="278"/>
      <c r="I228" s="276"/>
      <c r="J228" s="276"/>
      <c r="K228" s="276"/>
      <c r="L228" s="276"/>
      <c r="M228" s="278"/>
      <c r="N228" s="278"/>
      <c r="O228" s="278"/>
      <c r="P228" s="278"/>
      <c r="Q228" s="278"/>
      <c r="R228" s="278"/>
      <c r="S228" s="278"/>
      <c r="T228" s="278"/>
      <c r="U228" s="278"/>
      <c r="V228" s="278"/>
      <c r="W228" s="278"/>
      <c r="X228" s="278"/>
      <c r="Y228" s="278"/>
      <c r="Z228" s="278"/>
      <c r="AA228" s="278"/>
      <c r="AB228" s="278"/>
      <c r="AC228" s="278"/>
      <c r="AD228" s="278"/>
      <c r="AE228" s="278"/>
      <c r="AF228" s="276"/>
      <c r="AG228" s="278"/>
    </row>
    <row r="229" spans="1:33" s="3" customFormat="1">
      <c r="A229" s="278"/>
      <c r="B229" s="278"/>
      <c r="C229" s="278"/>
      <c r="D229" s="278"/>
      <c r="E229" s="278"/>
      <c r="F229" s="278"/>
      <c r="G229" s="278"/>
      <c r="H229" s="278"/>
      <c r="I229" s="276"/>
      <c r="J229" s="276"/>
      <c r="K229" s="276"/>
      <c r="L229" s="276"/>
      <c r="M229" s="278"/>
      <c r="N229" s="278"/>
      <c r="O229" s="278"/>
      <c r="P229" s="278"/>
      <c r="Q229" s="278"/>
      <c r="R229" s="278"/>
      <c r="S229" s="278"/>
      <c r="T229" s="278"/>
      <c r="U229" s="278"/>
      <c r="V229" s="278"/>
      <c r="W229" s="278"/>
      <c r="X229" s="278"/>
      <c r="Y229" s="278"/>
      <c r="Z229" s="278"/>
      <c r="AA229" s="278"/>
      <c r="AB229" s="278"/>
      <c r="AC229" s="278"/>
      <c r="AD229" s="278"/>
      <c r="AE229" s="278"/>
      <c r="AF229" s="276"/>
      <c r="AG229" s="278"/>
    </row>
    <row r="230" spans="1:33" s="3" customFormat="1">
      <c r="A230" s="278"/>
      <c r="B230" s="278"/>
      <c r="C230" s="278"/>
      <c r="D230" s="278"/>
      <c r="E230" s="278"/>
      <c r="F230" s="278"/>
      <c r="G230" s="278"/>
      <c r="H230" s="278"/>
      <c r="I230" s="276"/>
      <c r="J230" s="276"/>
      <c r="K230" s="276"/>
      <c r="L230" s="276"/>
      <c r="M230" s="278"/>
      <c r="N230" s="278"/>
      <c r="O230" s="278"/>
      <c r="P230" s="278"/>
      <c r="Q230" s="278"/>
      <c r="R230" s="278"/>
      <c r="S230" s="278"/>
      <c r="T230" s="278"/>
      <c r="U230" s="278"/>
      <c r="V230" s="278"/>
      <c r="W230" s="278"/>
      <c r="X230" s="278"/>
      <c r="Y230" s="278"/>
      <c r="Z230" s="278"/>
      <c r="AA230" s="278"/>
      <c r="AB230" s="278"/>
      <c r="AC230" s="278"/>
      <c r="AD230" s="278"/>
      <c r="AE230" s="278"/>
      <c r="AF230" s="276"/>
      <c r="AG230" s="278"/>
    </row>
    <row r="231" spans="1:33" s="3" customFormat="1">
      <c r="A231" s="278"/>
      <c r="B231" s="278"/>
      <c r="C231" s="278"/>
      <c r="D231" s="278"/>
      <c r="E231" s="278"/>
      <c r="F231" s="278"/>
      <c r="G231" s="278"/>
      <c r="H231" s="278"/>
      <c r="I231" s="276"/>
      <c r="J231" s="276"/>
      <c r="K231" s="276"/>
      <c r="L231" s="276"/>
      <c r="M231" s="278"/>
      <c r="N231" s="278"/>
      <c r="O231" s="278"/>
      <c r="P231" s="278"/>
      <c r="Q231" s="278"/>
      <c r="R231" s="278"/>
      <c r="S231" s="278"/>
      <c r="T231" s="278"/>
      <c r="U231" s="278"/>
      <c r="V231" s="278"/>
      <c r="W231" s="278"/>
      <c r="X231" s="278"/>
      <c r="Y231" s="278"/>
      <c r="Z231" s="278"/>
      <c r="AA231" s="278"/>
      <c r="AB231" s="278"/>
      <c r="AC231" s="278"/>
      <c r="AD231" s="278"/>
      <c r="AE231" s="278"/>
      <c r="AF231" s="276"/>
      <c r="AG231" s="278"/>
    </row>
    <row r="232" spans="1:33" s="3" customFormat="1">
      <c r="A232" s="278"/>
      <c r="B232" s="278"/>
      <c r="C232" s="278"/>
      <c r="D232" s="278"/>
      <c r="E232" s="278"/>
      <c r="F232" s="278"/>
      <c r="G232" s="278"/>
      <c r="H232" s="278"/>
      <c r="I232" s="276"/>
      <c r="J232" s="276"/>
      <c r="K232" s="276"/>
      <c r="L232" s="276"/>
      <c r="M232" s="278"/>
      <c r="N232" s="278"/>
      <c r="O232" s="278"/>
      <c r="P232" s="278"/>
      <c r="Q232" s="278"/>
      <c r="R232" s="278"/>
      <c r="S232" s="278"/>
      <c r="T232" s="278"/>
      <c r="U232" s="278"/>
      <c r="V232" s="278"/>
      <c r="W232" s="278"/>
      <c r="X232" s="278"/>
      <c r="Y232" s="278"/>
      <c r="Z232" s="278"/>
      <c r="AA232" s="278"/>
      <c r="AB232" s="278"/>
      <c r="AC232" s="278"/>
      <c r="AD232" s="278"/>
      <c r="AE232" s="278"/>
      <c r="AF232" s="276"/>
      <c r="AG232" s="276"/>
    </row>
    <row r="233" spans="1:33" s="3" customFormat="1">
      <c r="A233" s="278"/>
      <c r="B233" s="278"/>
      <c r="C233" s="278"/>
      <c r="D233" s="278"/>
      <c r="E233" s="278"/>
      <c r="F233" s="278"/>
      <c r="G233" s="278"/>
      <c r="H233" s="278"/>
      <c r="I233" s="276"/>
      <c r="J233" s="276"/>
      <c r="K233" s="276"/>
      <c r="L233" s="276"/>
      <c r="M233" s="278"/>
      <c r="N233" s="278"/>
      <c r="O233" s="278"/>
      <c r="P233" s="278"/>
      <c r="Q233" s="278"/>
      <c r="R233" s="278"/>
      <c r="S233" s="278"/>
      <c r="T233" s="278"/>
      <c r="U233" s="278"/>
      <c r="V233" s="278"/>
      <c r="W233" s="278"/>
      <c r="X233" s="278"/>
      <c r="Y233" s="278"/>
      <c r="Z233" s="278"/>
      <c r="AA233" s="278"/>
      <c r="AB233" s="278"/>
      <c r="AC233" s="278"/>
      <c r="AD233" s="278"/>
      <c r="AE233" s="278"/>
      <c r="AF233" s="276"/>
      <c r="AG233" s="276"/>
    </row>
    <row r="234" spans="1:33" s="3" customFormat="1">
      <c r="A234" s="278"/>
      <c r="B234" s="278"/>
      <c r="C234" s="278"/>
      <c r="D234" s="278"/>
      <c r="E234" s="278"/>
      <c r="F234" s="278"/>
      <c r="G234" s="278"/>
      <c r="H234" s="278"/>
      <c r="I234" s="276"/>
      <c r="J234" s="276"/>
      <c r="K234" s="276"/>
      <c r="L234" s="276"/>
      <c r="M234" s="278"/>
      <c r="N234" s="278"/>
      <c r="O234" s="278"/>
      <c r="P234" s="278"/>
      <c r="Q234" s="278"/>
      <c r="R234" s="278"/>
      <c r="S234" s="278"/>
      <c r="T234" s="278"/>
      <c r="U234" s="278"/>
      <c r="V234" s="278"/>
      <c r="W234" s="278"/>
      <c r="X234" s="278"/>
      <c r="Y234" s="278"/>
      <c r="Z234" s="278"/>
      <c r="AA234" s="278"/>
      <c r="AB234" s="278"/>
      <c r="AC234" s="278"/>
      <c r="AD234" s="278"/>
      <c r="AE234" s="278"/>
      <c r="AF234" s="276"/>
      <c r="AG234" s="278"/>
    </row>
    <row r="235" spans="1:33" s="3" customFormat="1">
      <c r="A235" s="278"/>
      <c r="B235" s="278"/>
      <c r="C235" s="278"/>
      <c r="D235" s="278"/>
      <c r="E235" s="278"/>
      <c r="F235" s="278"/>
      <c r="G235" s="278"/>
      <c r="H235" s="278"/>
      <c r="I235" s="276"/>
      <c r="J235" s="276"/>
      <c r="K235" s="276"/>
      <c r="L235" s="276"/>
      <c r="M235" s="278"/>
      <c r="N235" s="278"/>
      <c r="O235" s="278"/>
      <c r="P235" s="278"/>
      <c r="Q235" s="278"/>
      <c r="R235" s="278"/>
      <c r="S235" s="278"/>
      <c r="T235" s="278"/>
      <c r="U235" s="278"/>
      <c r="V235" s="278"/>
      <c r="W235" s="278"/>
      <c r="X235" s="278"/>
      <c r="Y235" s="278"/>
      <c r="Z235" s="278"/>
      <c r="AA235" s="278"/>
      <c r="AB235" s="278"/>
      <c r="AC235" s="278"/>
      <c r="AD235" s="278"/>
      <c r="AE235" s="278"/>
      <c r="AF235" s="276"/>
      <c r="AG235" s="278"/>
    </row>
    <row r="236" spans="1:33" s="3" customFormat="1">
      <c r="A236" s="278"/>
      <c r="B236" s="278"/>
      <c r="C236" s="278"/>
      <c r="D236" s="278"/>
      <c r="E236" s="278"/>
      <c r="F236" s="278"/>
      <c r="G236" s="278"/>
      <c r="H236" s="278"/>
      <c r="I236" s="276"/>
      <c r="J236" s="276"/>
      <c r="K236" s="276"/>
      <c r="L236" s="276"/>
      <c r="M236" s="278"/>
      <c r="N236" s="278"/>
      <c r="O236" s="278"/>
      <c r="P236" s="278"/>
      <c r="Q236" s="278"/>
      <c r="R236" s="278"/>
      <c r="S236" s="278"/>
      <c r="T236" s="278"/>
      <c r="U236" s="278"/>
      <c r="V236" s="278"/>
      <c r="W236" s="278"/>
      <c r="X236" s="278"/>
      <c r="Y236" s="278"/>
      <c r="Z236" s="278"/>
      <c r="AA236" s="278"/>
      <c r="AB236" s="278"/>
      <c r="AC236" s="278"/>
      <c r="AD236" s="278"/>
      <c r="AE236" s="278"/>
      <c r="AF236" s="276"/>
      <c r="AG236" s="276"/>
    </row>
    <row r="237" spans="1:33" s="3" customFormat="1">
      <c r="A237" s="278"/>
      <c r="B237" s="278"/>
      <c r="C237" s="278"/>
      <c r="D237" s="278"/>
      <c r="E237" s="278"/>
      <c r="F237" s="278"/>
      <c r="G237" s="278"/>
      <c r="H237" s="278"/>
      <c r="I237" s="276"/>
      <c r="J237" s="276"/>
      <c r="K237" s="276"/>
      <c r="L237" s="276"/>
      <c r="M237" s="278"/>
      <c r="N237" s="278"/>
      <c r="O237" s="278"/>
      <c r="P237" s="278"/>
      <c r="Q237" s="278"/>
      <c r="R237" s="278"/>
      <c r="S237" s="278"/>
      <c r="T237" s="278"/>
      <c r="U237" s="278"/>
      <c r="V237" s="278"/>
      <c r="W237" s="278"/>
      <c r="X237" s="278"/>
      <c r="Y237" s="278"/>
      <c r="Z237" s="278"/>
      <c r="AA237" s="278"/>
      <c r="AB237" s="278"/>
      <c r="AC237" s="278"/>
      <c r="AD237" s="278"/>
      <c r="AE237" s="278"/>
      <c r="AF237" s="276"/>
      <c r="AG237" s="278"/>
    </row>
    <row r="238" spans="1:33" s="3" customFormat="1">
      <c r="A238" s="278"/>
      <c r="B238" s="278"/>
      <c r="C238" s="278"/>
      <c r="D238" s="278"/>
      <c r="E238" s="278"/>
      <c r="F238" s="278"/>
      <c r="G238" s="279"/>
      <c r="H238" s="278"/>
      <c r="I238" s="276"/>
      <c r="J238" s="276"/>
      <c r="K238" s="276"/>
      <c r="L238" s="276"/>
      <c r="M238" s="278"/>
      <c r="N238" s="278"/>
      <c r="O238" s="278"/>
      <c r="P238" s="278"/>
      <c r="Q238" s="278"/>
      <c r="R238" s="278"/>
      <c r="S238" s="278"/>
      <c r="T238" s="278"/>
      <c r="U238" s="278"/>
      <c r="V238" s="278"/>
      <c r="W238" s="278"/>
      <c r="X238" s="278"/>
      <c r="Y238" s="278"/>
      <c r="Z238" s="278"/>
      <c r="AA238" s="278"/>
      <c r="AB238" s="278"/>
      <c r="AC238" s="278"/>
      <c r="AD238" s="278"/>
      <c r="AE238" s="278"/>
      <c r="AF238" s="276"/>
      <c r="AG238" s="278"/>
    </row>
    <row r="239" spans="1:33" s="3" customFormat="1">
      <c r="A239" s="278"/>
      <c r="B239" s="278"/>
      <c r="C239" s="278"/>
      <c r="D239" s="278"/>
      <c r="E239" s="278"/>
      <c r="F239" s="278"/>
      <c r="G239" s="279"/>
      <c r="H239" s="278"/>
      <c r="I239" s="276"/>
      <c r="J239" s="276"/>
      <c r="K239" s="276"/>
      <c r="L239" s="276"/>
      <c r="M239" s="278"/>
      <c r="N239" s="278"/>
      <c r="O239" s="278"/>
      <c r="P239" s="278"/>
      <c r="Q239" s="278"/>
      <c r="R239" s="278"/>
      <c r="S239" s="278"/>
      <c r="T239" s="278"/>
      <c r="U239" s="278"/>
      <c r="V239" s="278"/>
      <c r="W239" s="278"/>
      <c r="X239" s="278"/>
      <c r="Y239" s="278"/>
      <c r="Z239" s="278"/>
      <c r="AA239" s="278"/>
      <c r="AB239" s="278"/>
      <c r="AC239" s="278"/>
      <c r="AD239" s="278"/>
      <c r="AE239" s="278"/>
      <c r="AF239" s="276"/>
      <c r="AG239" s="278"/>
    </row>
    <row r="240" spans="1:33" s="3" customFormat="1">
      <c r="A240" s="278"/>
      <c r="B240" s="278"/>
      <c r="C240" s="278"/>
      <c r="D240" s="278"/>
      <c r="E240" s="278"/>
      <c r="F240" s="278"/>
      <c r="G240" s="278"/>
      <c r="H240" s="278"/>
      <c r="I240" s="276"/>
      <c r="J240" s="276"/>
      <c r="K240" s="276"/>
      <c r="L240" s="276"/>
      <c r="M240" s="278"/>
      <c r="N240" s="278"/>
      <c r="O240" s="278"/>
      <c r="P240" s="278"/>
      <c r="Q240" s="278"/>
      <c r="R240" s="278"/>
      <c r="S240" s="278"/>
      <c r="T240" s="278"/>
      <c r="U240" s="278"/>
      <c r="V240" s="278"/>
      <c r="W240" s="278"/>
      <c r="X240" s="278"/>
      <c r="Y240" s="278"/>
      <c r="Z240" s="278"/>
      <c r="AA240" s="278"/>
      <c r="AB240" s="278"/>
      <c r="AC240" s="278"/>
      <c r="AD240" s="278"/>
      <c r="AE240" s="278"/>
      <c r="AF240" s="276"/>
      <c r="AG240" s="278"/>
    </row>
    <row r="241" spans="1:33" s="3" customFormat="1">
      <c r="A241" s="278"/>
      <c r="B241" s="278"/>
      <c r="C241" s="278"/>
      <c r="D241" s="278"/>
      <c r="E241" s="278"/>
      <c r="F241" s="278"/>
      <c r="G241" s="278"/>
      <c r="H241" s="278"/>
      <c r="I241" s="276"/>
      <c r="J241" s="276"/>
      <c r="K241" s="276"/>
      <c r="L241" s="276"/>
      <c r="M241" s="278"/>
      <c r="N241" s="278"/>
      <c r="O241" s="278"/>
      <c r="P241" s="278"/>
      <c r="Q241" s="278"/>
      <c r="R241" s="278"/>
      <c r="S241" s="278"/>
      <c r="T241" s="278"/>
      <c r="U241" s="278"/>
      <c r="V241" s="278"/>
      <c r="W241" s="278"/>
      <c r="X241" s="278"/>
      <c r="Y241" s="278"/>
      <c r="Z241" s="278"/>
      <c r="AA241" s="278"/>
      <c r="AB241" s="278"/>
      <c r="AC241" s="278"/>
      <c r="AD241" s="278"/>
      <c r="AE241" s="278"/>
      <c r="AF241" s="276"/>
      <c r="AG241" s="278"/>
    </row>
    <row r="242" spans="1:33" s="3" customFormat="1">
      <c r="A242" s="278"/>
      <c r="B242" s="278"/>
      <c r="C242" s="278"/>
      <c r="D242" s="278"/>
      <c r="E242" s="278"/>
      <c r="F242" s="278"/>
      <c r="G242" s="278"/>
      <c r="H242" s="278"/>
      <c r="I242" s="276"/>
      <c r="J242" s="276"/>
      <c r="K242" s="276"/>
      <c r="L242" s="276"/>
      <c r="M242" s="278"/>
      <c r="N242" s="278"/>
      <c r="O242" s="278"/>
      <c r="P242" s="278"/>
      <c r="Q242" s="278"/>
      <c r="R242" s="278"/>
      <c r="S242" s="278"/>
      <c r="T242" s="278"/>
      <c r="U242" s="278"/>
      <c r="V242" s="278"/>
      <c r="W242" s="278"/>
      <c r="X242" s="278"/>
      <c r="Y242" s="278"/>
      <c r="Z242" s="278"/>
      <c r="AA242" s="278"/>
      <c r="AB242" s="278"/>
      <c r="AC242" s="278"/>
      <c r="AD242" s="278"/>
      <c r="AE242" s="278"/>
      <c r="AF242" s="276"/>
      <c r="AG242" s="278"/>
    </row>
    <row r="243" spans="1:33" s="3" customFormat="1">
      <c r="A243" s="278"/>
      <c r="B243" s="278"/>
      <c r="C243" s="278"/>
      <c r="D243" s="278"/>
      <c r="E243" s="278"/>
      <c r="F243" s="278"/>
      <c r="G243" s="278"/>
      <c r="H243" s="278"/>
      <c r="I243" s="276"/>
      <c r="J243" s="276"/>
      <c r="K243" s="276"/>
      <c r="L243" s="276"/>
      <c r="M243" s="278"/>
      <c r="N243" s="278"/>
      <c r="O243" s="278"/>
      <c r="P243" s="278"/>
      <c r="Q243" s="278"/>
      <c r="R243" s="278"/>
      <c r="S243" s="278"/>
      <c r="T243" s="278"/>
      <c r="U243" s="278"/>
      <c r="V243" s="278"/>
      <c r="W243" s="278"/>
      <c r="X243" s="278"/>
      <c r="Y243" s="278"/>
      <c r="Z243" s="278"/>
      <c r="AA243" s="278"/>
      <c r="AB243" s="278"/>
      <c r="AC243" s="278"/>
      <c r="AD243" s="278"/>
      <c r="AE243" s="278"/>
      <c r="AF243" s="276"/>
      <c r="AG243" s="278"/>
    </row>
    <row r="244" spans="1:33" s="3" customFormat="1">
      <c r="A244" s="278"/>
      <c r="B244" s="278"/>
      <c r="C244" s="278"/>
      <c r="D244" s="278"/>
      <c r="E244" s="278"/>
      <c r="F244" s="278"/>
      <c r="G244" s="278"/>
      <c r="H244" s="278"/>
      <c r="I244" s="276"/>
      <c r="J244" s="276"/>
      <c r="K244" s="276"/>
      <c r="L244" s="276"/>
      <c r="M244" s="278"/>
      <c r="N244" s="278"/>
      <c r="O244" s="278"/>
      <c r="P244" s="278"/>
      <c r="Q244" s="278"/>
      <c r="R244" s="278"/>
      <c r="S244" s="278"/>
      <c r="T244" s="278"/>
      <c r="U244" s="278"/>
      <c r="V244" s="278"/>
      <c r="W244" s="278"/>
      <c r="X244" s="278"/>
      <c r="Y244" s="278"/>
      <c r="Z244" s="278"/>
      <c r="AA244" s="278"/>
      <c r="AB244" s="278"/>
      <c r="AC244" s="278"/>
      <c r="AD244" s="278"/>
      <c r="AE244" s="278"/>
      <c r="AF244" s="276"/>
      <c r="AG244" s="278"/>
    </row>
    <row r="245" spans="1:33" s="3" customFormat="1">
      <c r="A245" s="278"/>
      <c r="B245" s="278"/>
      <c r="C245" s="278"/>
      <c r="D245" s="278"/>
      <c r="E245" s="278"/>
      <c r="F245" s="278"/>
      <c r="G245" s="278"/>
      <c r="H245" s="278"/>
      <c r="I245" s="276"/>
      <c r="J245" s="276"/>
      <c r="K245" s="276"/>
      <c r="L245" s="276"/>
      <c r="M245" s="278"/>
      <c r="N245" s="278"/>
      <c r="O245" s="278"/>
      <c r="P245" s="278"/>
      <c r="Q245" s="278"/>
      <c r="R245" s="278"/>
      <c r="S245" s="278"/>
      <c r="T245" s="278"/>
      <c r="U245" s="278"/>
      <c r="V245" s="278"/>
      <c r="W245" s="278"/>
      <c r="X245" s="278"/>
      <c r="Y245" s="278"/>
      <c r="Z245" s="278"/>
      <c r="AA245" s="278"/>
      <c r="AB245" s="278"/>
      <c r="AC245" s="278"/>
      <c r="AD245" s="278"/>
      <c r="AE245" s="278"/>
      <c r="AF245" s="276"/>
      <c r="AG245" s="278"/>
    </row>
    <row r="246" spans="1:33" s="3" customFormat="1">
      <c r="A246" s="278"/>
      <c r="B246" s="278"/>
      <c r="C246" s="278"/>
      <c r="D246" s="278"/>
      <c r="E246" s="278"/>
      <c r="F246" s="278"/>
      <c r="G246" s="278"/>
      <c r="H246" s="278"/>
      <c r="I246" s="276"/>
      <c r="J246" s="276"/>
      <c r="K246" s="276"/>
      <c r="L246" s="276"/>
      <c r="M246" s="278"/>
      <c r="N246" s="278"/>
      <c r="O246" s="278"/>
      <c r="P246" s="278"/>
      <c r="Q246" s="278"/>
      <c r="R246" s="278"/>
      <c r="S246" s="278"/>
      <c r="T246" s="278"/>
      <c r="U246" s="278"/>
      <c r="V246" s="278"/>
      <c r="W246" s="278"/>
      <c r="X246" s="278"/>
      <c r="Y246" s="278"/>
      <c r="Z246" s="278"/>
      <c r="AA246" s="278"/>
      <c r="AB246" s="278"/>
      <c r="AC246" s="278"/>
      <c r="AD246" s="278"/>
      <c r="AE246" s="278"/>
      <c r="AF246" s="276"/>
      <c r="AG246" s="278"/>
    </row>
    <row r="247" spans="1:33" s="3" customFormat="1">
      <c r="A247" s="278"/>
      <c r="B247" s="278"/>
      <c r="C247" s="278"/>
      <c r="D247" s="278"/>
      <c r="E247" s="278"/>
      <c r="F247" s="278"/>
      <c r="G247" s="278"/>
      <c r="H247" s="278"/>
      <c r="I247" s="276"/>
      <c r="J247" s="276"/>
      <c r="K247" s="276"/>
      <c r="L247" s="276"/>
      <c r="M247" s="278"/>
      <c r="N247" s="278"/>
      <c r="O247" s="278"/>
      <c r="P247" s="278"/>
      <c r="Q247" s="278"/>
      <c r="R247" s="278"/>
      <c r="S247" s="278"/>
      <c r="T247" s="278"/>
      <c r="U247" s="278"/>
      <c r="V247" s="278"/>
      <c r="W247" s="278"/>
      <c r="X247" s="278"/>
      <c r="Y247" s="278"/>
      <c r="Z247" s="278"/>
      <c r="AA247" s="278"/>
      <c r="AB247" s="278"/>
      <c r="AC247" s="278"/>
      <c r="AD247" s="278"/>
      <c r="AE247" s="278"/>
      <c r="AF247" s="276"/>
      <c r="AG247" s="278"/>
    </row>
    <row r="248" spans="1:33" s="3" customFormat="1">
      <c r="A248" s="278"/>
      <c r="B248" s="278"/>
      <c r="C248" s="278"/>
      <c r="D248" s="278"/>
      <c r="E248" s="278"/>
      <c r="F248" s="278"/>
      <c r="G248" s="278"/>
      <c r="H248" s="278"/>
      <c r="I248" s="276"/>
      <c r="J248" s="276"/>
      <c r="K248" s="276"/>
      <c r="L248" s="276"/>
      <c r="M248" s="278"/>
      <c r="N248" s="278"/>
      <c r="O248" s="278"/>
      <c r="P248" s="278"/>
      <c r="Q248" s="278"/>
      <c r="R248" s="278"/>
      <c r="S248" s="278"/>
      <c r="T248" s="278"/>
      <c r="U248" s="278"/>
      <c r="V248" s="278"/>
      <c r="W248" s="278"/>
      <c r="X248" s="278"/>
      <c r="Y248" s="278"/>
      <c r="Z248" s="278"/>
      <c r="AA248" s="278"/>
      <c r="AB248" s="278"/>
      <c r="AC248" s="278"/>
      <c r="AD248" s="278"/>
      <c r="AE248" s="278"/>
      <c r="AF248" s="276"/>
      <c r="AG248" s="278"/>
    </row>
    <row r="249" spans="1:33" s="3" customFormat="1">
      <c r="A249" s="278"/>
      <c r="B249" s="278"/>
      <c r="C249" s="278"/>
      <c r="D249" s="278"/>
      <c r="E249" s="278"/>
      <c r="F249" s="278"/>
      <c r="G249" s="278"/>
      <c r="H249" s="278"/>
      <c r="I249" s="276"/>
      <c r="J249" s="276"/>
      <c r="K249" s="276"/>
      <c r="L249" s="276"/>
      <c r="M249" s="278"/>
      <c r="N249" s="278"/>
      <c r="O249" s="278"/>
      <c r="P249" s="278"/>
      <c r="Q249" s="278"/>
      <c r="R249" s="278"/>
      <c r="S249" s="278"/>
      <c r="T249" s="278"/>
      <c r="U249" s="278"/>
      <c r="V249" s="278"/>
      <c r="W249" s="278"/>
      <c r="X249" s="278"/>
      <c r="Y249" s="278"/>
      <c r="Z249" s="278"/>
      <c r="AA249" s="278"/>
      <c r="AB249" s="278"/>
      <c r="AC249" s="278"/>
      <c r="AD249" s="278"/>
      <c r="AE249" s="278"/>
      <c r="AF249" s="276"/>
      <c r="AG249" s="278"/>
    </row>
    <row r="250" spans="1:33" s="3" customFormat="1">
      <c r="A250" s="278"/>
      <c r="B250" s="278"/>
      <c r="C250" s="278"/>
      <c r="D250" s="278"/>
      <c r="E250" s="278"/>
      <c r="F250" s="278"/>
      <c r="G250" s="278"/>
      <c r="H250" s="278"/>
      <c r="I250" s="276"/>
      <c r="J250" s="276"/>
      <c r="K250" s="276"/>
      <c r="L250" s="276"/>
      <c r="M250" s="278"/>
      <c r="N250" s="278"/>
      <c r="O250" s="278"/>
      <c r="P250" s="278"/>
      <c r="Q250" s="278"/>
      <c r="R250" s="278"/>
      <c r="S250" s="278"/>
      <c r="T250" s="278"/>
      <c r="U250" s="278"/>
      <c r="V250" s="278"/>
      <c r="W250" s="278"/>
      <c r="X250" s="278"/>
      <c r="Y250" s="278"/>
      <c r="Z250" s="278"/>
      <c r="AA250" s="278"/>
      <c r="AB250" s="278"/>
      <c r="AC250" s="278"/>
      <c r="AD250" s="278"/>
      <c r="AE250" s="278"/>
      <c r="AF250" s="276"/>
      <c r="AG250" s="278"/>
    </row>
    <row r="251" spans="1:33" s="3" customFormat="1">
      <c r="A251" s="278"/>
      <c r="B251" s="278"/>
      <c r="C251" s="278"/>
      <c r="D251" s="278"/>
      <c r="E251" s="278"/>
      <c r="F251" s="278"/>
      <c r="G251" s="278"/>
      <c r="H251" s="278"/>
      <c r="I251" s="276"/>
      <c r="J251" s="276"/>
      <c r="K251" s="276"/>
      <c r="L251" s="276"/>
      <c r="M251" s="278"/>
      <c r="N251" s="278"/>
      <c r="O251" s="278"/>
      <c r="P251" s="278"/>
      <c r="Q251" s="278"/>
      <c r="R251" s="278"/>
      <c r="S251" s="278"/>
      <c r="T251" s="278"/>
      <c r="U251" s="278"/>
      <c r="V251" s="278"/>
      <c r="W251" s="278"/>
      <c r="X251" s="278"/>
      <c r="Y251" s="278"/>
      <c r="Z251" s="278"/>
      <c r="AA251" s="278"/>
      <c r="AB251" s="278"/>
      <c r="AC251" s="278"/>
      <c r="AD251" s="278"/>
      <c r="AE251" s="278"/>
      <c r="AF251" s="276"/>
      <c r="AG251" s="278"/>
    </row>
    <row r="252" spans="1:33" s="3" customFormat="1">
      <c r="A252" s="278"/>
      <c r="B252" s="278"/>
      <c r="C252" s="278"/>
      <c r="D252" s="278"/>
      <c r="E252" s="278"/>
      <c r="F252" s="278"/>
      <c r="G252" s="278"/>
      <c r="H252" s="278"/>
      <c r="I252" s="276"/>
      <c r="J252" s="276"/>
      <c r="K252" s="276"/>
      <c r="L252" s="276"/>
      <c r="M252" s="278"/>
      <c r="N252" s="278"/>
      <c r="O252" s="278"/>
      <c r="P252" s="278"/>
      <c r="Q252" s="278"/>
      <c r="R252" s="278"/>
      <c r="S252" s="278"/>
      <c r="T252" s="278"/>
      <c r="U252" s="278"/>
      <c r="V252" s="278"/>
      <c r="W252" s="278"/>
      <c r="X252" s="278"/>
      <c r="Y252" s="278"/>
      <c r="Z252" s="278"/>
      <c r="AA252" s="278"/>
      <c r="AB252" s="278"/>
      <c r="AC252" s="278"/>
      <c r="AD252" s="278"/>
      <c r="AE252" s="278"/>
      <c r="AF252" s="276"/>
      <c r="AG252" s="278"/>
    </row>
    <row r="253" spans="1:33" s="3" customFormat="1">
      <c r="A253" s="278"/>
      <c r="B253" s="278"/>
      <c r="C253" s="278"/>
      <c r="D253" s="278"/>
      <c r="E253" s="278"/>
      <c r="F253" s="278"/>
      <c r="G253" s="278"/>
      <c r="H253" s="278"/>
      <c r="I253" s="276"/>
      <c r="J253" s="276"/>
      <c r="K253" s="276"/>
      <c r="L253" s="276"/>
      <c r="M253" s="278"/>
      <c r="N253" s="278"/>
      <c r="O253" s="278"/>
      <c r="P253" s="278"/>
      <c r="Q253" s="278"/>
      <c r="R253" s="278"/>
      <c r="S253" s="278"/>
      <c r="T253" s="278"/>
      <c r="U253" s="278"/>
      <c r="V253" s="278"/>
      <c r="W253" s="278"/>
      <c r="X253" s="278"/>
      <c r="Y253" s="278"/>
      <c r="Z253" s="278"/>
      <c r="AA253" s="278"/>
      <c r="AB253" s="278"/>
      <c r="AC253" s="278"/>
      <c r="AD253" s="278"/>
      <c r="AE253" s="278"/>
      <c r="AF253" s="276"/>
      <c r="AG253" s="278"/>
    </row>
    <row r="254" spans="1:33" s="3" customFormat="1">
      <c r="A254" s="278"/>
      <c r="B254" s="278"/>
      <c r="C254" s="278"/>
      <c r="D254" s="278"/>
      <c r="E254" s="278"/>
      <c r="F254" s="278"/>
      <c r="G254" s="278"/>
      <c r="H254" s="278"/>
      <c r="I254" s="276"/>
      <c r="J254" s="276"/>
      <c r="K254" s="276"/>
      <c r="L254" s="276"/>
      <c r="M254" s="278"/>
      <c r="N254" s="278"/>
      <c r="O254" s="278"/>
      <c r="P254" s="278"/>
      <c r="Q254" s="278"/>
      <c r="R254" s="278"/>
      <c r="S254" s="278"/>
      <c r="T254" s="278"/>
      <c r="U254" s="278"/>
      <c r="V254" s="278"/>
      <c r="W254" s="278"/>
      <c r="X254" s="278"/>
      <c r="Y254" s="278"/>
      <c r="Z254" s="278"/>
      <c r="AA254" s="278"/>
      <c r="AB254" s="278"/>
      <c r="AC254" s="278"/>
      <c r="AD254" s="278"/>
      <c r="AE254" s="278"/>
      <c r="AF254" s="276"/>
      <c r="AG254" s="278"/>
    </row>
    <row r="255" spans="1:33" s="3" customFormat="1">
      <c r="A255" s="278"/>
      <c r="B255" s="278"/>
      <c r="C255" s="278"/>
      <c r="D255" s="278"/>
      <c r="E255" s="278"/>
      <c r="F255" s="278"/>
      <c r="G255" s="278"/>
      <c r="H255" s="278"/>
      <c r="I255" s="276"/>
      <c r="J255" s="276"/>
      <c r="K255" s="276"/>
      <c r="L255" s="276"/>
      <c r="M255" s="278"/>
      <c r="N255" s="278"/>
      <c r="O255" s="278"/>
      <c r="P255" s="278"/>
      <c r="Q255" s="278"/>
      <c r="R255" s="278"/>
      <c r="S255" s="278"/>
      <c r="T255" s="278"/>
      <c r="U255" s="278"/>
      <c r="V255" s="278"/>
      <c r="W255" s="278"/>
      <c r="X255" s="278"/>
      <c r="Y255" s="278"/>
      <c r="Z255" s="278"/>
      <c r="AA255" s="278"/>
      <c r="AB255" s="278"/>
      <c r="AC255" s="278"/>
      <c r="AD255" s="278"/>
      <c r="AE255" s="278"/>
      <c r="AF255" s="276"/>
      <c r="AG255" s="278"/>
    </row>
    <row r="256" spans="1:33" s="3" customFormat="1">
      <c r="A256" s="278"/>
      <c r="B256" s="278"/>
      <c r="C256" s="278"/>
      <c r="D256" s="278"/>
      <c r="E256" s="278"/>
      <c r="F256" s="278"/>
      <c r="G256" s="278"/>
      <c r="H256" s="278"/>
      <c r="I256" s="276"/>
      <c r="J256" s="276"/>
      <c r="K256" s="276"/>
      <c r="L256" s="276"/>
      <c r="M256" s="278"/>
      <c r="N256" s="278"/>
      <c r="O256" s="278"/>
      <c r="P256" s="278"/>
      <c r="Q256" s="278"/>
      <c r="R256" s="278"/>
      <c r="S256" s="278"/>
      <c r="T256" s="278"/>
      <c r="U256" s="278"/>
      <c r="V256" s="278"/>
      <c r="W256" s="278"/>
      <c r="X256" s="278"/>
      <c r="Y256" s="278"/>
      <c r="Z256" s="278"/>
      <c r="AA256" s="278"/>
      <c r="AB256" s="278"/>
      <c r="AC256" s="278"/>
      <c r="AD256" s="278"/>
      <c r="AE256" s="278"/>
      <c r="AF256" s="276"/>
      <c r="AG256" s="278"/>
    </row>
    <row r="257" spans="1:33" s="3" customFormat="1">
      <c r="A257" s="278"/>
      <c r="B257" s="278"/>
      <c r="C257" s="278"/>
      <c r="D257" s="278"/>
      <c r="E257" s="278"/>
      <c r="F257" s="278"/>
      <c r="G257" s="278"/>
      <c r="H257" s="278"/>
      <c r="I257" s="276"/>
      <c r="J257" s="276"/>
      <c r="K257" s="276"/>
      <c r="L257" s="276"/>
      <c r="M257" s="278"/>
      <c r="N257" s="278"/>
      <c r="O257" s="278"/>
      <c r="P257" s="278"/>
      <c r="Q257" s="278"/>
      <c r="R257" s="278"/>
      <c r="S257" s="278"/>
      <c r="T257" s="278"/>
      <c r="U257" s="278"/>
      <c r="V257" s="278"/>
      <c r="W257" s="278"/>
      <c r="X257" s="278"/>
      <c r="Y257" s="278"/>
      <c r="Z257" s="278"/>
      <c r="AA257" s="278"/>
      <c r="AB257" s="278"/>
      <c r="AC257" s="278"/>
      <c r="AD257" s="278"/>
      <c r="AE257" s="278"/>
      <c r="AF257" s="276"/>
      <c r="AG257" s="278"/>
    </row>
    <row r="258" spans="1:33" s="3" customFormat="1">
      <c r="A258" s="278"/>
      <c r="B258" s="278"/>
      <c r="C258" s="278"/>
      <c r="D258" s="278"/>
      <c r="E258" s="278"/>
      <c r="F258" s="278"/>
      <c r="G258" s="278"/>
      <c r="H258" s="278"/>
      <c r="I258" s="276"/>
      <c r="J258" s="276"/>
      <c r="K258" s="276"/>
      <c r="L258" s="276"/>
      <c r="M258" s="278"/>
      <c r="N258" s="278"/>
      <c r="O258" s="278"/>
      <c r="P258" s="278"/>
      <c r="Q258" s="278"/>
      <c r="R258" s="278"/>
      <c r="S258" s="278"/>
      <c r="T258" s="278"/>
      <c r="U258" s="278"/>
      <c r="V258" s="278"/>
      <c r="W258" s="278"/>
      <c r="X258" s="278"/>
      <c r="Y258" s="278"/>
      <c r="Z258" s="278"/>
      <c r="AA258" s="278"/>
      <c r="AB258" s="278"/>
      <c r="AC258" s="278"/>
      <c r="AD258" s="278"/>
      <c r="AE258" s="278"/>
      <c r="AF258" s="276"/>
      <c r="AG258" s="278"/>
    </row>
    <row r="259" spans="1:33" s="3" customFormat="1">
      <c r="A259" s="278"/>
      <c r="B259" s="278"/>
      <c r="C259" s="278"/>
      <c r="D259" s="278"/>
      <c r="E259" s="278"/>
      <c r="F259" s="278"/>
      <c r="G259" s="278"/>
      <c r="H259" s="278"/>
      <c r="I259" s="276"/>
      <c r="J259" s="276"/>
      <c r="K259" s="276"/>
      <c r="L259" s="276"/>
      <c r="M259" s="278"/>
      <c r="N259" s="278"/>
      <c r="O259" s="278"/>
      <c r="P259" s="278"/>
      <c r="Q259" s="278"/>
      <c r="R259" s="278"/>
      <c r="S259" s="278"/>
      <c r="T259" s="278"/>
      <c r="U259" s="278"/>
      <c r="V259" s="278"/>
      <c r="W259" s="278"/>
      <c r="X259" s="278"/>
      <c r="Y259" s="278"/>
      <c r="Z259" s="278"/>
      <c r="AA259" s="278"/>
      <c r="AB259" s="278"/>
      <c r="AC259" s="278"/>
      <c r="AD259" s="278"/>
      <c r="AE259" s="278"/>
      <c r="AF259" s="276"/>
      <c r="AG259" s="278"/>
    </row>
    <row r="260" spans="1:33" s="3" customFormat="1">
      <c r="A260" s="278"/>
      <c r="B260" s="278"/>
      <c r="C260" s="278"/>
      <c r="D260" s="278"/>
      <c r="E260" s="278"/>
      <c r="F260" s="278"/>
      <c r="G260" s="278"/>
      <c r="H260" s="278"/>
      <c r="I260" s="276"/>
      <c r="J260" s="276"/>
      <c r="K260" s="276"/>
      <c r="L260" s="276"/>
      <c r="M260" s="278"/>
      <c r="N260" s="278"/>
      <c r="O260" s="278"/>
      <c r="P260" s="278"/>
      <c r="Q260" s="278"/>
      <c r="R260" s="278"/>
      <c r="S260" s="278"/>
      <c r="T260" s="278"/>
      <c r="U260" s="278"/>
      <c r="V260" s="278"/>
      <c r="W260" s="278"/>
      <c r="X260" s="278"/>
      <c r="Y260" s="278"/>
      <c r="Z260" s="278"/>
      <c r="AA260" s="278"/>
      <c r="AB260" s="278"/>
      <c r="AC260" s="278"/>
      <c r="AD260" s="278"/>
      <c r="AE260" s="278"/>
      <c r="AF260" s="276"/>
      <c r="AG260" s="278"/>
    </row>
    <row r="261" spans="1:33" s="3" customFormat="1">
      <c r="A261" s="278"/>
      <c r="B261" s="278"/>
      <c r="C261" s="278"/>
      <c r="D261" s="278"/>
      <c r="E261" s="278"/>
      <c r="F261" s="278"/>
      <c r="G261" s="278"/>
      <c r="H261" s="278"/>
      <c r="I261" s="276"/>
      <c r="J261" s="276"/>
      <c r="K261" s="276"/>
      <c r="L261" s="276"/>
      <c r="M261" s="278"/>
      <c r="N261" s="278"/>
      <c r="O261" s="278"/>
      <c r="P261" s="278"/>
      <c r="Q261" s="278"/>
      <c r="R261" s="278"/>
      <c r="S261" s="278"/>
      <c r="T261" s="278"/>
      <c r="U261" s="278"/>
      <c r="V261" s="278"/>
      <c r="W261" s="278"/>
      <c r="X261" s="278"/>
      <c r="Y261" s="278"/>
      <c r="Z261" s="278"/>
      <c r="AA261" s="278"/>
      <c r="AB261" s="278"/>
      <c r="AC261" s="278"/>
      <c r="AD261" s="278"/>
      <c r="AE261" s="278"/>
      <c r="AF261" s="276"/>
      <c r="AG261" s="278"/>
    </row>
    <row r="262" spans="1:33" s="3" customFormat="1">
      <c r="A262" s="278"/>
      <c r="B262" s="278"/>
      <c r="C262" s="278"/>
      <c r="D262" s="278"/>
      <c r="E262" s="278"/>
      <c r="F262" s="278"/>
      <c r="G262" s="278"/>
      <c r="H262" s="278"/>
      <c r="I262" s="276"/>
      <c r="J262" s="276"/>
      <c r="K262" s="276"/>
      <c r="L262" s="276"/>
      <c r="M262" s="278"/>
      <c r="N262" s="278"/>
      <c r="O262" s="278"/>
      <c r="P262" s="278"/>
      <c r="Q262" s="278"/>
      <c r="R262" s="278"/>
      <c r="S262" s="278"/>
      <c r="T262" s="278"/>
      <c r="U262" s="278"/>
      <c r="V262" s="278"/>
      <c r="W262" s="278"/>
      <c r="X262" s="278"/>
      <c r="Y262" s="278"/>
      <c r="Z262" s="278"/>
      <c r="AA262" s="278"/>
      <c r="AB262" s="278"/>
      <c r="AC262" s="278"/>
      <c r="AD262" s="278"/>
      <c r="AE262" s="278"/>
      <c r="AF262" s="276"/>
      <c r="AG262" s="278"/>
    </row>
    <row r="263" spans="1:33" s="3" customFormat="1">
      <c r="A263" s="278"/>
      <c r="B263" s="278"/>
      <c r="C263" s="278"/>
      <c r="D263" s="278"/>
      <c r="E263" s="278"/>
      <c r="F263" s="278"/>
      <c r="G263" s="278"/>
      <c r="H263" s="278"/>
      <c r="I263" s="276"/>
      <c r="J263" s="276"/>
      <c r="K263" s="276"/>
      <c r="L263" s="276"/>
      <c r="M263" s="278"/>
      <c r="N263" s="278"/>
      <c r="O263" s="278"/>
      <c r="P263" s="278"/>
      <c r="Q263" s="278"/>
      <c r="R263" s="278"/>
      <c r="S263" s="278"/>
      <c r="T263" s="278"/>
      <c r="U263" s="278"/>
      <c r="V263" s="278"/>
      <c r="W263" s="278"/>
      <c r="X263" s="278"/>
      <c r="Y263" s="278"/>
      <c r="Z263" s="278"/>
      <c r="AA263" s="278"/>
      <c r="AB263" s="278"/>
      <c r="AC263" s="278"/>
      <c r="AD263" s="278"/>
      <c r="AE263" s="278"/>
      <c r="AF263" s="276"/>
      <c r="AG263" s="278"/>
    </row>
    <row r="264" spans="1:33" s="3" customFormat="1">
      <c r="A264" s="278"/>
      <c r="B264" s="278"/>
      <c r="C264" s="278"/>
      <c r="D264" s="278"/>
      <c r="E264" s="278"/>
      <c r="F264" s="278"/>
      <c r="G264" s="278"/>
      <c r="H264" s="278"/>
      <c r="I264" s="276"/>
      <c r="J264" s="276"/>
      <c r="K264" s="276"/>
      <c r="L264" s="276"/>
      <c r="M264" s="278"/>
      <c r="N264" s="278"/>
      <c r="O264" s="278"/>
      <c r="P264" s="278"/>
      <c r="Q264" s="278"/>
      <c r="R264" s="278"/>
      <c r="S264" s="278"/>
      <c r="T264" s="278"/>
      <c r="U264" s="278"/>
      <c r="V264" s="278"/>
      <c r="W264" s="278"/>
      <c r="X264" s="278"/>
      <c r="Y264" s="278"/>
      <c r="Z264" s="278"/>
      <c r="AA264" s="278"/>
      <c r="AB264" s="278"/>
      <c r="AC264" s="278"/>
      <c r="AD264" s="278"/>
      <c r="AE264" s="278"/>
      <c r="AF264" s="276"/>
      <c r="AG264" s="278"/>
    </row>
    <row r="265" spans="1:33" s="3" customFormat="1">
      <c r="A265" s="278"/>
      <c r="B265" s="278"/>
      <c r="C265" s="278"/>
      <c r="D265" s="278"/>
      <c r="E265" s="278"/>
      <c r="F265" s="278"/>
      <c r="G265" s="278"/>
      <c r="H265" s="278"/>
      <c r="I265" s="276"/>
      <c r="J265" s="276"/>
      <c r="K265" s="276"/>
      <c r="L265" s="276"/>
      <c r="M265" s="278"/>
      <c r="N265" s="278"/>
      <c r="O265" s="278"/>
      <c r="P265" s="278"/>
      <c r="Q265" s="278"/>
      <c r="R265" s="278"/>
      <c r="S265" s="278"/>
      <c r="T265" s="278"/>
      <c r="U265" s="278"/>
      <c r="V265" s="278"/>
      <c r="W265" s="278"/>
      <c r="X265" s="278"/>
      <c r="Y265" s="278"/>
      <c r="Z265" s="278"/>
      <c r="AA265" s="278"/>
      <c r="AB265" s="278"/>
      <c r="AC265" s="278"/>
      <c r="AD265" s="278"/>
      <c r="AE265" s="278"/>
      <c r="AF265" s="276"/>
      <c r="AG265" s="278"/>
    </row>
    <row r="266" spans="1:33" s="3" customFormat="1">
      <c r="A266" s="278"/>
      <c r="B266" s="278"/>
      <c r="C266" s="278"/>
      <c r="D266" s="278"/>
      <c r="E266" s="278"/>
      <c r="F266" s="278"/>
      <c r="G266" s="278"/>
      <c r="H266" s="278"/>
      <c r="I266" s="276"/>
      <c r="J266" s="276"/>
      <c r="K266" s="276"/>
      <c r="L266" s="276"/>
      <c r="M266" s="278"/>
      <c r="N266" s="278"/>
      <c r="O266" s="278"/>
      <c r="P266" s="278"/>
      <c r="Q266" s="278"/>
      <c r="R266" s="278"/>
      <c r="S266" s="278"/>
      <c r="T266" s="278"/>
      <c r="U266" s="278"/>
      <c r="V266" s="278"/>
      <c r="W266" s="278"/>
      <c r="X266" s="278"/>
      <c r="Y266" s="278"/>
      <c r="Z266" s="278"/>
      <c r="AA266" s="278"/>
      <c r="AB266" s="278"/>
      <c r="AC266" s="278"/>
      <c r="AD266" s="278"/>
      <c r="AE266" s="278"/>
      <c r="AF266" s="276"/>
      <c r="AG266" s="278"/>
    </row>
    <row r="267" spans="1:33" s="3" customFormat="1">
      <c r="A267" s="278"/>
      <c r="B267" s="278"/>
      <c r="C267" s="278"/>
      <c r="D267" s="278"/>
      <c r="E267" s="278"/>
      <c r="F267" s="278"/>
      <c r="G267" s="278"/>
      <c r="H267" s="278"/>
      <c r="I267" s="276"/>
      <c r="J267" s="276"/>
      <c r="K267" s="276"/>
      <c r="L267" s="276"/>
      <c r="M267" s="278"/>
      <c r="N267" s="278"/>
      <c r="O267" s="278"/>
      <c r="P267" s="278"/>
      <c r="Q267" s="278"/>
      <c r="R267" s="278"/>
      <c r="S267" s="278"/>
      <c r="T267" s="278"/>
      <c r="U267" s="278"/>
      <c r="V267" s="278"/>
      <c r="W267" s="278"/>
      <c r="X267" s="278"/>
      <c r="Y267" s="278"/>
      <c r="Z267" s="278"/>
      <c r="AA267" s="278"/>
      <c r="AB267" s="278"/>
      <c r="AC267" s="278"/>
      <c r="AD267" s="278"/>
      <c r="AE267" s="278"/>
      <c r="AF267" s="276"/>
      <c r="AG267" s="278"/>
    </row>
    <row r="268" spans="1:33" s="3" customFormat="1">
      <c r="A268" s="278"/>
      <c r="B268" s="278"/>
      <c r="C268" s="278"/>
      <c r="D268" s="278"/>
      <c r="E268" s="278"/>
      <c r="F268" s="278"/>
      <c r="G268" s="278"/>
      <c r="H268" s="278"/>
      <c r="I268" s="276"/>
      <c r="J268" s="276"/>
      <c r="K268" s="276"/>
      <c r="L268" s="276"/>
      <c r="M268" s="278"/>
      <c r="N268" s="278"/>
      <c r="O268" s="278"/>
      <c r="P268" s="278"/>
      <c r="Q268" s="278"/>
      <c r="R268" s="278"/>
      <c r="S268" s="278"/>
      <c r="T268" s="278"/>
      <c r="U268" s="278"/>
      <c r="V268" s="278"/>
      <c r="W268" s="278"/>
      <c r="X268" s="278"/>
      <c r="Y268" s="278"/>
      <c r="Z268" s="278"/>
      <c r="AA268" s="278"/>
      <c r="AB268" s="278"/>
      <c r="AC268" s="278"/>
      <c r="AD268" s="278"/>
      <c r="AE268" s="278"/>
      <c r="AF268" s="276"/>
      <c r="AG268" s="278"/>
    </row>
    <row r="269" spans="1:33" s="3" customFormat="1">
      <c r="A269" s="278"/>
      <c r="B269" s="278"/>
      <c r="C269" s="278"/>
      <c r="D269" s="278"/>
      <c r="E269" s="278"/>
      <c r="F269" s="278"/>
      <c r="G269" s="278"/>
      <c r="H269" s="278"/>
      <c r="I269" s="276"/>
      <c r="J269" s="276"/>
      <c r="K269" s="276"/>
      <c r="L269" s="276"/>
      <c r="M269" s="278"/>
      <c r="N269" s="278"/>
      <c r="O269" s="278"/>
      <c r="P269" s="278"/>
      <c r="Q269" s="278"/>
      <c r="R269" s="278"/>
      <c r="S269" s="278"/>
      <c r="T269" s="278"/>
      <c r="U269" s="278"/>
      <c r="V269" s="278"/>
      <c r="W269" s="278"/>
      <c r="X269" s="278"/>
      <c r="Y269" s="278"/>
      <c r="Z269" s="278"/>
      <c r="AA269" s="278"/>
      <c r="AB269" s="278"/>
      <c r="AC269" s="278"/>
      <c r="AD269" s="278"/>
      <c r="AE269" s="278"/>
      <c r="AF269" s="276"/>
      <c r="AG269" s="278"/>
    </row>
    <row r="270" spans="1:33" s="3" customFormat="1">
      <c r="A270" s="278"/>
      <c r="B270" s="278"/>
      <c r="C270" s="278"/>
      <c r="D270" s="278"/>
      <c r="E270" s="278"/>
      <c r="F270" s="278"/>
      <c r="G270" s="278"/>
      <c r="H270" s="278"/>
      <c r="I270" s="276"/>
      <c r="J270" s="276"/>
      <c r="K270" s="276"/>
      <c r="L270" s="276"/>
      <c r="M270" s="278"/>
      <c r="N270" s="278"/>
      <c r="O270" s="278"/>
      <c r="P270" s="278"/>
      <c r="Q270" s="278"/>
      <c r="R270" s="278"/>
      <c r="S270" s="278"/>
      <c r="T270" s="278"/>
      <c r="U270" s="278"/>
      <c r="V270" s="278"/>
      <c r="W270" s="278"/>
      <c r="X270" s="278"/>
      <c r="Y270" s="278"/>
      <c r="Z270" s="278"/>
      <c r="AA270" s="278"/>
      <c r="AB270" s="278"/>
      <c r="AC270" s="278"/>
      <c r="AD270" s="278"/>
      <c r="AE270" s="278"/>
      <c r="AF270" s="276"/>
      <c r="AG270" s="278"/>
    </row>
    <row r="271" spans="1:33" s="3" customFormat="1">
      <c r="A271" s="278"/>
      <c r="B271" s="278"/>
      <c r="C271" s="278"/>
      <c r="D271" s="278"/>
      <c r="E271" s="278"/>
      <c r="F271" s="278"/>
      <c r="G271" s="278"/>
      <c r="H271" s="278"/>
      <c r="I271" s="276"/>
      <c r="J271" s="276"/>
      <c r="K271" s="276"/>
      <c r="L271" s="276"/>
      <c r="M271" s="278"/>
      <c r="N271" s="278"/>
      <c r="O271" s="278"/>
      <c r="P271" s="278"/>
      <c r="Q271" s="278"/>
      <c r="R271" s="278"/>
      <c r="S271" s="278"/>
      <c r="T271" s="278"/>
      <c r="U271" s="278"/>
      <c r="V271" s="278"/>
      <c r="W271" s="278"/>
      <c r="X271" s="278"/>
      <c r="Y271" s="278"/>
      <c r="Z271" s="278"/>
      <c r="AA271" s="278"/>
      <c r="AB271" s="278"/>
      <c r="AC271" s="278"/>
      <c r="AD271" s="278"/>
      <c r="AE271" s="278"/>
      <c r="AF271" s="276"/>
      <c r="AG271" s="278"/>
    </row>
    <row r="272" spans="1:33" s="3" customFormat="1">
      <c r="A272" s="278"/>
      <c r="B272" s="278"/>
      <c r="C272" s="278"/>
      <c r="D272" s="278"/>
      <c r="E272" s="278"/>
      <c r="F272" s="278"/>
      <c r="G272" s="278"/>
      <c r="H272" s="278"/>
      <c r="I272" s="276"/>
      <c r="J272" s="276"/>
      <c r="K272" s="276"/>
      <c r="L272" s="276"/>
      <c r="M272" s="278"/>
      <c r="N272" s="278"/>
      <c r="O272" s="278"/>
      <c r="P272" s="278"/>
      <c r="Q272" s="278"/>
      <c r="R272" s="278"/>
      <c r="S272" s="278"/>
      <c r="T272" s="278"/>
      <c r="U272" s="278"/>
      <c r="V272" s="278"/>
      <c r="W272" s="278"/>
      <c r="X272" s="278"/>
      <c r="Y272" s="278"/>
      <c r="Z272" s="278"/>
      <c r="AA272" s="278"/>
      <c r="AB272" s="278"/>
      <c r="AC272" s="278"/>
      <c r="AD272" s="278"/>
      <c r="AE272" s="278"/>
      <c r="AF272" s="276"/>
      <c r="AG272" s="278"/>
    </row>
    <row r="273" spans="1:33" s="3" customFormat="1">
      <c r="A273" s="278"/>
      <c r="B273" s="278"/>
      <c r="C273" s="278"/>
      <c r="D273" s="278"/>
      <c r="E273" s="278"/>
      <c r="F273" s="278"/>
      <c r="G273" s="278"/>
      <c r="H273" s="278"/>
      <c r="I273" s="276"/>
      <c r="J273" s="276"/>
      <c r="K273" s="276"/>
      <c r="L273" s="276"/>
      <c r="M273" s="278"/>
      <c r="N273" s="278"/>
      <c r="O273" s="278"/>
      <c r="P273" s="278"/>
      <c r="Q273" s="278"/>
      <c r="R273" s="278"/>
      <c r="S273" s="278"/>
      <c r="T273" s="278"/>
      <c r="U273" s="278"/>
      <c r="V273" s="278"/>
      <c r="W273" s="278"/>
      <c r="X273" s="278"/>
      <c r="Y273" s="278"/>
      <c r="Z273" s="278"/>
      <c r="AA273" s="278"/>
      <c r="AB273" s="278"/>
      <c r="AC273" s="278"/>
      <c r="AD273" s="278"/>
      <c r="AE273" s="278"/>
      <c r="AF273" s="276"/>
      <c r="AG273" s="278"/>
    </row>
    <row r="274" spans="1:33" s="3" customFormat="1">
      <c r="A274" s="278"/>
      <c r="B274" s="278"/>
      <c r="C274" s="278"/>
      <c r="D274" s="278"/>
      <c r="E274" s="278"/>
      <c r="F274" s="278"/>
      <c r="G274" s="278"/>
      <c r="H274" s="278"/>
      <c r="I274" s="276"/>
      <c r="J274" s="276"/>
      <c r="K274" s="276"/>
      <c r="L274" s="276"/>
      <c r="M274" s="278"/>
      <c r="N274" s="278"/>
      <c r="O274" s="278"/>
      <c r="P274" s="278"/>
      <c r="Q274" s="278"/>
      <c r="R274" s="278"/>
      <c r="S274" s="278"/>
      <c r="T274" s="278"/>
      <c r="U274" s="278"/>
      <c r="V274" s="278"/>
      <c r="W274" s="278"/>
      <c r="X274" s="278"/>
      <c r="Y274" s="278"/>
      <c r="Z274" s="278"/>
      <c r="AA274" s="278"/>
      <c r="AB274" s="278"/>
      <c r="AC274" s="278"/>
      <c r="AD274" s="278"/>
      <c r="AE274" s="278"/>
      <c r="AF274" s="276"/>
      <c r="AG274" s="278"/>
    </row>
    <row r="275" spans="1:33" s="3" customFormat="1">
      <c r="A275" s="278"/>
      <c r="B275" s="278"/>
      <c r="C275" s="278"/>
      <c r="D275" s="278"/>
      <c r="E275" s="278"/>
      <c r="F275" s="278"/>
      <c r="G275" s="278"/>
      <c r="H275" s="278"/>
      <c r="I275" s="276"/>
      <c r="J275" s="276"/>
      <c r="K275" s="276"/>
      <c r="L275" s="276"/>
      <c r="M275" s="278"/>
      <c r="N275" s="278"/>
      <c r="O275" s="278"/>
      <c r="P275" s="278"/>
      <c r="Q275" s="278"/>
      <c r="R275" s="278"/>
      <c r="S275" s="278"/>
      <c r="T275" s="278"/>
      <c r="U275" s="278"/>
      <c r="V275" s="278"/>
      <c r="W275" s="278"/>
      <c r="X275" s="278"/>
      <c r="Y275" s="278"/>
      <c r="Z275" s="278"/>
      <c r="AA275" s="278"/>
      <c r="AB275" s="278"/>
      <c r="AC275" s="278"/>
      <c r="AD275" s="278"/>
      <c r="AE275" s="278"/>
      <c r="AF275" s="276"/>
      <c r="AG275" s="278"/>
    </row>
    <row r="276" spans="1:33" s="3" customFormat="1">
      <c r="A276" s="278"/>
      <c r="B276" s="278"/>
      <c r="C276" s="278"/>
      <c r="D276" s="278"/>
      <c r="E276" s="278"/>
      <c r="F276" s="278"/>
      <c r="G276" s="278"/>
      <c r="H276" s="278"/>
      <c r="I276" s="276"/>
      <c r="J276" s="276"/>
      <c r="K276" s="276"/>
      <c r="L276" s="276"/>
      <c r="M276" s="278"/>
      <c r="N276" s="278"/>
      <c r="O276" s="278"/>
      <c r="P276" s="278"/>
      <c r="Q276" s="278"/>
      <c r="R276" s="278"/>
      <c r="S276" s="278"/>
      <c r="T276" s="278"/>
      <c r="U276" s="278"/>
      <c r="V276" s="278"/>
      <c r="W276" s="278"/>
      <c r="X276" s="278"/>
      <c r="Y276" s="278"/>
      <c r="Z276" s="278"/>
      <c r="AA276" s="278"/>
      <c r="AB276" s="278"/>
      <c r="AC276" s="278"/>
      <c r="AD276" s="278"/>
      <c r="AE276" s="278"/>
      <c r="AF276" s="276"/>
      <c r="AG276" s="278"/>
    </row>
    <row r="277" spans="1:33" s="3" customFormat="1">
      <c r="A277" s="278"/>
      <c r="B277" s="278"/>
      <c r="C277" s="278"/>
      <c r="D277" s="278"/>
      <c r="E277" s="278"/>
      <c r="F277" s="278"/>
      <c r="G277" s="278"/>
      <c r="H277" s="278"/>
      <c r="I277" s="276"/>
      <c r="J277" s="276"/>
      <c r="K277" s="276"/>
      <c r="L277" s="276"/>
      <c r="M277" s="278"/>
      <c r="N277" s="278"/>
      <c r="O277" s="278"/>
      <c r="P277" s="278"/>
      <c r="Q277" s="278"/>
      <c r="R277" s="278"/>
      <c r="S277" s="278"/>
      <c r="T277" s="278"/>
      <c r="U277" s="278"/>
      <c r="V277" s="278"/>
      <c r="W277" s="278"/>
      <c r="X277" s="278"/>
      <c r="Y277" s="278"/>
      <c r="Z277" s="278"/>
      <c r="AA277" s="278"/>
      <c r="AB277" s="278"/>
      <c r="AC277" s="278"/>
      <c r="AD277" s="278"/>
      <c r="AE277" s="278"/>
      <c r="AF277" s="276"/>
      <c r="AG277" s="278"/>
    </row>
    <row r="278" spans="1:33" s="3" customFormat="1">
      <c r="A278" s="278"/>
      <c r="B278" s="278"/>
      <c r="C278" s="278"/>
      <c r="D278" s="278"/>
      <c r="E278" s="278"/>
      <c r="F278" s="278"/>
      <c r="G278" s="278"/>
      <c r="H278" s="278"/>
      <c r="I278" s="276"/>
      <c r="J278" s="276"/>
      <c r="K278" s="276"/>
      <c r="L278" s="276"/>
      <c r="M278" s="278"/>
      <c r="N278" s="278"/>
      <c r="O278" s="278"/>
      <c r="P278" s="278"/>
      <c r="Q278" s="278"/>
      <c r="R278" s="278"/>
      <c r="S278" s="278"/>
      <c r="T278" s="278"/>
      <c r="U278" s="278"/>
      <c r="V278" s="278"/>
      <c r="W278" s="278"/>
      <c r="X278" s="278"/>
      <c r="Y278" s="278"/>
      <c r="Z278" s="278"/>
      <c r="AA278" s="278"/>
      <c r="AB278" s="278"/>
      <c r="AC278" s="278"/>
      <c r="AD278" s="278"/>
      <c r="AE278" s="278"/>
      <c r="AF278" s="276"/>
      <c r="AG278" s="278"/>
    </row>
    <row r="279" spans="1:33" s="3" customFormat="1">
      <c r="A279" s="278"/>
      <c r="B279" s="278"/>
      <c r="C279" s="278"/>
      <c r="D279" s="278"/>
      <c r="E279" s="278"/>
      <c r="F279" s="278"/>
      <c r="G279" s="278"/>
      <c r="H279" s="278"/>
      <c r="I279" s="276"/>
      <c r="J279" s="276"/>
      <c r="K279" s="276"/>
      <c r="L279" s="276"/>
      <c r="M279" s="278"/>
      <c r="N279" s="278"/>
      <c r="O279" s="278"/>
      <c r="P279" s="278"/>
      <c r="Q279" s="278"/>
      <c r="R279" s="278"/>
      <c r="S279" s="278"/>
      <c r="T279" s="278"/>
      <c r="U279" s="278"/>
      <c r="V279" s="278"/>
      <c r="W279" s="278"/>
      <c r="X279" s="278"/>
      <c r="Y279" s="278"/>
      <c r="Z279" s="278"/>
      <c r="AA279" s="278"/>
      <c r="AB279" s="278"/>
      <c r="AC279" s="278"/>
      <c r="AD279" s="278"/>
      <c r="AE279" s="278"/>
      <c r="AF279" s="276"/>
      <c r="AG279" s="278"/>
    </row>
    <row r="280" spans="1:33" s="3" customFormat="1">
      <c r="A280" s="278"/>
      <c r="B280" s="278"/>
      <c r="C280" s="278"/>
      <c r="D280" s="278"/>
      <c r="E280" s="278"/>
      <c r="F280" s="278"/>
      <c r="G280" s="278"/>
      <c r="H280" s="278"/>
      <c r="I280" s="276"/>
      <c r="J280" s="276"/>
      <c r="K280" s="276"/>
      <c r="L280" s="276"/>
      <c r="M280" s="278"/>
      <c r="N280" s="278"/>
      <c r="O280" s="278"/>
      <c r="P280" s="278"/>
      <c r="Q280" s="278"/>
      <c r="R280" s="278"/>
      <c r="S280" s="278"/>
      <c r="T280" s="278"/>
      <c r="U280" s="278"/>
      <c r="V280" s="278"/>
      <c r="W280" s="278"/>
      <c r="X280" s="278"/>
      <c r="Y280" s="278"/>
      <c r="Z280" s="278"/>
      <c r="AA280" s="278"/>
      <c r="AB280" s="278"/>
      <c r="AC280" s="278"/>
      <c r="AD280" s="278"/>
      <c r="AE280" s="278"/>
      <c r="AF280" s="276"/>
      <c r="AG280" s="278"/>
    </row>
    <row r="281" spans="1:33" s="3" customFormat="1">
      <c r="A281" s="278"/>
      <c r="B281" s="278"/>
      <c r="C281" s="278"/>
      <c r="D281" s="278"/>
      <c r="E281" s="278"/>
      <c r="F281" s="278"/>
      <c r="G281" s="278"/>
      <c r="H281" s="278"/>
      <c r="I281" s="276"/>
      <c r="J281" s="276"/>
      <c r="K281" s="276"/>
      <c r="L281" s="276"/>
      <c r="M281" s="278"/>
      <c r="N281" s="278"/>
      <c r="O281" s="278"/>
      <c r="P281" s="278"/>
      <c r="Q281" s="278"/>
      <c r="R281" s="278"/>
      <c r="S281" s="278"/>
      <c r="T281" s="278"/>
      <c r="U281" s="278"/>
      <c r="V281" s="278"/>
      <c r="W281" s="278"/>
      <c r="X281" s="278"/>
      <c r="Y281" s="278"/>
      <c r="Z281" s="278"/>
      <c r="AA281" s="278"/>
      <c r="AB281" s="278"/>
      <c r="AC281" s="278"/>
      <c r="AD281" s="278"/>
      <c r="AE281" s="278"/>
      <c r="AF281" s="276"/>
      <c r="AG281" s="278"/>
    </row>
    <row r="282" spans="1:33" s="3" customFormat="1">
      <c r="A282" s="278"/>
      <c r="B282" s="278"/>
      <c r="C282" s="278"/>
      <c r="D282" s="278"/>
      <c r="E282" s="278"/>
      <c r="F282" s="278"/>
      <c r="G282" s="278"/>
      <c r="H282" s="278"/>
      <c r="I282" s="276"/>
      <c r="J282" s="276"/>
      <c r="K282" s="276"/>
      <c r="L282" s="276"/>
      <c r="M282" s="278"/>
      <c r="N282" s="278"/>
      <c r="O282" s="278"/>
      <c r="P282" s="278"/>
      <c r="Q282" s="278"/>
      <c r="R282" s="278"/>
      <c r="S282" s="278"/>
      <c r="T282" s="278"/>
      <c r="U282" s="278"/>
      <c r="V282" s="278"/>
      <c r="W282" s="278"/>
      <c r="X282" s="278"/>
      <c r="Y282" s="278"/>
      <c r="Z282" s="278"/>
      <c r="AA282" s="278"/>
      <c r="AB282" s="278"/>
      <c r="AC282" s="278"/>
      <c r="AD282" s="278"/>
      <c r="AE282" s="278"/>
      <c r="AF282" s="276"/>
      <c r="AG282" s="278"/>
    </row>
    <row r="283" spans="1:33" s="3" customFormat="1">
      <c r="A283" s="278"/>
      <c r="B283" s="278"/>
      <c r="C283" s="278"/>
      <c r="D283" s="278"/>
      <c r="E283" s="278"/>
      <c r="F283" s="278"/>
      <c r="G283" s="278"/>
      <c r="H283" s="278"/>
      <c r="I283" s="276"/>
      <c r="J283" s="276"/>
      <c r="K283" s="276"/>
      <c r="L283" s="276"/>
      <c r="M283" s="278"/>
      <c r="N283" s="278"/>
      <c r="O283" s="278"/>
      <c r="P283" s="278"/>
      <c r="Q283" s="278"/>
      <c r="R283" s="278"/>
      <c r="S283" s="278"/>
      <c r="T283" s="278"/>
      <c r="U283" s="278"/>
      <c r="V283" s="278"/>
      <c r="W283" s="278"/>
      <c r="X283" s="278"/>
      <c r="Y283" s="278"/>
      <c r="Z283" s="278"/>
      <c r="AA283" s="278"/>
      <c r="AB283" s="278"/>
      <c r="AC283" s="278"/>
      <c r="AD283" s="278"/>
      <c r="AE283" s="278"/>
      <c r="AF283" s="276"/>
      <c r="AG283" s="278"/>
    </row>
    <row r="284" spans="1:33" s="3" customFormat="1">
      <c r="A284" s="278"/>
      <c r="B284" s="278"/>
      <c r="C284" s="278"/>
      <c r="D284" s="278"/>
      <c r="E284" s="278"/>
      <c r="F284" s="278"/>
      <c r="G284" s="278"/>
      <c r="H284" s="278"/>
      <c r="I284" s="276"/>
      <c r="J284" s="276"/>
      <c r="K284" s="276"/>
      <c r="L284" s="276"/>
      <c r="M284" s="278"/>
      <c r="N284" s="278"/>
      <c r="O284" s="278"/>
      <c r="P284" s="278"/>
      <c r="Q284" s="278"/>
      <c r="R284" s="278"/>
      <c r="S284" s="278"/>
      <c r="T284" s="278"/>
      <c r="U284" s="278"/>
      <c r="V284" s="278"/>
      <c r="W284" s="278"/>
      <c r="X284" s="278"/>
      <c r="Y284" s="278"/>
      <c r="Z284" s="278"/>
      <c r="AA284" s="278"/>
      <c r="AB284" s="278"/>
      <c r="AC284" s="278"/>
      <c r="AD284" s="278"/>
      <c r="AE284" s="278"/>
      <c r="AF284" s="276"/>
      <c r="AG284" s="278"/>
    </row>
    <row r="285" spans="1:33" s="3" customFormat="1">
      <c r="A285" s="278"/>
      <c r="B285" s="278"/>
      <c r="C285" s="278"/>
      <c r="D285" s="278"/>
      <c r="E285" s="278"/>
      <c r="F285" s="278"/>
      <c r="G285" s="278"/>
      <c r="H285" s="278"/>
      <c r="I285" s="276"/>
      <c r="J285" s="276"/>
      <c r="K285" s="276"/>
      <c r="L285" s="276"/>
      <c r="M285" s="278"/>
      <c r="N285" s="278"/>
      <c r="O285" s="278"/>
      <c r="P285" s="278"/>
      <c r="Q285" s="278"/>
      <c r="R285" s="278"/>
      <c r="S285" s="278"/>
      <c r="T285" s="278"/>
      <c r="U285" s="278"/>
      <c r="V285" s="278"/>
      <c r="W285" s="278"/>
      <c r="X285" s="278"/>
      <c r="Y285" s="278"/>
      <c r="Z285" s="278"/>
      <c r="AA285" s="278"/>
      <c r="AB285" s="278"/>
      <c r="AC285" s="278"/>
      <c r="AD285" s="278"/>
      <c r="AE285" s="278"/>
      <c r="AF285" s="276"/>
      <c r="AG285" s="278"/>
    </row>
    <row r="286" spans="1:33" s="3" customFormat="1">
      <c r="A286" s="278"/>
      <c r="B286" s="278"/>
      <c r="C286" s="278"/>
      <c r="D286" s="278"/>
      <c r="E286" s="278"/>
      <c r="F286" s="278"/>
      <c r="G286" s="278"/>
      <c r="H286" s="278"/>
      <c r="I286" s="276"/>
      <c r="J286" s="276"/>
      <c r="K286" s="276"/>
      <c r="L286" s="276"/>
      <c r="M286" s="278"/>
      <c r="N286" s="278"/>
      <c r="O286" s="278"/>
      <c r="P286" s="278"/>
      <c r="Q286" s="278"/>
      <c r="R286" s="278"/>
      <c r="S286" s="278"/>
      <c r="T286" s="278"/>
      <c r="U286" s="278"/>
      <c r="V286" s="278"/>
      <c r="W286" s="278"/>
      <c r="X286" s="278"/>
      <c r="Y286" s="278"/>
      <c r="Z286" s="278"/>
      <c r="AA286" s="278"/>
      <c r="AB286" s="278"/>
      <c r="AC286" s="278"/>
      <c r="AD286" s="278"/>
      <c r="AE286" s="278"/>
      <c r="AF286" s="276"/>
      <c r="AG286" s="278"/>
    </row>
    <row r="287" spans="1:33" s="3" customFormat="1">
      <c r="A287" s="278"/>
      <c r="B287" s="278"/>
      <c r="C287" s="278"/>
      <c r="D287" s="278"/>
      <c r="E287" s="278"/>
      <c r="F287" s="278"/>
      <c r="G287" s="278"/>
      <c r="H287" s="278"/>
      <c r="I287" s="276"/>
      <c r="J287" s="276"/>
      <c r="K287" s="276"/>
      <c r="L287" s="276"/>
      <c r="M287" s="278"/>
      <c r="N287" s="278"/>
      <c r="O287" s="278"/>
      <c r="P287" s="278"/>
      <c r="Q287" s="278"/>
      <c r="R287" s="278"/>
      <c r="S287" s="278"/>
      <c r="T287" s="278"/>
      <c r="U287" s="278"/>
      <c r="V287" s="278"/>
      <c r="W287" s="278"/>
      <c r="X287" s="278"/>
      <c r="Y287" s="278"/>
      <c r="Z287" s="278"/>
      <c r="AA287" s="278"/>
      <c r="AB287" s="278"/>
      <c r="AC287" s="278"/>
      <c r="AD287" s="278"/>
      <c r="AE287" s="278"/>
      <c r="AF287" s="276"/>
      <c r="AG287" s="278"/>
    </row>
    <row r="288" spans="1:33" s="3" customFormat="1">
      <c r="A288" s="278"/>
      <c r="B288" s="278"/>
      <c r="C288" s="278"/>
      <c r="D288" s="278"/>
      <c r="E288" s="278"/>
      <c r="F288" s="278"/>
      <c r="G288" s="278"/>
      <c r="H288" s="278"/>
      <c r="I288" s="276"/>
      <c r="J288" s="276"/>
      <c r="K288" s="276"/>
      <c r="L288" s="276"/>
      <c r="M288" s="278"/>
      <c r="N288" s="278"/>
      <c r="O288" s="278"/>
      <c r="P288" s="278"/>
      <c r="Q288" s="278"/>
      <c r="R288" s="278"/>
      <c r="S288" s="278"/>
      <c r="T288" s="278"/>
      <c r="U288" s="278"/>
      <c r="V288" s="278"/>
      <c r="W288" s="278"/>
      <c r="X288" s="278"/>
      <c r="Y288" s="278"/>
      <c r="Z288" s="278"/>
      <c r="AA288" s="278"/>
      <c r="AB288" s="278"/>
      <c r="AC288" s="278"/>
      <c r="AD288" s="278"/>
      <c r="AE288" s="278"/>
      <c r="AF288" s="276"/>
      <c r="AG288" s="278"/>
    </row>
    <row r="289" spans="1:33" s="3" customFormat="1">
      <c r="A289" s="278"/>
      <c r="B289" s="278"/>
      <c r="C289" s="278"/>
      <c r="D289" s="278"/>
      <c r="E289" s="278"/>
      <c r="F289" s="278"/>
      <c r="G289" s="278"/>
      <c r="H289" s="278"/>
      <c r="I289" s="276"/>
      <c r="J289" s="276"/>
      <c r="K289" s="276"/>
      <c r="L289" s="276"/>
      <c r="M289" s="278"/>
      <c r="N289" s="278"/>
      <c r="O289" s="278"/>
      <c r="P289" s="278"/>
      <c r="Q289" s="278"/>
      <c r="R289" s="278"/>
      <c r="S289" s="278"/>
      <c r="T289" s="278"/>
      <c r="U289" s="278"/>
      <c r="V289" s="278"/>
      <c r="W289" s="278"/>
      <c r="X289" s="278"/>
      <c r="Y289" s="278"/>
      <c r="Z289" s="278"/>
      <c r="AA289" s="278"/>
      <c r="AB289" s="278"/>
      <c r="AC289" s="278"/>
      <c r="AD289" s="278"/>
      <c r="AE289" s="278"/>
      <c r="AF289" s="276"/>
      <c r="AG289" s="278"/>
    </row>
    <row r="290" spans="1:33" s="3" customFormat="1">
      <c r="A290" s="278"/>
      <c r="B290" s="278"/>
      <c r="C290" s="278"/>
      <c r="D290" s="278"/>
      <c r="E290" s="278"/>
      <c r="F290" s="278"/>
      <c r="G290" s="278"/>
      <c r="H290" s="278"/>
      <c r="I290" s="276"/>
      <c r="J290" s="276"/>
      <c r="K290" s="276"/>
      <c r="L290" s="276"/>
      <c r="M290" s="278"/>
      <c r="N290" s="278"/>
      <c r="O290" s="278"/>
      <c r="P290" s="278"/>
      <c r="Q290" s="278"/>
      <c r="R290" s="278"/>
      <c r="S290" s="278"/>
      <c r="T290" s="278"/>
      <c r="U290" s="278"/>
      <c r="V290" s="278"/>
      <c r="W290" s="278"/>
      <c r="X290" s="278"/>
      <c r="Y290" s="278"/>
      <c r="Z290" s="278"/>
      <c r="AA290" s="278"/>
      <c r="AB290" s="278"/>
      <c r="AC290" s="278"/>
      <c r="AD290" s="278"/>
      <c r="AE290" s="278"/>
      <c r="AF290" s="276"/>
      <c r="AG290" s="278"/>
    </row>
    <row r="291" spans="1:33" s="3" customFormat="1">
      <c r="A291" s="278"/>
      <c r="B291" s="278"/>
      <c r="C291" s="278"/>
      <c r="D291" s="278"/>
      <c r="E291" s="278"/>
      <c r="F291" s="278"/>
      <c r="G291" s="278"/>
      <c r="H291" s="278"/>
      <c r="I291" s="276"/>
      <c r="J291" s="276"/>
      <c r="K291" s="276"/>
      <c r="L291" s="276"/>
      <c r="M291" s="278"/>
      <c r="N291" s="278"/>
      <c r="O291" s="278"/>
      <c r="P291" s="278"/>
      <c r="Q291" s="278"/>
      <c r="R291" s="278"/>
      <c r="S291" s="278"/>
      <c r="T291" s="278"/>
      <c r="U291" s="278"/>
      <c r="V291" s="278"/>
      <c r="W291" s="278"/>
      <c r="X291" s="278"/>
      <c r="Y291" s="278"/>
      <c r="Z291" s="278"/>
      <c r="AA291" s="278"/>
      <c r="AB291" s="278"/>
      <c r="AC291" s="278"/>
      <c r="AD291" s="278"/>
      <c r="AE291" s="278"/>
      <c r="AF291" s="276"/>
      <c r="AG291" s="278"/>
    </row>
    <row r="292" spans="1:33" s="3" customFormat="1">
      <c r="A292" s="278"/>
      <c r="B292" s="278"/>
      <c r="C292" s="278"/>
      <c r="D292" s="278"/>
      <c r="E292" s="278"/>
      <c r="F292" s="278"/>
      <c r="G292" s="278"/>
      <c r="H292" s="278"/>
      <c r="I292" s="276"/>
      <c r="J292" s="276"/>
      <c r="K292" s="276"/>
      <c r="L292" s="276"/>
      <c r="M292" s="278"/>
      <c r="N292" s="278"/>
      <c r="O292" s="278"/>
      <c r="P292" s="278"/>
      <c r="Q292" s="278"/>
      <c r="R292" s="278"/>
      <c r="S292" s="278"/>
      <c r="T292" s="278"/>
      <c r="U292" s="278"/>
      <c r="V292" s="278"/>
      <c r="W292" s="278"/>
      <c r="X292" s="278"/>
      <c r="Y292" s="278"/>
      <c r="Z292" s="278"/>
      <c r="AA292" s="278"/>
      <c r="AB292" s="278"/>
      <c r="AC292" s="278"/>
      <c r="AD292" s="278"/>
      <c r="AE292" s="278"/>
      <c r="AF292" s="276"/>
      <c r="AG292" s="278"/>
    </row>
    <row r="293" spans="1:33" s="3" customFormat="1">
      <c r="A293" s="278"/>
      <c r="B293" s="278"/>
      <c r="C293" s="278"/>
      <c r="D293" s="278"/>
      <c r="E293" s="278"/>
      <c r="F293" s="278"/>
      <c r="G293" s="278"/>
      <c r="H293" s="278"/>
      <c r="I293" s="276"/>
      <c r="J293" s="276"/>
      <c r="K293" s="276"/>
      <c r="L293" s="276"/>
      <c r="M293" s="278"/>
      <c r="N293" s="278"/>
      <c r="O293" s="278"/>
      <c r="P293" s="278"/>
      <c r="Q293" s="278"/>
      <c r="R293" s="278"/>
      <c r="S293" s="278"/>
      <c r="T293" s="278"/>
      <c r="U293" s="278"/>
      <c r="V293" s="278"/>
      <c r="W293" s="278"/>
      <c r="X293" s="278"/>
      <c r="Y293" s="278"/>
      <c r="Z293" s="278"/>
      <c r="AA293" s="278"/>
      <c r="AB293" s="278"/>
      <c r="AC293" s="278"/>
      <c r="AD293" s="278"/>
      <c r="AE293" s="278"/>
      <c r="AF293" s="276"/>
      <c r="AG293" s="278"/>
    </row>
    <row r="294" spans="1:33" s="3" customFormat="1">
      <c r="A294" s="278"/>
      <c r="B294" s="278"/>
      <c r="C294" s="278"/>
      <c r="D294" s="278"/>
      <c r="E294" s="278"/>
      <c r="F294" s="278"/>
      <c r="G294" s="278"/>
      <c r="H294" s="278"/>
      <c r="I294" s="276"/>
      <c r="J294" s="276"/>
      <c r="K294" s="276"/>
      <c r="L294" s="276"/>
      <c r="M294" s="278"/>
      <c r="N294" s="278"/>
      <c r="O294" s="278"/>
      <c r="P294" s="278"/>
      <c r="Q294" s="278"/>
      <c r="R294" s="278"/>
      <c r="S294" s="278"/>
      <c r="T294" s="278"/>
      <c r="U294" s="278"/>
      <c r="V294" s="278"/>
      <c r="W294" s="278"/>
      <c r="X294" s="278"/>
      <c r="Y294" s="278"/>
      <c r="Z294" s="278"/>
      <c r="AA294" s="278"/>
      <c r="AB294" s="278"/>
      <c r="AC294" s="278"/>
      <c r="AD294" s="278"/>
      <c r="AE294" s="278"/>
      <c r="AF294" s="276"/>
      <c r="AG294" s="278"/>
    </row>
    <row r="295" spans="1:33" s="3" customFormat="1">
      <c r="A295" s="278"/>
      <c r="B295" s="278"/>
      <c r="C295" s="278"/>
      <c r="D295" s="278"/>
      <c r="E295" s="278"/>
      <c r="F295" s="278"/>
      <c r="G295" s="278"/>
      <c r="H295" s="278"/>
      <c r="I295" s="276"/>
      <c r="J295" s="276"/>
      <c r="K295" s="276"/>
      <c r="L295" s="276"/>
      <c r="M295" s="278"/>
      <c r="N295" s="278"/>
      <c r="O295" s="278"/>
      <c r="P295" s="278"/>
      <c r="Q295" s="278"/>
      <c r="R295" s="278"/>
      <c r="S295" s="278"/>
      <c r="T295" s="278"/>
      <c r="U295" s="278"/>
      <c r="V295" s="278"/>
      <c r="W295" s="278"/>
      <c r="X295" s="278"/>
      <c r="Y295" s="278"/>
      <c r="Z295" s="278"/>
      <c r="AA295" s="278"/>
      <c r="AB295" s="278"/>
      <c r="AC295" s="278"/>
      <c r="AD295" s="278"/>
      <c r="AE295" s="278"/>
      <c r="AF295" s="276"/>
      <c r="AG295" s="278"/>
    </row>
    <row r="296" spans="1:33" s="3" customFormat="1">
      <c r="A296" s="278"/>
      <c r="B296" s="278"/>
      <c r="C296" s="278"/>
      <c r="D296" s="278"/>
      <c r="E296" s="278"/>
      <c r="F296" s="278"/>
      <c r="G296" s="278"/>
      <c r="H296" s="278"/>
      <c r="I296" s="276"/>
      <c r="J296" s="276"/>
      <c r="K296" s="276"/>
      <c r="L296" s="276"/>
      <c r="M296" s="278"/>
      <c r="N296" s="278"/>
      <c r="O296" s="278"/>
      <c r="P296" s="278"/>
      <c r="Q296" s="278"/>
      <c r="R296" s="278"/>
      <c r="S296" s="278"/>
      <c r="T296" s="278"/>
      <c r="U296" s="278"/>
      <c r="V296" s="278"/>
      <c r="W296" s="278"/>
      <c r="X296" s="278"/>
      <c r="Y296" s="278"/>
      <c r="Z296" s="278"/>
      <c r="AA296" s="278"/>
      <c r="AB296" s="278"/>
      <c r="AC296" s="278"/>
      <c r="AD296" s="278"/>
      <c r="AE296" s="278"/>
      <c r="AF296" s="276"/>
      <c r="AG296" s="278"/>
    </row>
    <row r="297" spans="1:33" s="3" customFormat="1">
      <c r="A297" s="278"/>
      <c r="B297" s="278"/>
      <c r="C297" s="278"/>
      <c r="D297" s="278"/>
      <c r="E297" s="278"/>
      <c r="F297" s="278"/>
      <c r="G297" s="278"/>
      <c r="H297" s="278"/>
      <c r="I297" s="276"/>
      <c r="J297" s="276"/>
      <c r="K297" s="276"/>
      <c r="L297" s="276"/>
      <c r="M297" s="278"/>
      <c r="N297" s="278"/>
      <c r="O297" s="278"/>
      <c r="P297" s="278"/>
      <c r="Q297" s="278"/>
      <c r="R297" s="278"/>
      <c r="S297" s="278"/>
      <c r="T297" s="278"/>
      <c r="U297" s="278"/>
      <c r="V297" s="278"/>
      <c r="W297" s="278"/>
      <c r="X297" s="278"/>
      <c r="Y297" s="278"/>
      <c r="Z297" s="278"/>
      <c r="AA297" s="278"/>
      <c r="AB297" s="278"/>
      <c r="AC297" s="278"/>
      <c r="AD297" s="278"/>
      <c r="AE297" s="278"/>
      <c r="AF297" s="276"/>
      <c r="AG297" s="278"/>
    </row>
    <row r="298" spans="1:33" s="3" customFormat="1">
      <c r="A298" s="278"/>
      <c r="B298" s="278"/>
      <c r="C298" s="278"/>
      <c r="D298" s="278"/>
      <c r="E298" s="278"/>
      <c r="F298" s="278"/>
      <c r="G298" s="278"/>
      <c r="H298" s="278"/>
      <c r="I298" s="276"/>
      <c r="J298" s="276"/>
      <c r="K298" s="276"/>
      <c r="L298" s="276"/>
      <c r="M298" s="278"/>
      <c r="N298" s="278"/>
      <c r="O298" s="278"/>
      <c r="P298" s="278"/>
      <c r="Q298" s="278"/>
      <c r="R298" s="278"/>
      <c r="S298" s="278"/>
      <c r="T298" s="278"/>
      <c r="U298" s="278"/>
      <c r="V298" s="278"/>
      <c r="W298" s="278"/>
      <c r="X298" s="278"/>
      <c r="Y298" s="278"/>
      <c r="Z298" s="278"/>
      <c r="AA298" s="278"/>
      <c r="AB298" s="278"/>
      <c r="AC298" s="278"/>
      <c r="AD298" s="278"/>
      <c r="AE298" s="278"/>
      <c r="AF298" s="276"/>
      <c r="AG298" s="278"/>
    </row>
    <row r="299" spans="1:33" s="3" customFormat="1">
      <c r="A299" s="278"/>
      <c r="B299" s="278"/>
      <c r="C299" s="278"/>
      <c r="D299" s="278"/>
      <c r="E299" s="278"/>
      <c r="F299" s="278"/>
      <c r="G299" s="278"/>
      <c r="H299" s="278"/>
      <c r="I299" s="276"/>
      <c r="J299" s="276"/>
      <c r="K299" s="276"/>
      <c r="L299" s="276"/>
      <c r="M299" s="278"/>
      <c r="N299" s="278"/>
      <c r="O299" s="278"/>
      <c r="P299" s="278"/>
      <c r="Q299" s="278"/>
      <c r="R299" s="278"/>
      <c r="S299" s="278"/>
      <c r="T299" s="278"/>
      <c r="U299" s="278"/>
      <c r="V299" s="278"/>
      <c r="W299" s="278"/>
      <c r="X299" s="278"/>
      <c r="Y299" s="278"/>
      <c r="Z299" s="278"/>
      <c r="AA299" s="278"/>
      <c r="AB299" s="278"/>
      <c r="AC299" s="278"/>
      <c r="AD299" s="278"/>
      <c r="AE299" s="278"/>
      <c r="AF299" s="276"/>
      <c r="AG299" s="278"/>
    </row>
    <row r="300" spans="1:33" s="3" customFormat="1">
      <c r="A300" s="278"/>
      <c r="B300" s="278"/>
      <c r="C300" s="278"/>
      <c r="D300" s="278"/>
      <c r="E300" s="278"/>
      <c r="F300" s="278"/>
      <c r="G300" s="278"/>
      <c r="H300" s="278"/>
      <c r="I300" s="276"/>
      <c r="J300" s="276"/>
      <c r="K300" s="276"/>
      <c r="L300" s="276"/>
      <c r="M300" s="278"/>
      <c r="N300" s="278"/>
      <c r="O300" s="278"/>
      <c r="P300" s="278"/>
      <c r="Q300" s="278"/>
      <c r="R300" s="278"/>
      <c r="S300" s="278"/>
      <c r="T300" s="278"/>
      <c r="U300" s="278"/>
      <c r="V300" s="278"/>
      <c r="W300" s="278"/>
      <c r="X300" s="278"/>
      <c r="Y300" s="278"/>
      <c r="Z300" s="278"/>
      <c r="AA300" s="278"/>
      <c r="AB300" s="278"/>
      <c r="AC300" s="278"/>
      <c r="AD300" s="278"/>
      <c r="AE300" s="278"/>
      <c r="AF300" s="276"/>
      <c r="AG300" s="278"/>
    </row>
    <row r="301" spans="1:33" s="3" customFormat="1">
      <c r="A301" s="278"/>
      <c r="B301" s="278"/>
      <c r="C301" s="278"/>
      <c r="D301" s="278"/>
      <c r="E301" s="278"/>
      <c r="F301" s="278"/>
      <c r="G301" s="278"/>
      <c r="H301" s="278"/>
      <c r="I301" s="276"/>
      <c r="J301" s="276"/>
      <c r="K301" s="276"/>
      <c r="L301" s="276"/>
      <c r="M301" s="278"/>
      <c r="N301" s="278"/>
      <c r="O301" s="278"/>
      <c r="P301" s="278"/>
      <c r="Q301" s="278"/>
      <c r="R301" s="278"/>
      <c r="S301" s="278"/>
      <c r="T301" s="278"/>
      <c r="U301" s="278"/>
      <c r="V301" s="278"/>
      <c r="W301" s="278"/>
      <c r="X301" s="278"/>
      <c r="Y301" s="278"/>
      <c r="Z301" s="278"/>
      <c r="AA301" s="278"/>
      <c r="AB301" s="278"/>
      <c r="AC301" s="278"/>
      <c r="AD301" s="278"/>
      <c r="AE301" s="278"/>
      <c r="AF301" s="276"/>
      <c r="AG301" s="278"/>
    </row>
    <row r="302" spans="1:33" s="3" customFormat="1">
      <c r="A302" s="278"/>
      <c r="B302" s="278"/>
      <c r="C302" s="278"/>
      <c r="D302" s="278"/>
      <c r="E302" s="278"/>
      <c r="F302" s="278"/>
      <c r="G302" s="278"/>
      <c r="H302" s="278"/>
      <c r="I302" s="276"/>
      <c r="J302" s="276"/>
      <c r="K302" s="276"/>
      <c r="L302" s="276"/>
      <c r="M302" s="278"/>
      <c r="N302" s="278"/>
      <c r="O302" s="278"/>
      <c r="P302" s="278"/>
      <c r="Q302" s="278"/>
      <c r="R302" s="278"/>
      <c r="S302" s="278"/>
      <c r="T302" s="278"/>
      <c r="U302" s="278"/>
      <c r="V302" s="278"/>
      <c r="W302" s="278"/>
      <c r="X302" s="278"/>
      <c r="Y302" s="278"/>
      <c r="Z302" s="278"/>
      <c r="AA302" s="278"/>
      <c r="AB302" s="278"/>
      <c r="AC302" s="278"/>
      <c r="AD302" s="278"/>
      <c r="AE302" s="278"/>
      <c r="AF302" s="276"/>
      <c r="AG302" s="278"/>
    </row>
    <row r="303" spans="1:33" s="3" customFormat="1">
      <c r="A303" s="278"/>
      <c r="B303" s="278"/>
      <c r="C303" s="278"/>
      <c r="D303" s="278"/>
      <c r="E303" s="278"/>
      <c r="F303" s="278"/>
      <c r="G303" s="278"/>
      <c r="H303" s="278"/>
      <c r="I303" s="276"/>
      <c r="J303" s="276"/>
      <c r="K303" s="276"/>
      <c r="L303" s="276"/>
      <c r="M303" s="278"/>
      <c r="N303" s="278"/>
      <c r="O303" s="278"/>
      <c r="P303" s="278"/>
      <c r="Q303" s="278"/>
      <c r="R303" s="278"/>
      <c r="S303" s="278"/>
      <c r="T303" s="278"/>
      <c r="U303" s="278"/>
      <c r="V303" s="278"/>
      <c r="W303" s="278"/>
      <c r="X303" s="278"/>
      <c r="Y303" s="278"/>
      <c r="Z303" s="278"/>
      <c r="AA303" s="278"/>
      <c r="AB303" s="278"/>
      <c r="AC303" s="278"/>
      <c r="AD303" s="278"/>
      <c r="AE303" s="278"/>
      <c r="AF303" s="276"/>
      <c r="AG303" s="278"/>
    </row>
    <row r="304" spans="1:33" s="3" customFormat="1">
      <c r="A304" s="278"/>
      <c r="B304" s="278"/>
      <c r="C304" s="278"/>
      <c r="D304" s="278"/>
      <c r="E304" s="278"/>
      <c r="F304" s="278"/>
      <c r="G304" s="278"/>
      <c r="H304" s="278"/>
      <c r="I304" s="276"/>
      <c r="J304" s="276"/>
      <c r="K304" s="276"/>
      <c r="L304" s="276"/>
      <c r="M304" s="278"/>
      <c r="N304" s="278"/>
      <c r="O304" s="278"/>
      <c r="P304" s="278"/>
      <c r="Q304" s="278"/>
      <c r="R304" s="278"/>
      <c r="S304" s="278"/>
      <c r="T304" s="278"/>
      <c r="U304" s="278"/>
      <c r="V304" s="278"/>
      <c r="W304" s="278"/>
      <c r="X304" s="278"/>
      <c r="Y304" s="278"/>
      <c r="Z304" s="278"/>
      <c r="AA304" s="278"/>
      <c r="AB304" s="278"/>
      <c r="AC304" s="278"/>
      <c r="AD304" s="278"/>
      <c r="AE304" s="278"/>
      <c r="AF304" s="276"/>
      <c r="AG304" s="278"/>
    </row>
    <row r="305" spans="1:33" s="3" customFormat="1">
      <c r="A305" s="278"/>
      <c r="B305" s="278"/>
      <c r="C305" s="278"/>
      <c r="D305" s="278"/>
      <c r="E305" s="278"/>
      <c r="F305" s="278"/>
      <c r="G305" s="278"/>
      <c r="H305" s="278"/>
      <c r="I305" s="276"/>
      <c r="J305" s="276"/>
      <c r="K305" s="276"/>
      <c r="L305" s="276"/>
      <c r="M305" s="278"/>
      <c r="N305" s="278"/>
      <c r="O305" s="278"/>
      <c r="P305" s="278"/>
      <c r="Q305" s="278"/>
      <c r="R305" s="278"/>
      <c r="S305" s="278"/>
      <c r="T305" s="278"/>
      <c r="U305" s="278"/>
      <c r="V305" s="278"/>
      <c r="W305" s="278"/>
      <c r="X305" s="278"/>
      <c r="Y305" s="278"/>
      <c r="Z305" s="278"/>
      <c r="AA305" s="278"/>
      <c r="AB305" s="278"/>
      <c r="AC305" s="278"/>
      <c r="AD305" s="278"/>
      <c r="AE305" s="278"/>
      <c r="AF305" s="276"/>
      <c r="AG305" s="278"/>
    </row>
    <row r="306" spans="1:33" s="3" customFormat="1">
      <c r="A306" s="278"/>
      <c r="B306" s="278"/>
      <c r="C306" s="278"/>
      <c r="D306" s="278"/>
      <c r="E306" s="278"/>
      <c r="F306" s="278"/>
      <c r="G306" s="278"/>
      <c r="H306" s="278"/>
      <c r="I306" s="276"/>
      <c r="J306" s="276"/>
      <c r="K306" s="276"/>
      <c r="L306" s="276"/>
      <c r="M306" s="278"/>
      <c r="N306" s="278"/>
      <c r="O306" s="278"/>
      <c r="P306" s="278"/>
      <c r="Q306" s="278"/>
      <c r="R306" s="278"/>
      <c r="S306" s="278"/>
      <c r="T306" s="278"/>
      <c r="U306" s="278"/>
      <c r="V306" s="278"/>
      <c r="W306" s="278"/>
      <c r="X306" s="278"/>
      <c r="Y306" s="278"/>
      <c r="Z306" s="278"/>
      <c r="AA306" s="278"/>
      <c r="AB306" s="278"/>
      <c r="AC306" s="278"/>
      <c r="AD306" s="278"/>
      <c r="AE306" s="278"/>
      <c r="AF306" s="276"/>
      <c r="AG306" s="278"/>
    </row>
    <row r="307" spans="1:33" s="3" customFormat="1">
      <c r="A307" s="278"/>
      <c r="B307" s="278"/>
      <c r="C307" s="278"/>
      <c r="D307" s="278"/>
      <c r="E307" s="278"/>
      <c r="F307" s="278"/>
      <c r="G307" s="278"/>
      <c r="H307" s="278"/>
      <c r="I307" s="276"/>
      <c r="J307" s="276"/>
      <c r="K307" s="276"/>
      <c r="L307" s="276"/>
      <c r="M307" s="278"/>
      <c r="N307" s="278"/>
      <c r="O307" s="278"/>
      <c r="P307" s="278"/>
      <c r="Q307" s="278"/>
      <c r="R307" s="278"/>
      <c r="S307" s="278"/>
      <c r="T307" s="278"/>
      <c r="U307" s="278"/>
      <c r="V307" s="278"/>
      <c r="W307" s="278"/>
      <c r="X307" s="278"/>
      <c r="Y307" s="278"/>
      <c r="Z307" s="278"/>
      <c r="AA307" s="278"/>
      <c r="AB307" s="278"/>
      <c r="AC307" s="278"/>
      <c r="AD307" s="278"/>
      <c r="AE307" s="278"/>
      <c r="AF307" s="276"/>
      <c r="AG307" s="278"/>
    </row>
    <row r="308" spans="1:33" s="3" customFormat="1">
      <c r="A308" s="278"/>
      <c r="B308" s="278"/>
      <c r="C308" s="278"/>
      <c r="D308" s="278"/>
      <c r="E308" s="278"/>
      <c r="F308" s="278"/>
      <c r="G308" s="278"/>
      <c r="H308" s="278"/>
      <c r="I308" s="276"/>
      <c r="J308" s="276"/>
      <c r="K308" s="276"/>
      <c r="L308" s="276"/>
      <c r="M308" s="278"/>
      <c r="N308" s="278"/>
      <c r="O308" s="278"/>
      <c r="P308" s="278"/>
      <c r="Q308" s="278"/>
      <c r="R308" s="278"/>
      <c r="S308" s="278"/>
      <c r="T308" s="278"/>
      <c r="U308" s="278"/>
      <c r="V308" s="278"/>
      <c r="W308" s="278"/>
      <c r="X308" s="278"/>
      <c r="Y308" s="278"/>
      <c r="Z308" s="278"/>
      <c r="AA308" s="278"/>
      <c r="AB308" s="278"/>
      <c r="AC308" s="278"/>
      <c r="AD308" s="278"/>
      <c r="AE308" s="278"/>
      <c r="AF308" s="276"/>
      <c r="AG308" s="278"/>
    </row>
    <row r="309" spans="1:33" s="3" customFormat="1">
      <c r="A309" s="278"/>
      <c r="B309" s="278"/>
      <c r="C309" s="278"/>
      <c r="D309" s="278"/>
      <c r="E309" s="278"/>
      <c r="F309" s="278"/>
      <c r="G309" s="278"/>
      <c r="H309" s="278"/>
      <c r="I309" s="276"/>
      <c r="J309" s="276"/>
      <c r="K309" s="276"/>
      <c r="L309" s="276"/>
      <c r="M309" s="278"/>
      <c r="N309" s="278"/>
      <c r="O309" s="278"/>
      <c r="P309" s="278"/>
      <c r="Q309" s="278"/>
      <c r="R309" s="278"/>
      <c r="S309" s="278"/>
      <c r="T309" s="278"/>
      <c r="U309" s="278"/>
      <c r="V309" s="278"/>
      <c r="W309" s="278"/>
      <c r="X309" s="278"/>
      <c r="Y309" s="278"/>
      <c r="Z309" s="278"/>
      <c r="AA309" s="278"/>
      <c r="AB309" s="278"/>
      <c r="AC309" s="278"/>
      <c r="AD309" s="278"/>
      <c r="AE309" s="278"/>
      <c r="AF309" s="276"/>
      <c r="AG309" s="278"/>
    </row>
    <row r="310" spans="1:33" s="3" customFormat="1">
      <c r="A310" s="278"/>
      <c r="B310" s="278"/>
      <c r="C310" s="278"/>
      <c r="D310" s="278"/>
      <c r="E310" s="278"/>
      <c r="F310" s="278"/>
      <c r="G310" s="278"/>
      <c r="H310" s="278"/>
      <c r="I310" s="276"/>
      <c r="J310" s="276"/>
      <c r="K310" s="276"/>
      <c r="L310" s="276"/>
      <c r="M310" s="278"/>
      <c r="N310" s="278"/>
      <c r="O310" s="278"/>
      <c r="P310" s="278"/>
      <c r="Q310" s="278"/>
      <c r="R310" s="278"/>
      <c r="S310" s="278"/>
      <c r="T310" s="278"/>
      <c r="U310" s="278"/>
      <c r="V310" s="278"/>
      <c r="W310" s="278"/>
      <c r="X310" s="278"/>
      <c r="Y310" s="278"/>
      <c r="Z310" s="278"/>
      <c r="AA310" s="278"/>
      <c r="AB310" s="278"/>
      <c r="AC310" s="278"/>
      <c r="AD310" s="278"/>
      <c r="AE310" s="278"/>
      <c r="AF310" s="276"/>
      <c r="AG310" s="278"/>
    </row>
    <row r="311" spans="1:33" s="3" customFormat="1">
      <c r="A311" s="278"/>
      <c r="B311" s="278"/>
      <c r="C311" s="278"/>
      <c r="D311" s="278"/>
      <c r="E311" s="278"/>
      <c r="F311" s="278"/>
      <c r="G311" s="278"/>
      <c r="H311" s="278"/>
      <c r="I311" s="276"/>
      <c r="J311" s="276"/>
      <c r="K311" s="276"/>
      <c r="L311" s="276"/>
      <c r="M311" s="278"/>
      <c r="N311" s="278"/>
      <c r="O311" s="278"/>
      <c r="P311" s="278"/>
      <c r="Q311" s="278"/>
      <c r="R311" s="278"/>
      <c r="S311" s="278"/>
      <c r="T311" s="278"/>
      <c r="U311" s="278"/>
      <c r="V311" s="278"/>
      <c r="W311" s="278"/>
      <c r="X311" s="278"/>
      <c r="Y311" s="278"/>
      <c r="Z311" s="278"/>
      <c r="AA311" s="278"/>
      <c r="AB311" s="278"/>
      <c r="AC311" s="278"/>
      <c r="AD311" s="278"/>
      <c r="AE311" s="278"/>
      <c r="AF311" s="276"/>
      <c r="AG311" s="278"/>
    </row>
    <row r="312" spans="1:33" s="3" customFormat="1">
      <c r="A312" s="278"/>
      <c r="B312" s="278"/>
      <c r="C312" s="278"/>
      <c r="D312" s="278"/>
      <c r="E312" s="278"/>
      <c r="F312" s="278"/>
      <c r="G312" s="278"/>
      <c r="H312" s="278"/>
      <c r="I312" s="276"/>
      <c r="J312" s="276"/>
      <c r="K312" s="276"/>
      <c r="L312" s="276"/>
      <c r="M312" s="278"/>
      <c r="N312" s="278"/>
      <c r="O312" s="278"/>
      <c r="P312" s="278"/>
      <c r="Q312" s="278"/>
      <c r="R312" s="278"/>
      <c r="S312" s="278"/>
      <c r="T312" s="278"/>
      <c r="U312" s="278"/>
      <c r="V312" s="278"/>
      <c r="W312" s="278"/>
      <c r="X312" s="278"/>
      <c r="Y312" s="278"/>
      <c r="Z312" s="278"/>
      <c r="AA312" s="278"/>
      <c r="AB312" s="278"/>
      <c r="AC312" s="278"/>
      <c r="AD312" s="278"/>
      <c r="AE312" s="278"/>
      <c r="AF312" s="276"/>
      <c r="AG312" s="278"/>
    </row>
    <row r="313" spans="1:33" s="3" customFormat="1">
      <c r="A313" s="278"/>
      <c r="B313" s="278"/>
      <c r="C313" s="278"/>
      <c r="D313" s="278"/>
      <c r="E313" s="278"/>
      <c r="F313" s="278"/>
      <c r="G313" s="278"/>
      <c r="H313" s="278"/>
      <c r="I313" s="276"/>
      <c r="J313" s="276"/>
      <c r="K313" s="276"/>
      <c r="L313" s="276"/>
      <c r="M313" s="278"/>
      <c r="N313" s="278"/>
      <c r="O313" s="278"/>
      <c r="P313" s="278"/>
      <c r="Q313" s="278"/>
      <c r="R313" s="278"/>
      <c r="S313" s="278"/>
      <c r="T313" s="278"/>
      <c r="U313" s="278"/>
      <c r="V313" s="278"/>
      <c r="W313" s="278"/>
      <c r="X313" s="278"/>
      <c r="Y313" s="278"/>
      <c r="Z313" s="278"/>
      <c r="AA313" s="278"/>
      <c r="AB313" s="278"/>
      <c r="AC313" s="278"/>
      <c r="AD313" s="278"/>
      <c r="AE313" s="278"/>
      <c r="AF313" s="276"/>
      <c r="AG313" s="278"/>
    </row>
    <row r="314" spans="1:33" s="3" customFormat="1">
      <c r="A314" s="278"/>
      <c r="B314" s="278"/>
      <c r="C314" s="278"/>
      <c r="D314" s="278"/>
      <c r="E314" s="278"/>
      <c r="F314" s="278"/>
      <c r="G314" s="278"/>
      <c r="H314" s="278"/>
      <c r="I314" s="276"/>
      <c r="J314" s="276"/>
      <c r="K314" s="276"/>
      <c r="L314" s="276"/>
      <c r="M314" s="278"/>
      <c r="N314" s="278"/>
      <c r="O314" s="278"/>
      <c r="P314" s="278"/>
      <c r="Q314" s="278"/>
      <c r="R314" s="278"/>
      <c r="S314" s="278"/>
      <c r="T314" s="278"/>
      <c r="U314" s="278"/>
      <c r="V314" s="278"/>
      <c r="W314" s="278"/>
      <c r="X314" s="278"/>
      <c r="Y314" s="278"/>
      <c r="Z314" s="278"/>
      <c r="AA314" s="278"/>
      <c r="AB314" s="278"/>
      <c r="AC314" s="278"/>
      <c r="AD314" s="278"/>
      <c r="AE314" s="278"/>
      <c r="AF314" s="276"/>
      <c r="AG314" s="278"/>
    </row>
    <row r="315" spans="1:33" s="3" customFormat="1">
      <c r="A315" s="278"/>
      <c r="B315" s="278"/>
      <c r="C315" s="278"/>
      <c r="D315" s="278"/>
      <c r="E315" s="278"/>
      <c r="F315" s="278"/>
      <c r="G315" s="278"/>
      <c r="H315" s="278"/>
      <c r="I315" s="276"/>
      <c r="J315" s="276"/>
      <c r="K315" s="276"/>
      <c r="L315" s="276"/>
      <c r="M315" s="278"/>
      <c r="N315" s="278"/>
      <c r="O315" s="278"/>
      <c r="P315" s="278"/>
      <c r="Q315" s="278"/>
      <c r="R315" s="278"/>
      <c r="S315" s="278"/>
      <c r="T315" s="278"/>
      <c r="U315" s="278"/>
      <c r="V315" s="278"/>
      <c r="W315" s="278"/>
      <c r="X315" s="278"/>
      <c r="Y315" s="278"/>
      <c r="Z315" s="278"/>
      <c r="AA315" s="278"/>
      <c r="AB315" s="278"/>
      <c r="AC315" s="278"/>
      <c r="AD315" s="278"/>
      <c r="AE315" s="278"/>
      <c r="AF315" s="276"/>
      <c r="AG315" s="278"/>
    </row>
    <row r="316" spans="1:33" s="3" customFormat="1">
      <c r="A316" s="278"/>
      <c r="B316" s="278"/>
      <c r="C316" s="278"/>
      <c r="D316" s="278"/>
      <c r="E316" s="278"/>
      <c r="F316" s="278"/>
      <c r="G316" s="278"/>
      <c r="H316" s="278"/>
      <c r="I316" s="276"/>
      <c r="J316" s="276"/>
      <c r="K316" s="276"/>
      <c r="L316" s="276"/>
      <c r="M316" s="278"/>
      <c r="N316" s="278"/>
      <c r="O316" s="278"/>
      <c r="P316" s="278"/>
      <c r="Q316" s="278"/>
      <c r="R316" s="278"/>
      <c r="S316" s="278"/>
      <c r="T316" s="278"/>
      <c r="U316" s="278"/>
      <c r="V316" s="278"/>
      <c r="W316" s="278"/>
      <c r="X316" s="278"/>
      <c r="Y316" s="278"/>
      <c r="Z316" s="278"/>
      <c r="AA316" s="278"/>
      <c r="AB316" s="278"/>
      <c r="AC316" s="278"/>
      <c r="AD316" s="278"/>
      <c r="AE316" s="278"/>
      <c r="AF316" s="276"/>
      <c r="AG316" s="278"/>
    </row>
    <row r="317" spans="1:33" s="3" customFormat="1">
      <c r="A317" s="278"/>
      <c r="B317" s="278"/>
      <c r="C317" s="278"/>
      <c r="D317" s="278"/>
      <c r="E317" s="278"/>
      <c r="F317" s="278"/>
      <c r="G317" s="278"/>
      <c r="H317" s="278"/>
      <c r="I317" s="276"/>
      <c r="J317" s="276"/>
      <c r="K317" s="276"/>
      <c r="L317" s="276"/>
      <c r="M317" s="278"/>
      <c r="N317" s="278"/>
      <c r="O317" s="278"/>
      <c r="P317" s="278"/>
      <c r="Q317" s="278"/>
      <c r="R317" s="278"/>
      <c r="S317" s="278"/>
      <c r="T317" s="278"/>
      <c r="U317" s="278"/>
      <c r="V317" s="278"/>
      <c r="W317" s="278"/>
      <c r="X317" s="278"/>
      <c r="Y317" s="278"/>
      <c r="Z317" s="278"/>
      <c r="AA317" s="278"/>
      <c r="AB317" s="278"/>
      <c r="AC317" s="278"/>
      <c r="AD317" s="278"/>
      <c r="AE317" s="278"/>
      <c r="AF317" s="276"/>
      <c r="AG317" s="278"/>
    </row>
    <row r="318" spans="1:33" s="3" customFormat="1">
      <c r="A318" s="278"/>
      <c r="B318" s="278"/>
      <c r="C318" s="278"/>
      <c r="D318" s="278"/>
      <c r="E318" s="278"/>
      <c r="F318" s="278"/>
      <c r="G318" s="278"/>
      <c r="H318" s="278"/>
      <c r="I318" s="276"/>
      <c r="J318" s="276"/>
      <c r="K318" s="276"/>
      <c r="L318" s="276"/>
      <c r="M318" s="278"/>
      <c r="N318" s="278"/>
      <c r="O318" s="278"/>
      <c r="P318" s="278"/>
      <c r="Q318" s="278"/>
      <c r="R318" s="278"/>
      <c r="S318" s="278"/>
      <c r="T318" s="278"/>
      <c r="U318" s="278"/>
      <c r="V318" s="278"/>
      <c r="W318" s="278"/>
      <c r="X318" s="278"/>
      <c r="Y318" s="278"/>
      <c r="Z318" s="278"/>
      <c r="AA318" s="278"/>
      <c r="AB318" s="278"/>
      <c r="AC318" s="278"/>
      <c r="AD318" s="278"/>
      <c r="AE318" s="278"/>
      <c r="AF318" s="276"/>
      <c r="AG318" s="278"/>
    </row>
    <row r="319" spans="1:33" s="3" customFormat="1">
      <c r="A319" s="278"/>
      <c r="B319" s="278"/>
      <c r="C319" s="278"/>
      <c r="D319" s="278"/>
      <c r="E319" s="278"/>
      <c r="F319" s="278"/>
      <c r="G319" s="278"/>
      <c r="H319" s="278"/>
      <c r="I319" s="276"/>
      <c r="J319" s="276"/>
      <c r="K319" s="276"/>
      <c r="L319" s="276"/>
      <c r="M319" s="278"/>
      <c r="N319" s="278"/>
      <c r="O319" s="278"/>
      <c r="P319" s="278"/>
      <c r="Q319" s="278"/>
      <c r="R319" s="278"/>
      <c r="S319" s="278"/>
      <c r="T319" s="278"/>
      <c r="U319" s="278"/>
      <c r="V319" s="278"/>
      <c r="W319" s="278"/>
      <c r="X319" s="278"/>
      <c r="Y319" s="278"/>
      <c r="Z319" s="278"/>
      <c r="AA319" s="278"/>
      <c r="AB319" s="278"/>
      <c r="AC319" s="278"/>
      <c r="AD319" s="278"/>
      <c r="AE319" s="278"/>
      <c r="AF319" s="276"/>
      <c r="AG319" s="278"/>
    </row>
    <row r="320" spans="1:33" s="3" customFormat="1">
      <c r="A320" s="278"/>
      <c r="B320" s="278"/>
      <c r="C320" s="278"/>
      <c r="D320" s="278"/>
      <c r="E320" s="278"/>
      <c r="F320" s="278"/>
      <c r="G320" s="278"/>
      <c r="H320" s="278"/>
      <c r="I320" s="276"/>
      <c r="J320" s="276"/>
      <c r="K320" s="276"/>
      <c r="L320" s="276"/>
      <c r="M320" s="278"/>
      <c r="N320" s="278"/>
      <c r="O320" s="278"/>
      <c r="P320" s="278"/>
      <c r="Q320" s="278"/>
      <c r="R320" s="278"/>
      <c r="S320" s="278"/>
      <c r="T320" s="278"/>
      <c r="U320" s="278"/>
      <c r="V320" s="278"/>
      <c r="W320" s="278"/>
      <c r="X320" s="278"/>
      <c r="Y320" s="278"/>
      <c r="Z320" s="278"/>
      <c r="AA320" s="278"/>
      <c r="AB320" s="278"/>
      <c r="AC320" s="278"/>
      <c r="AD320" s="278"/>
      <c r="AE320" s="278"/>
      <c r="AF320" s="276"/>
      <c r="AG320" s="278"/>
    </row>
    <row r="321" spans="1:33" s="3" customFormat="1">
      <c r="A321" s="278"/>
      <c r="B321" s="278"/>
      <c r="C321" s="278"/>
      <c r="D321" s="278"/>
      <c r="E321" s="278"/>
      <c r="F321" s="278"/>
      <c r="G321" s="278"/>
      <c r="H321" s="278"/>
      <c r="I321" s="276"/>
      <c r="J321" s="276"/>
      <c r="K321" s="276"/>
      <c r="L321" s="276"/>
      <c r="M321" s="278"/>
      <c r="N321" s="278"/>
      <c r="O321" s="278"/>
      <c r="P321" s="278"/>
      <c r="Q321" s="278"/>
      <c r="R321" s="278"/>
      <c r="S321" s="278"/>
      <c r="T321" s="278"/>
      <c r="U321" s="278"/>
      <c r="V321" s="278"/>
      <c r="W321" s="278"/>
      <c r="X321" s="278"/>
      <c r="Y321" s="278"/>
      <c r="Z321" s="278"/>
      <c r="AA321" s="278"/>
      <c r="AB321" s="278"/>
      <c r="AC321" s="278"/>
      <c r="AD321" s="278"/>
      <c r="AE321" s="278"/>
      <c r="AF321" s="276"/>
      <c r="AG321" s="278"/>
    </row>
    <row r="322" spans="1:33" s="3" customFormat="1">
      <c r="A322" s="278"/>
      <c r="B322" s="278"/>
      <c r="C322" s="278"/>
      <c r="D322" s="278"/>
      <c r="E322" s="278"/>
      <c r="F322" s="278"/>
      <c r="G322" s="278"/>
      <c r="H322" s="278"/>
      <c r="I322" s="276"/>
      <c r="J322" s="276"/>
      <c r="K322" s="276"/>
      <c r="L322" s="276"/>
      <c r="M322" s="278"/>
      <c r="N322" s="278"/>
      <c r="O322" s="278"/>
      <c r="P322" s="278"/>
      <c r="Q322" s="278"/>
      <c r="R322" s="278"/>
      <c r="S322" s="278"/>
      <c r="T322" s="278"/>
      <c r="U322" s="278"/>
      <c r="V322" s="278"/>
      <c r="W322" s="278"/>
      <c r="X322" s="278"/>
      <c r="Y322" s="278"/>
      <c r="Z322" s="278"/>
      <c r="AA322" s="278"/>
      <c r="AB322" s="278"/>
      <c r="AC322" s="278"/>
      <c r="AD322" s="278"/>
      <c r="AE322" s="278"/>
      <c r="AF322" s="276"/>
      <c r="AG322" s="278"/>
    </row>
    <row r="323" spans="1:33" s="3" customFormat="1">
      <c r="A323" s="278"/>
      <c r="B323" s="278"/>
      <c r="C323" s="278"/>
      <c r="D323" s="278"/>
      <c r="E323" s="278"/>
      <c r="F323" s="278"/>
      <c r="G323" s="278"/>
      <c r="H323" s="278"/>
      <c r="I323" s="276"/>
      <c r="J323" s="276"/>
      <c r="K323" s="276"/>
      <c r="L323" s="276"/>
      <c r="M323" s="278"/>
      <c r="N323" s="278"/>
      <c r="O323" s="278"/>
      <c r="P323" s="278"/>
      <c r="Q323" s="278"/>
      <c r="R323" s="278"/>
      <c r="S323" s="278"/>
      <c r="T323" s="278"/>
      <c r="U323" s="278"/>
      <c r="V323" s="278"/>
      <c r="W323" s="278"/>
      <c r="X323" s="278"/>
      <c r="Y323" s="278"/>
      <c r="Z323" s="278"/>
      <c r="AA323" s="278"/>
      <c r="AB323" s="278"/>
      <c r="AC323" s="278"/>
      <c r="AD323" s="278"/>
      <c r="AE323" s="278"/>
      <c r="AF323" s="276"/>
      <c r="AG323" s="278"/>
    </row>
    <row r="324" spans="1:33" s="3" customFormat="1">
      <c r="A324" s="278"/>
      <c r="B324" s="278"/>
      <c r="C324" s="278"/>
      <c r="D324" s="278"/>
      <c r="E324" s="278"/>
      <c r="F324" s="278"/>
      <c r="G324" s="278"/>
      <c r="H324" s="278"/>
      <c r="I324" s="276"/>
      <c r="J324" s="276"/>
      <c r="K324" s="276"/>
      <c r="L324" s="276"/>
      <c r="M324" s="278"/>
      <c r="N324" s="278"/>
      <c r="O324" s="278"/>
      <c r="P324" s="278"/>
      <c r="Q324" s="278"/>
      <c r="R324" s="278"/>
      <c r="S324" s="278"/>
      <c r="T324" s="278"/>
      <c r="U324" s="278"/>
      <c r="V324" s="278"/>
      <c r="W324" s="278"/>
      <c r="X324" s="278"/>
      <c r="Y324" s="278"/>
      <c r="Z324" s="278"/>
      <c r="AA324" s="278"/>
      <c r="AB324" s="278"/>
      <c r="AC324" s="278"/>
      <c r="AD324" s="278"/>
      <c r="AE324" s="278"/>
      <c r="AF324" s="276"/>
      <c r="AG324" s="278"/>
    </row>
    <row r="325" spans="1:33" s="3" customFormat="1">
      <c r="A325" s="278"/>
      <c r="B325" s="278"/>
      <c r="C325" s="278"/>
      <c r="D325" s="278"/>
      <c r="E325" s="278"/>
      <c r="F325" s="278"/>
      <c r="G325" s="278"/>
      <c r="H325" s="278"/>
      <c r="I325" s="276"/>
      <c r="J325" s="276"/>
      <c r="K325" s="276"/>
      <c r="L325" s="276"/>
      <c r="M325" s="278"/>
      <c r="N325" s="278"/>
      <c r="O325" s="278"/>
      <c r="P325" s="278"/>
      <c r="Q325" s="278"/>
      <c r="R325" s="278"/>
      <c r="S325" s="278"/>
      <c r="T325" s="278"/>
      <c r="U325" s="278"/>
      <c r="V325" s="278"/>
      <c r="W325" s="278"/>
      <c r="X325" s="278"/>
      <c r="Y325" s="278"/>
      <c r="Z325" s="278"/>
      <c r="AA325" s="278"/>
      <c r="AB325" s="278"/>
      <c r="AC325" s="278"/>
      <c r="AD325" s="278"/>
      <c r="AE325" s="278"/>
      <c r="AF325" s="276"/>
      <c r="AG325" s="278"/>
    </row>
    <row r="326" spans="1:33" s="3" customFormat="1">
      <c r="A326" s="278"/>
      <c r="B326" s="278"/>
      <c r="C326" s="278"/>
      <c r="D326" s="278"/>
      <c r="E326" s="278"/>
      <c r="F326" s="278"/>
      <c r="G326" s="278"/>
      <c r="H326" s="278"/>
      <c r="I326" s="276"/>
      <c r="J326" s="276"/>
      <c r="K326" s="276"/>
      <c r="L326" s="276"/>
      <c r="M326" s="278"/>
      <c r="N326" s="278"/>
      <c r="O326" s="278"/>
      <c r="P326" s="278"/>
      <c r="Q326" s="278"/>
      <c r="R326" s="278"/>
      <c r="S326" s="278"/>
      <c r="T326" s="278"/>
      <c r="U326" s="278"/>
      <c r="V326" s="278"/>
      <c r="W326" s="278"/>
      <c r="X326" s="278"/>
      <c r="Y326" s="278"/>
      <c r="Z326" s="278"/>
      <c r="AA326" s="278"/>
      <c r="AB326" s="278"/>
      <c r="AC326" s="278"/>
      <c r="AD326" s="278"/>
      <c r="AE326" s="278"/>
      <c r="AF326" s="276"/>
      <c r="AG326" s="278"/>
    </row>
    <row r="327" spans="1:33" s="3" customFormat="1">
      <c r="A327" s="278"/>
      <c r="B327" s="278"/>
      <c r="C327" s="278"/>
      <c r="D327" s="278"/>
      <c r="E327" s="278"/>
      <c r="F327" s="278"/>
      <c r="G327" s="278"/>
      <c r="H327" s="278"/>
      <c r="I327" s="276"/>
      <c r="J327" s="276"/>
      <c r="K327" s="276"/>
      <c r="L327" s="276"/>
      <c r="M327" s="278"/>
      <c r="N327" s="278"/>
      <c r="O327" s="278"/>
      <c r="P327" s="278"/>
      <c r="Q327" s="278"/>
      <c r="R327" s="278"/>
      <c r="S327" s="278"/>
      <c r="T327" s="278"/>
      <c r="U327" s="278"/>
      <c r="V327" s="278"/>
      <c r="W327" s="278"/>
      <c r="X327" s="278"/>
      <c r="Y327" s="278"/>
      <c r="Z327" s="278"/>
      <c r="AA327" s="278"/>
      <c r="AB327" s="278"/>
      <c r="AC327" s="278"/>
      <c r="AD327" s="278"/>
      <c r="AE327" s="278"/>
      <c r="AF327" s="276"/>
      <c r="AG327" s="278"/>
    </row>
    <row r="328" spans="1:33" s="3" customFormat="1">
      <c r="A328" s="278"/>
      <c r="B328" s="278"/>
      <c r="C328" s="278"/>
      <c r="D328" s="278"/>
      <c r="E328" s="278"/>
      <c r="F328" s="278"/>
      <c r="G328" s="278"/>
      <c r="H328" s="278"/>
      <c r="I328" s="276"/>
      <c r="J328" s="276"/>
      <c r="K328" s="276"/>
      <c r="L328" s="276"/>
      <c r="M328" s="278"/>
      <c r="N328" s="278"/>
      <c r="O328" s="278"/>
      <c r="P328" s="278"/>
      <c r="Q328" s="278"/>
      <c r="R328" s="278"/>
      <c r="S328" s="278"/>
      <c r="T328" s="278"/>
      <c r="U328" s="278"/>
      <c r="V328" s="278"/>
      <c r="W328" s="278"/>
      <c r="X328" s="278"/>
      <c r="Y328" s="278"/>
      <c r="Z328" s="278"/>
      <c r="AA328" s="278"/>
      <c r="AB328" s="278"/>
      <c r="AC328" s="278"/>
      <c r="AD328" s="278"/>
      <c r="AE328" s="278"/>
      <c r="AF328" s="276"/>
      <c r="AG328" s="278"/>
    </row>
    <row r="329" spans="1:33" s="3" customFormat="1">
      <c r="A329" s="278"/>
      <c r="B329" s="278"/>
      <c r="C329" s="278"/>
      <c r="D329" s="278"/>
      <c r="E329" s="278"/>
      <c r="F329" s="278"/>
      <c r="G329" s="278"/>
      <c r="H329" s="278"/>
      <c r="I329" s="276"/>
      <c r="J329" s="276"/>
      <c r="K329" s="276"/>
      <c r="L329" s="276"/>
      <c r="M329" s="278"/>
      <c r="N329" s="278"/>
      <c r="O329" s="278"/>
      <c r="P329" s="278"/>
      <c r="Q329" s="278"/>
      <c r="R329" s="278"/>
      <c r="S329" s="278"/>
      <c r="T329" s="278"/>
      <c r="U329" s="278"/>
      <c r="V329" s="278"/>
      <c r="W329" s="278"/>
      <c r="X329" s="278"/>
      <c r="Y329" s="278"/>
      <c r="Z329" s="278"/>
      <c r="AA329" s="278"/>
      <c r="AB329" s="278"/>
      <c r="AC329" s="278"/>
      <c r="AD329" s="278"/>
      <c r="AE329" s="278"/>
      <c r="AF329" s="276"/>
      <c r="AG329" s="278"/>
    </row>
    <row r="330" spans="1:33" s="3" customFormat="1">
      <c r="A330" s="278"/>
      <c r="B330" s="278"/>
      <c r="C330" s="278"/>
      <c r="D330" s="278"/>
      <c r="E330" s="278"/>
      <c r="F330" s="278"/>
      <c r="G330" s="278"/>
      <c r="H330" s="278"/>
      <c r="I330" s="276"/>
      <c r="J330" s="276"/>
      <c r="K330" s="276"/>
      <c r="L330" s="276"/>
      <c r="M330" s="278"/>
      <c r="N330" s="278"/>
      <c r="O330" s="278"/>
      <c r="P330" s="278"/>
      <c r="Q330" s="278"/>
      <c r="R330" s="278"/>
      <c r="S330" s="278"/>
      <c r="T330" s="278"/>
      <c r="U330" s="278"/>
      <c r="V330" s="278"/>
      <c r="W330" s="278"/>
      <c r="X330" s="278"/>
      <c r="Y330" s="278"/>
      <c r="Z330" s="278"/>
      <c r="AA330" s="278"/>
      <c r="AB330" s="278"/>
      <c r="AC330" s="278"/>
      <c r="AD330" s="278"/>
      <c r="AE330" s="278"/>
      <c r="AF330" s="276"/>
      <c r="AG330" s="278"/>
    </row>
    <row r="331" spans="1:33" s="3" customFormat="1">
      <c r="A331" s="278"/>
      <c r="B331" s="278"/>
      <c r="C331" s="278"/>
      <c r="D331" s="278"/>
      <c r="E331" s="278"/>
      <c r="F331" s="278"/>
      <c r="G331" s="278"/>
      <c r="H331" s="278"/>
      <c r="I331" s="276"/>
      <c r="J331" s="276"/>
      <c r="K331" s="276"/>
      <c r="L331" s="276"/>
      <c r="M331" s="278"/>
      <c r="N331" s="278"/>
      <c r="O331" s="278"/>
      <c r="P331" s="278"/>
      <c r="Q331" s="278"/>
      <c r="R331" s="278"/>
      <c r="S331" s="278"/>
      <c r="T331" s="278"/>
      <c r="U331" s="278"/>
      <c r="V331" s="278"/>
      <c r="W331" s="278"/>
      <c r="X331" s="278"/>
      <c r="Y331" s="278"/>
      <c r="Z331" s="278"/>
      <c r="AA331" s="278"/>
      <c r="AB331" s="278"/>
      <c r="AC331" s="278"/>
      <c r="AD331" s="278"/>
      <c r="AE331" s="278"/>
      <c r="AF331" s="276"/>
      <c r="AG331" s="278"/>
    </row>
    <row r="332" spans="1:33" s="3" customFormat="1">
      <c r="A332" s="278"/>
      <c r="B332" s="278"/>
      <c r="C332" s="278"/>
      <c r="D332" s="278"/>
      <c r="E332" s="278"/>
      <c r="F332" s="278"/>
      <c r="G332" s="278"/>
      <c r="H332" s="278"/>
      <c r="I332" s="276"/>
      <c r="J332" s="276"/>
      <c r="K332" s="276"/>
      <c r="L332" s="276"/>
      <c r="M332" s="278"/>
      <c r="N332" s="278"/>
      <c r="O332" s="278"/>
      <c r="P332" s="278"/>
      <c r="Q332" s="278"/>
      <c r="R332" s="278"/>
      <c r="S332" s="278"/>
      <c r="T332" s="278"/>
      <c r="U332" s="278"/>
      <c r="V332" s="278"/>
      <c r="W332" s="278"/>
      <c r="X332" s="278"/>
      <c r="Y332" s="278"/>
      <c r="Z332" s="278"/>
      <c r="AA332" s="278"/>
      <c r="AB332" s="278"/>
      <c r="AC332" s="278"/>
      <c r="AD332" s="278"/>
      <c r="AE332" s="278"/>
      <c r="AF332" s="276"/>
      <c r="AG332" s="278"/>
    </row>
    <row r="333" spans="1:33" s="3" customFormat="1">
      <c r="A333" s="278"/>
      <c r="B333" s="278"/>
      <c r="C333" s="278"/>
      <c r="D333" s="278"/>
      <c r="E333" s="278"/>
      <c r="F333" s="278"/>
      <c r="G333" s="278"/>
      <c r="H333" s="278"/>
      <c r="I333" s="276"/>
      <c r="J333" s="276"/>
      <c r="K333" s="276"/>
      <c r="L333" s="276"/>
      <c r="M333" s="278"/>
      <c r="N333" s="278"/>
      <c r="O333" s="278"/>
      <c r="P333" s="278"/>
      <c r="Q333" s="278"/>
      <c r="R333" s="278"/>
      <c r="S333" s="278"/>
      <c r="T333" s="278"/>
      <c r="U333" s="278"/>
      <c r="V333" s="278"/>
      <c r="W333" s="278"/>
      <c r="X333" s="278"/>
      <c r="Y333" s="278"/>
      <c r="Z333" s="278"/>
      <c r="AA333" s="278"/>
      <c r="AB333" s="278"/>
      <c r="AC333" s="278"/>
      <c r="AD333" s="278"/>
      <c r="AE333" s="278"/>
      <c r="AF333" s="276"/>
      <c r="AG333" s="278"/>
    </row>
    <row r="334" spans="1:33" s="3" customFormat="1">
      <c r="A334" s="278"/>
      <c r="B334" s="278"/>
      <c r="C334" s="278"/>
      <c r="D334" s="278"/>
      <c r="E334" s="278"/>
      <c r="F334" s="278"/>
      <c r="G334" s="278"/>
      <c r="H334" s="278"/>
      <c r="I334" s="276"/>
      <c r="J334" s="276"/>
      <c r="K334" s="276"/>
      <c r="L334" s="276"/>
      <c r="M334" s="278"/>
      <c r="N334" s="278"/>
      <c r="O334" s="278"/>
      <c r="P334" s="278"/>
      <c r="Q334" s="278"/>
      <c r="R334" s="278"/>
      <c r="S334" s="278"/>
      <c r="T334" s="278"/>
      <c r="U334" s="278"/>
      <c r="V334" s="278"/>
      <c r="W334" s="278"/>
      <c r="X334" s="278"/>
      <c r="Y334" s="278"/>
      <c r="Z334" s="278"/>
      <c r="AA334" s="278"/>
      <c r="AB334" s="278"/>
      <c r="AC334" s="278"/>
      <c r="AD334" s="278"/>
      <c r="AE334" s="278"/>
      <c r="AF334" s="276"/>
      <c r="AG334" s="278"/>
    </row>
    <row r="335" spans="1:33" s="3" customFormat="1">
      <c r="A335" s="278"/>
      <c r="B335" s="278"/>
      <c r="C335" s="278"/>
      <c r="D335" s="278"/>
      <c r="E335" s="278"/>
      <c r="F335" s="278"/>
      <c r="G335" s="278"/>
      <c r="H335" s="278"/>
      <c r="I335" s="276"/>
      <c r="J335" s="276"/>
      <c r="K335" s="276"/>
      <c r="L335" s="276"/>
      <c r="M335" s="278"/>
      <c r="N335" s="278"/>
      <c r="O335" s="278"/>
      <c r="P335" s="278"/>
      <c r="Q335" s="278"/>
      <c r="R335" s="278"/>
      <c r="S335" s="278"/>
      <c r="T335" s="278"/>
      <c r="U335" s="278"/>
      <c r="V335" s="278"/>
      <c r="W335" s="278"/>
      <c r="X335" s="278"/>
      <c r="Y335" s="278"/>
      <c r="Z335" s="278"/>
      <c r="AA335" s="278"/>
      <c r="AB335" s="278"/>
      <c r="AC335" s="278"/>
      <c r="AD335" s="278"/>
      <c r="AE335" s="278"/>
      <c r="AF335" s="276"/>
      <c r="AG335" s="278"/>
    </row>
    <row r="336" spans="1:33" s="3" customFormat="1">
      <c r="A336" s="278"/>
      <c r="B336" s="278"/>
      <c r="C336" s="278"/>
      <c r="D336" s="278"/>
      <c r="E336" s="278"/>
      <c r="F336" s="278"/>
      <c r="G336" s="278"/>
      <c r="H336" s="278"/>
      <c r="I336" s="276"/>
      <c r="J336" s="276"/>
      <c r="K336" s="276"/>
      <c r="L336" s="276"/>
      <c r="M336" s="278"/>
      <c r="N336" s="278"/>
      <c r="O336" s="278"/>
      <c r="P336" s="278"/>
      <c r="Q336" s="278"/>
      <c r="R336" s="278"/>
      <c r="S336" s="278"/>
      <c r="T336" s="278"/>
      <c r="U336" s="278"/>
      <c r="V336" s="278"/>
      <c r="W336" s="278"/>
      <c r="X336" s="278"/>
      <c r="Y336" s="278"/>
      <c r="Z336" s="278"/>
      <c r="AA336" s="278"/>
      <c r="AB336" s="278"/>
      <c r="AC336" s="278"/>
      <c r="AD336" s="278"/>
      <c r="AE336" s="278"/>
      <c r="AF336" s="276"/>
      <c r="AG336" s="278"/>
    </row>
    <row r="337" spans="1:33" s="3" customFormat="1">
      <c r="A337" s="278"/>
      <c r="B337" s="278"/>
      <c r="C337" s="278"/>
      <c r="D337" s="278"/>
      <c r="E337" s="278"/>
      <c r="F337" s="278"/>
      <c r="G337" s="278"/>
      <c r="H337" s="278"/>
      <c r="I337" s="276"/>
      <c r="J337" s="276"/>
      <c r="K337" s="276"/>
      <c r="L337" s="276"/>
      <c r="M337" s="278"/>
      <c r="N337" s="278"/>
      <c r="O337" s="278"/>
      <c r="P337" s="278"/>
      <c r="Q337" s="278"/>
      <c r="R337" s="278"/>
      <c r="S337" s="278"/>
      <c r="T337" s="278"/>
      <c r="U337" s="278"/>
      <c r="V337" s="278"/>
      <c r="W337" s="278"/>
      <c r="X337" s="278"/>
      <c r="Y337" s="278"/>
      <c r="Z337" s="278"/>
      <c r="AA337" s="278"/>
      <c r="AB337" s="278"/>
      <c r="AC337" s="278"/>
      <c r="AD337" s="278"/>
      <c r="AE337" s="278"/>
      <c r="AF337" s="276"/>
      <c r="AG337" s="278"/>
    </row>
    <row r="338" spans="1:33" s="3" customFormat="1">
      <c r="A338" s="278"/>
      <c r="B338" s="278"/>
      <c r="C338" s="278"/>
      <c r="D338" s="278"/>
      <c r="E338" s="278"/>
      <c r="F338" s="278"/>
      <c r="G338" s="278"/>
      <c r="H338" s="278"/>
      <c r="I338" s="276"/>
      <c r="J338" s="276"/>
      <c r="K338" s="276"/>
      <c r="L338" s="276"/>
      <c r="M338" s="278"/>
      <c r="N338" s="278"/>
      <c r="O338" s="278"/>
      <c r="P338" s="278"/>
      <c r="Q338" s="278"/>
      <c r="R338" s="278"/>
      <c r="S338" s="278"/>
      <c r="T338" s="278"/>
      <c r="U338" s="278"/>
      <c r="V338" s="278"/>
      <c r="W338" s="278"/>
      <c r="X338" s="278"/>
      <c r="Y338" s="278"/>
      <c r="Z338" s="278"/>
      <c r="AA338" s="278"/>
      <c r="AB338" s="278"/>
      <c r="AC338" s="278"/>
      <c r="AD338" s="278"/>
      <c r="AE338" s="278"/>
      <c r="AF338" s="276"/>
      <c r="AG338" s="278"/>
    </row>
    <row r="339" spans="1:33" s="3" customFormat="1">
      <c r="A339" s="278"/>
      <c r="B339" s="278"/>
      <c r="C339" s="278"/>
      <c r="D339" s="278"/>
      <c r="E339" s="278"/>
      <c r="F339" s="278"/>
      <c r="G339" s="278"/>
      <c r="H339" s="278"/>
      <c r="I339" s="276"/>
      <c r="J339" s="276"/>
      <c r="K339" s="276"/>
      <c r="L339" s="276"/>
      <c r="M339" s="278"/>
      <c r="N339" s="278"/>
      <c r="O339" s="278"/>
      <c r="P339" s="278"/>
      <c r="Q339" s="278"/>
      <c r="R339" s="278"/>
      <c r="S339" s="278"/>
      <c r="T339" s="278"/>
      <c r="U339" s="278"/>
      <c r="V339" s="278"/>
      <c r="W339" s="278"/>
      <c r="X339" s="278"/>
      <c r="Y339" s="278"/>
      <c r="Z339" s="278"/>
      <c r="AA339" s="278"/>
      <c r="AB339" s="278"/>
      <c r="AC339" s="278"/>
      <c r="AD339" s="278"/>
      <c r="AE339" s="278"/>
      <c r="AF339" s="276"/>
      <c r="AG339" s="278"/>
    </row>
    <row r="340" spans="1:33" s="3" customFormat="1">
      <c r="A340" s="278"/>
      <c r="B340" s="278"/>
      <c r="C340" s="278"/>
      <c r="D340" s="278"/>
      <c r="E340" s="278"/>
      <c r="F340" s="278"/>
      <c r="G340" s="278"/>
      <c r="H340" s="278"/>
      <c r="I340" s="276"/>
      <c r="J340" s="276"/>
      <c r="K340" s="276"/>
      <c r="L340" s="276"/>
      <c r="M340" s="278"/>
      <c r="N340" s="278"/>
      <c r="O340" s="278"/>
      <c r="P340" s="278"/>
      <c r="Q340" s="278"/>
      <c r="R340" s="278"/>
      <c r="S340" s="278"/>
      <c r="T340" s="278"/>
      <c r="U340" s="278"/>
      <c r="V340" s="278"/>
      <c r="W340" s="278"/>
      <c r="X340" s="278"/>
      <c r="Y340" s="278"/>
      <c r="Z340" s="278"/>
      <c r="AA340" s="278"/>
      <c r="AB340" s="278"/>
      <c r="AC340" s="278"/>
      <c r="AD340" s="278"/>
      <c r="AE340" s="278"/>
      <c r="AF340" s="276"/>
      <c r="AG340" s="278"/>
    </row>
    <row r="341" spans="1:33" s="3" customFormat="1">
      <c r="A341" s="278"/>
      <c r="B341" s="278"/>
      <c r="C341" s="278"/>
      <c r="D341" s="278"/>
      <c r="E341" s="278"/>
      <c r="F341" s="278"/>
      <c r="G341" s="278"/>
      <c r="H341" s="278"/>
      <c r="I341" s="276"/>
      <c r="J341" s="276"/>
      <c r="K341" s="276"/>
      <c r="L341" s="276"/>
      <c r="M341" s="278"/>
      <c r="N341" s="278"/>
      <c r="O341" s="278"/>
      <c r="P341" s="278"/>
      <c r="Q341" s="278"/>
      <c r="R341" s="278"/>
      <c r="S341" s="278"/>
      <c r="T341" s="278"/>
      <c r="U341" s="278"/>
      <c r="V341" s="278"/>
      <c r="W341" s="278"/>
      <c r="X341" s="278"/>
      <c r="Y341" s="278"/>
      <c r="Z341" s="278"/>
      <c r="AA341" s="278"/>
      <c r="AB341" s="278"/>
      <c r="AC341" s="278"/>
      <c r="AD341" s="278"/>
      <c r="AE341" s="278"/>
      <c r="AF341" s="276"/>
      <c r="AG341" s="278"/>
    </row>
    <row r="342" spans="1:33" s="3" customFormat="1">
      <c r="A342" s="278"/>
      <c r="B342" s="278"/>
      <c r="C342" s="278"/>
      <c r="D342" s="278"/>
      <c r="E342" s="278"/>
      <c r="F342" s="278"/>
      <c r="G342" s="278"/>
      <c r="H342" s="278"/>
      <c r="I342" s="276"/>
      <c r="J342" s="276"/>
      <c r="K342" s="276"/>
      <c r="L342" s="276"/>
      <c r="M342" s="278"/>
      <c r="N342" s="278"/>
      <c r="O342" s="278"/>
      <c r="P342" s="278"/>
      <c r="Q342" s="278"/>
      <c r="R342" s="278"/>
      <c r="S342" s="278"/>
      <c r="T342" s="278"/>
      <c r="U342" s="278"/>
      <c r="V342" s="278"/>
      <c r="W342" s="278"/>
      <c r="X342" s="278"/>
      <c r="Y342" s="278"/>
      <c r="Z342" s="278"/>
      <c r="AA342" s="278"/>
      <c r="AB342" s="278"/>
      <c r="AC342" s="278"/>
      <c r="AD342" s="278"/>
      <c r="AE342" s="278"/>
      <c r="AF342" s="276"/>
      <c r="AG342" s="278"/>
    </row>
    <row r="343" spans="1:33" s="3" customFormat="1">
      <c r="A343" s="278"/>
      <c r="B343" s="278"/>
      <c r="C343" s="278"/>
      <c r="D343" s="278"/>
      <c r="E343" s="278"/>
      <c r="F343" s="278"/>
      <c r="G343" s="278"/>
      <c r="H343" s="278"/>
      <c r="I343" s="276"/>
      <c r="J343" s="276"/>
      <c r="K343" s="276"/>
      <c r="L343" s="276"/>
      <c r="M343" s="278"/>
      <c r="N343" s="278"/>
      <c r="O343" s="278"/>
      <c r="P343" s="278"/>
      <c r="Q343" s="278"/>
      <c r="R343" s="278"/>
      <c r="S343" s="278"/>
      <c r="T343" s="278"/>
      <c r="U343" s="278"/>
      <c r="V343" s="278"/>
      <c r="W343" s="278"/>
      <c r="X343" s="278"/>
      <c r="Y343" s="278"/>
      <c r="Z343" s="278"/>
      <c r="AA343" s="278"/>
      <c r="AB343" s="278"/>
      <c r="AC343" s="278"/>
      <c r="AD343" s="278"/>
      <c r="AE343" s="278"/>
      <c r="AF343" s="276"/>
      <c r="AG343" s="278"/>
    </row>
    <row r="344" spans="1:33" s="3" customFormat="1">
      <c r="A344" s="278"/>
      <c r="B344" s="278"/>
      <c r="C344" s="278"/>
      <c r="D344" s="278"/>
      <c r="E344" s="278"/>
      <c r="F344" s="278"/>
      <c r="G344" s="278"/>
      <c r="H344" s="278"/>
      <c r="I344" s="276"/>
      <c r="J344" s="276"/>
      <c r="K344" s="276"/>
      <c r="L344" s="276"/>
      <c r="M344" s="278"/>
      <c r="N344" s="278"/>
      <c r="O344" s="278"/>
      <c r="P344" s="278"/>
      <c r="Q344" s="278"/>
      <c r="R344" s="278"/>
      <c r="S344" s="280"/>
      <c r="T344" s="278"/>
      <c r="U344" s="278"/>
      <c r="V344" s="278"/>
      <c r="W344" s="278"/>
      <c r="X344" s="278"/>
      <c r="Y344" s="278"/>
      <c r="Z344" s="278"/>
      <c r="AA344" s="278"/>
      <c r="AB344" s="278"/>
      <c r="AC344" s="278"/>
      <c r="AD344" s="278"/>
      <c r="AE344" s="278"/>
      <c r="AF344" s="276"/>
      <c r="AG344" s="278"/>
    </row>
    <row r="345" spans="1:33" s="3" customFormat="1">
      <c r="A345" s="278"/>
      <c r="B345" s="278"/>
      <c r="C345" s="278"/>
      <c r="D345" s="278"/>
      <c r="E345" s="278"/>
      <c r="F345" s="278"/>
      <c r="G345" s="278"/>
      <c r="H345" s="278"/>
      <c r="I345" s="276"/>
      <c r="J345" s="276"/>
      <c r="K345" s="276"/>
      <c r="L345" s="276"/>
      <c r="M345" s="278"/>
      <c r="N345" s="278"/>
      <c r="O345" s="278"/>
      <c r="P345" s="278"/>
      <c r="Q345" s="278"/>
      <c r="R345" s="278"/>
      <c r="S345" s="280"/>
      <c r="T345" s="278"/>
      <c r="U345" s="278"/>
      <c r="V345" s="278"/>
      <c r="W345" s="278"/>
      <c r="X345" s="278"/>
      <c r="Y345" s="278"/>
      <c r="Z345" s="278"/>
      <c r="AA345" s="278"/>
      <c r="AB345" s="278"/>
      <c r="AC345" s="278"/>
      <c r="AD345" s="278"/>
      <c r="AE345" s="278"/>
      <c r="AF345" s="276"/>
      <c r="AG345" s="278"/>
    </row>
    <row r="346" spans="1:33" s="3" customFormat="1">
      <c r="A346" s="278"/>
      <c r="B346" s="278"/>
      <c r="C346" s="278"/>
      <c r="D346" s="278"/>
      <c r="E346" s="278"/>
      <c r="F346" s="278"/>
      <c r="G346" s="278"/>
      <c r="H346" s="278"/>
      <c r="I346" s="276"/>
      <c r="J346" s="276"/>
      <c r="K346" s="276"/>
      <c r="L346" s="276"/>
      <c r="M346" s="278"/>
      <c r="N346" s="278"/>
      <c r="O346" s="278"/>
      <c r="P346" s="278"/>
      <c r="Q346" s="278"/>
      <c r="R346" s="278"/>
      <c r="S346" s="278"/>
      <c r="T346" s="278"/>
      <c r="U346" s="278"/>
      <c r="V346" s="278"/>
      <c r="W346" s="278"/>
      <c r="X346" s="278"/>
      <c r="Y346" s="278"/>
      <c r="Z346" s="278"/>
      <c r="AA346" s="278"/>
      <c r="AB346" s="278"/>
      <c r="AC346" s="278"/>
      <c r="AD346" s="278"/>
      <c r="AE346" s="278"/>
      <c r="AF346" s="276"/>
      <c r="AG346" s="278"/>
    </row>
    <row r="347" spans="1:33" s="3" customFormat="1">
      <c r="A347" s="278"/>
      <c r="B347" s="278"/>
      <c r="C347" s="278"/>
      <c r="D347" s="278"/>
      <c r="E347" s="278"/>
      <c r="F347" s="278"/>
      <c r="G347" s="278"/>
      <c r="H347" s="278"/>
      <c r="I347" s="276"/>
      <c r="J347" s="276"/>
      <c r="K347" s="276"/>
      <c r="L347" s="276"/>
      <c r="M347" s="278"/>
      <c r="N347" s="278"/>
      <c r="O347" s="278"/>
      <c r="P347" s="278"/>
      <c r="Q347" s="278"/>
      <c r="R347" s="278"/>
      <c r="S347" s="278"/>
      <c r="T347" s="278"/>
      <c r="U347" s="278"/>
      <c r="V347" s="278"/>
      <c r="W347" s="278"/>
      <c r="X347" s="278"/>
      <c r="Y347" s="278"/>
      <c r="Z347" s="278"/>
      <c r="AA347" s="278"/>
      <c r="AB347" s="278"/>
      <c r="AC347" s="278"/>
      <c r="AD347" s="278"/>
      <c r="AE347" s="278"/>
      <c r="AF347" s="276"/>
      <c r="AG347" s="278"/>
    </row>
    <row r="348" spans="1:33" s="3" customFormat="1">
      <c r="A348" s="278"/>
      <c r="B348" s="278"/>
      <c r="C348" s="278"/>
      <c r="D348" s="278"/>
      <c r="E348" s="278"/>
      <c r="F348" s="278"/>
      <c r="G348" s="278"/>
      <c r="H348" s="278"/>
      <c r="I348" s="276"/>
      <c r="J348" s="276"/>
      <c r="K348" s="276"/>
      <c r="L348" s="276"/>
      <c r="M348" s="278"/>
      <c r="N348" s="278"/>
      <c r="O348" s="278"/>
      <c r="P348" s="278"/>
      <c r="Q348" s="278"/>
      <c r="R348" s="278"/>
      <c r="S348" s="278"/>
      <c r="T348" s="278"/>
      <c r="U348" s="278"/>
      <c r="V348" s="278"/>
      <c r="W348" s="278"/>
      <c r="X348" s="278"/>
      <c r="Y348" s="278"/>
      <c r="Z348" s="278"/>
      <c r="AA348" s="278"/>
      <c r="AB348" s="278"/>
      <c r="AC348" s="278"/>
      <c r="AD348" s="278"/>
      <c r="AE348" s="278"/>
      <c r="AF348" s="276"/>
      <c r="AG348" s="278"/>
    </row>
    <row r="349" spans="1:33" s="3" customFormat="1">
      <c r="A349" s="278"/>
      <c r="B349" s="278"/>
      <c r="C349" s="278"/>
      <c r="D349" s="278"/>
      <c r="E349" s="278"/>
      <c r="F349" s="278"/>
      <c r="G349" s="278"/>
      <c r="H349" s="278"/>
      <c r="I349" s="276"/>
      <c r="J349" s="276"/>
      <c r="K349" s="276"/>
      <c r="L349" s="276"/>
      <c r="M349" s="278"/>
      <c r="N349" s="278"/>
      <c r="O349" s="278"/>
      <c r="P349" s="278"/>
      <c r="Q349" s="278"/>
      <c r="R349" s="278"/>
      <c r="S349" s="280"/>
      <c r="T349" s="278"/>
      <c r="U349" s="278"/>
      <c r="V349" s="278"/>
      <c r="W349" s="278"/>
      <c r="X349" s="278"/>
      <c r="Y349" s="278"/>
      <c r="Z349" s="278"/>
      <c r="AA349" s="278"/>
      <c r="AB349" s="278"/>
      <c r="AC349" s="278"/>
      <c r="AD349" s="278"/>
      <c r="AE349" s="278"/>
      <c r="AF349" s="276"/>
      <c r="AG349" s="278"/>
    </row>
    <row r="350" spans="1:33" s="3" customFormat="1">
      <c r="A350" s="278"/>
      <c r="B350" s="278"/>
      <c r="C350" s="278"/>
      <c r="D350" s="278"/>
      <c r="E350" s="278"/>
      <c r="F350" s="278"/>
      <c r="G350" s="278"/>
      <c r="H350" s="278"/>
      <c r="I350" s="276"/>
      <c r="J350" s="276"/>
      <c r="K350" s="276"/>
      <c r="L350" s="276"/>
      <c r="M350" s="278"/>
      <c r="N350" s="278"/>
      <c r="O350" s="278"/>
      <c r="P350" s="278"/>
      <c r="Q350" s="278"/>
      <c r="R350" s="278"/>
      <c r="S350" s="280"/>
      <c r="T350" s="278"/>
      <c r="U350" s="278"/>
      <c r="V350" s="278"/>
      <c r="W350" s="278"/>
      <c r="X350" s="278"/>
      <c r="Y350" s="278"/>
      <c r="Z350" s="278"/>
      <c r="AA350" s="278"/>
      <c r="AB350" s="278"/>
      <c r="AC350" s="278"/>
      <c r="AD350" s="278"/>
      <c r="AE350" s="278"/>
      <c r="AF350" s="276"/>
      <c r="AG350" s="278"/>
    </row>
    <row r="351" spans="1:33" s="3" customFormat="1">
      <c r="A351" s="278"/>
      <c r="B351" s="278"/>
      <c r="C351" s="278"/>
      <c r="D351" s="278"/>
      <c r="E351" s="278"/>
      <c r="F351" s="278"/>
      <c r="G351" s="278"/>
      <c r="H351" s="278"/>
      <c r="I351" s="276"/>
      <c r="J351" s="276"/>
      <c r="K351" s="276"/>
      <c r="L351" s="276"/>
      <c r="M351" s="278"/>
      <c r="N351" s="278"/>
      <c r="O351" s="278"/>
      <c r="P351" s="278"/>
      <c r="Q351" s="278"/>
      <c r="R351" s="278"/>
      <c r="S351" s="280"/>
      <c r="T351" s="278"/>
      <c r="U351" s="278"/>
      <c r="V351" s="278"/>
      <c r="W351" s="278"/>
      <c r="X351" s="278"/>
      <c r="Y351" s="278"/>
      <c r="Z351" s="278"/>
      <c r="AA351" s="278"/>
      <c r="AB351" s="278"/>
      <c r="AC351" s="278"/>
      <c r="AD351" s="278"/>
      <c r="AE351" s="278"/>
      <c r="AF351" s="276"/>
      <c r="AG351" s="278"/>
    </row>
    <row r="352" spans="1:33" s="3" customFormat="1">
      <c r="A352" s="278"/>
      <c r="B352" s="278"/>
      <c r="C352" s="278"/>
      <c r="D352" s="278"/>
      <c r="E352" s="278"/>
      <c r="F352" s="278"/>
      <c r="G352" s="278"/>
      <c r="H352" s="278"/>
      <c r="I352" s="276"/>
      <c r="J352" s="276"/>
      <c r="K352" s="276"/>
      <c r="L352" s="276"/>
      <c r="M352" s="278"/>
      <c r="N352" s="278"/>
      <c r="O352" s="278"/>
      <c r="P352" s="278"/>
      <c r="Q352" s="278"/>
      <c r="R352" s="278"/>
      <c r="S352" s="278"/>
      <c r="T352" s="278"/>
      <c r="U352" s="278"/>
      <c r="V352" s="278"/>
      <c r="W352" s="278"/>
      <c r="X352" s="278"/>
      <c r="Y352" s="278"/>
      <c r="Z352" s="278"/>
      <c r="AA352" s="278"/>
      <c r="AB352" s="278"/>
      <c r="AC352" s="278"/>
      <c r="AD352" s="278"/>
      <c r="AE352" s="278"/>
      <c r="AF352" s="276"/>
      <c r="AG352" s="278"/>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 ref="M7:M9"/>
    <mergeCell ref="N7:N9"/>
    <mergeCell ref="O7:O8"/>
    <mergeCell ref="P7:P8"/>
    <mergeCell ref="I4:AD5"/>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64" sqref="A64"/>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812" t="s">
        <v>451</v>
      </c>
      <c r="B1" s="812"/>
    </row>
    <row r="2" spans="1:2" ht="15.5">
      <c r="A2" s="148" t="s">
        <v>432</v>
      </c>
      <c r="B2" s="149" t="s">
        <v>452</v>
      </c>
    </row>
    <row r="3" spans="1:2" ht="15.5">
      <c r="A3" s="811" t="s">
        <v>453</v>
      </c>
      <c r="B3" s="151" t="s">
        <v>454</v>
      </c>
    </row>
    <row r="4" spans="1:2" ht="15.5">
      <c r="A4" s="811"/>
      <c r="B4" s="151" t="s">
        <v>455</v>
      </c>
    </row>
    <row r="5" spans="1:2" ht="15.5">
      <c r="A5" s="811" t="s">
        <v>456</v>
      </c>
      <c r="B5" s="151" t="s">
        <v>457</v>
      </c>
    </row>
    <row r="6" spans="1:2" ht="15.5">
      <c r="A6" s="811"/>
      <c r="B6" s="151" t="s">
        <v>458</v>
      </c>
    </row>
    <row r="7" spans="1:2" ht="15.5">
      <c r="A7" s="811" t="s">
        <v>459</v>
      </c>
      <c r="B7" s="151" t="s">
        <v>460</v>
      </c>
    </row>
    <row r="8" spans="1:2" ht="15.5">
      <c r="A8" s="811"/>
      <c r="B8" s="151" t="s">
        <v>461</v>
      </c>
    </row>
    <row r="9" spans="1:2" ht="15.5">
      <c r="A9" s="811" t="s">
        <v>462</v>
      </c>
      <c r="B9" s="151" t="s">
        <v>463</v>
      </c>
    </row>
    <row r="10" spans="1:2" ht="15.5">
      <c r="A10" s="811"/>
      <c r="B10" s="151" t="s">
        <v>464</v>
      </c>
    </row>
    <row r="11" spans="1:2" ht="15.5">
      <c r="A11" s="811" t="s">
        <v>465</v>
      </c>
      <c r="B11" s="151" t="s">
        <v>466</v>
      </c>
    </row>
    <row r="12" spans="1:2" ht="15.5">
      <c r="A12" s="811"/>
      <c r="B12" s="151" t="s">
        <v>467</v>
      </c>
    </row>
    <row r="13" spans="1:2" ht="15.5">
      <c r="A13" s="811" t="s">
        <v>468</v>
      </c>
      <c r="B13" s="151" t="s">
        <v>469</v>
      </c>
    </row>
    <row r="14" spans="1:2" ht="15.5">
      <c r="A14" s="811"/>
      <c r="B14" s="151" t="s">
        <v>470</v>
      </c>
    </row>
    <row r="15" spans="1:2" ht="15.5">
      <c r="A15" s="811"/>
      <c r="B15" s="151" t="s">
        <v>471</v>
      </c>
    </row>
    <row r="16" spans="1:2" ht="15.5">
      <c r="A16" s="811"/>
      <c r="B16" s="151" t="s">
        <v>472</v>
      </c>
    </row>
    <row r="17" spans="1:3" ht="15.5">
      <c r="A17" s="811"/>
      <c r="B17" s="151" t="s">
        <v>473</v>
      </c>
    </row>
    <row r="18" spans="1:3" ht="15.5">
      <c r="A18" s="816" t="s">
        <v>1049</v>
      </c>
      <c r="B18" s="151" t="s">
        <v>474</v>
      </c>
    </row>
    <row r="19" spans="1:3" ht="15.5">
      <c r="A19" s="817"/>
      <c r="B19" s="151" t="s">
        <v>475</v>
      </c>
    </row>
    <row r="20" spans="1:3" ht="15.5">
      <c r="A20" s="811" t="s">
        <v>476</v>
      </c>
      <c r="B20" s="151" t="s">
        <v>477</v>
      </c>
    </row>
    <row r="21" spans="1:3" ht="15.5">
      <c r="A21" s="811"/>
      <c r="B21" s="151" t="s">
        <v>478</v>
      </c>
    </row>
    <row r="22" spans="1:3">
      <c r="A22" s="153" t="s">
        <v>519</v>
      </c>
    </row>
    <row r="23" spans="1:3" ht="15.5">
      <c r="A23" s="154"/>
    </row>
    <row r="25" spans="1:3" s="147" customFormat="1" ht="15.5">
      <c r="A25" s="815" t="s">
        <v>479</v>
      </c>
      <c r="B25" s="815"/>
      <c r="C25" s="68"/>
    </row>
    <row r="26" spans="1:3" s="147" customFormat="1" ht="15.5">
      <c r="A26" s="148" t="s">
        <v>432</v>
      </c>
      <c r="B26" s="150" t="s">
        <v>480</v>
      </c>
      <c r="C26" s="68"/>
    </row>
    <row r="27" spans="1:3" s="147" customFormat="1" ht="15.5">
      <c r="A27" s="813" t="s">
        <v>363</v>
      </c>
      <c r="B27" s="152" t="s">
        <v>481</v>
      </c>
      <c r="C27" s="68"/>
    </row>
    <row r="28" spans="1:3" s="147" customFormat="1" ht="15.5">
      <c r="A28" s="813"/>
      <c r="B28" s="152" t="s">
        <v>482</v>
      </c>
      <c r="C28" s="68"/>
    </row>
    <row r="29" spans="1:3" s="147" customFormat="1" ht="15.5">
      <c r="A29" s="813"/>
      <c r="B29" s="152" t="s">
        <v>483</v>
      </c>
      <c r="C29" s="68"/>
    </row>
    <row r="30" spans="1:3" s="147" customFormat="1" ht="15.5">
      <c r="A30" s="813"/>
      <c r="B30" s="152" t="s">
        <v>484</v>
      </c>
      <c r="C30" s="68"/>
    </row>
    <row r="31" spans="1:3" s="147" customFormat="1" ht="15.5">
      <c r="A31" s="813"/>
      <c r="B31" s="152" t="s">
        <v>485</v>
      </c>
      <c r="C31" s="68"/>
    </row>
    <row r="32" spans="1:3" s="147" customFormat="1" ht="15.5">
      <c r="A32" s="813"/>
      <c r="B32" s="152" t="s">
        <v>486</v>
      </c>
      <c r="C32" s="68"/>
    </row>
    <row r="33" spans="1:4" s="147" customFormat="1" ht="15.5">
      <c r="A33" s="813"/>
      <c r="B33" s="152" t="s">
        <v>487</v>
      </c>
      <c r="C33" s="68"/>
      <c r="D33" s="155"/>
    </row>
    <row r="34" spans="1:4" s="147" customFormat="1" ht="15.5">
      <c r="A34" s="813" t="s">
        <v>364</v>
      </c>
      <c r="B34" s="152" t="s">
        <v>488</v>
      </c>
      <c r="C34" s="68"/>
    </row>
    <row r="35" spans="1:4" s="147" customFormat="1" ht="15.5">
      <c r="A35" s="813"/>
      <c r="B35" s="152" t="s">
        <v>489</v>
      </c>
      <c r="C35" s="68"/>
    </row>
    <row r="36" spans="1:4" s="147" customFormat="1" ht="15.5">
      <c r="A36" s="813"/>
      <c r="B36" s="152" t="s">
        <v>490</v>
      </c>
      <c r="C36" s="68"/>
    </row>
    <row r="37" spans="1:4" s="147" customFormat="1" ht="15.5">
      <c r="A37" s="813"/>
      <c r="B37" s="152" t="s">
        <v>491</v>
      </c>
      <c r="C37" s="68"/>
    </row>
    <row r="38" spans="1:4" s="147" customFormat="1" ht="15.5">
      <c r="A38" s="813"/>
      <c r="B38" s="152" t="s">
        <v>492</v>
      </c>
      <c r="C38" s="68"/>
    </row>
    <row r="39" spans="1:4" s="147" customFormat="1" ht="15.5">
      <c r="A39" s="813"/>
      <c r="B39" s="152" t="s">
        <v>493</v>
      </c>
      <c r="C39" s="68"/>
    </row>
    <row r="40" spans="1:4" s="147" customFormat="1" ht="15.5">
      <c r="A40" s="813"/>
      <c r="B40" s="152" t="s">
        <v>494</v>
      </c>
      <c r="C40" s="68"/>
    </row>
    <row r="41" spans="1:4" s="147" customFormat="1" ht="15.5">
      <c r="A41" s="813"/>
      <c r="B41" s="152" t="s">
        <v>495</v>
      </c>
      <c r="C41" s="68"/>
    </row>
    <row r="42" spans="1:4" s="147" customFormat="1" ht="15.5">
      <c r="A42" s="813"/>
      <c r="B42" s="152" t="s">
        <v>496</v>
      </c>
      <c r="C42" s="68"/>
    </row>
    <row r="43" spans="1:4" s="147" customFormat="1" ht="15.5">
      <c r="A43" s="813"/>
      <c r="B43" s="152" t="s">
        <v>497</v>
      </c>
      <c r="C43" s="68"/>
    </row>
    <row r="44" spans="1:4" s="147" customFormat="1" ht="15.5">
      <c r="A44" s="813" t="s">
        <v>365</v>
      </c>
      <c r="B44" s="152" t="s">
        <v>498</v>
      </c>
      <c r="C44" s="68"/>
    </row>
    <row r="45" spans="1:4" s="147" customFormat="1" ht="15.5">
      <c r="A45" s="813"/>
      <c r="B45" s="152" t="s">
        <v>499</v>
      </c>
      <c r="C45" s="68"/>
    </row>
    <row r="46" spans="1:4" s="147" customFormat="1" ht="15.5">
      <c r="A46" s="813"/>
      <c r="B46" s="152" t="s">
        <v>500</v>
      </c>
      <c r="C46" s="68"/>
    </row>
    <row r="47" spans="1:4" s="147" customFormat="1" ht="15.5">
      <c r="A47" s="813"/>
      <c r="B47" s="152" t="s">
        <v>501</v>
      </c>
      <c r="C47" s="68"/>
    </row>
    <row r="48" spans="1:4" s="147" customFormat="1" ht="15.5">
      <c r="A48" s="813"/>
      <c r="B48" s="152" t="s">
        <v>502</v>
      </c>
      <c r="C48" s="68"/>
    </row>
    <row r="49" spans="1:3" s="147" customFormat="1" ht="15.5">
      <c r="A49" s="813" t="s">
        <v>367</v>
      </c>
      <c r="B49" s="152" t="s">
        <v>503</v>
      </c>
      <c r="C49" s="68"/>
    </row>
    <row r="50" spans="1:3" s="147" customFormat="1" ht="15.5">
      <c r="A50" s="813"/>
      <c r="B50" s="152" t="s">
        <v>504</v>
      </c>
      <c r="C50" s="68"/>
    </row>
    <row r="51" spans="1:3" s="147" customFormat="1" ht="15.5">
      <c r="A51" s="813"/>
      <c r="B51" s="152" t="s">
        <v>505</v>
      </c>
      <c r="C51" s="68"/>
    </row>
    <row r="52" spans="1:3" s="147" customFormat="1" ht="15.5">
      <c r="A52" s="813"/>
      <c r="B52" s="152" t="s">
        <v>506</v>
      </c>
      <c r="C52" s="68"/>
    </row>
    <row r="53" spans="1:3" s="147" customFormat="1" ht="15.5">
      <c r="A53" s="813"/>
      <c r="B53" s="152" t="s">
        <v>507</v>
      </c>
      <c r="C53" s="68"/>
    </row>
    <row r="54" spans="1:3" s="147" customFormat="1" ht="15.5">
      <c r="A54" s="814" t="s">
        <v>508</v>
      </c>
      <c r="B54" s="152" t="s">
        <v>509</v>
      </c>
      <c r="C54" s="68"/>
    </row>
    <row r="55" spans="1:3" s="147" customFormat="1" ht="15.5">
      <c r="A55" s="814"/>
      <c r="B55" s="152" t="s">
        <v>510</v>
      </c>
      <c r="C55" s="68"/>
    </row>
    <row r="56" spans="1:3" s="147" customFormat="1" ht="15.5">
      <c r="A56" s="814"/>
      <c r="B56" s="152" t="s">
        <v>511</v>
      </c>
      <c r="C56" s="68"/>
    </row>
    <row r="57" spans="1:3" s="147" customFormat="1" ht="15.5">
      <c r="A57" s="814"/>
      <c r="B57" s="152" t="s">
        <v>512</v>
      </c>
      <c r="C57" s="68"/>
    </row>
    <row r="58" spans="1:3" s="147" customFormat="1" ht="15.5">
      <c r="A58" s="814" t="s">
        <v>368</v>
      </c>
      <c r="B58" s="152" t="s">
        <v>513</v>
      </c>
      <c r="C58" s="68"/>
    </row>
    <row r="59" spans="1:3" s="147" customFormat="1" ht="15.5">
      <c r="A59" s="814"/>
      <c r="B59" s="152" t="s">
        <v>514</v>
      </c>
      <c r="C59" s="68"/>
    </row>
    <row r="60" spans="1:3" s="147" customFormat="1" ht="15.5">
      <c r="A60" s="814"/>
      <c r="B60" s="152" t="s">
        <v>515</v>
      </c>
      <c r="C60" s="68"/>
    </row>
    <row r="61" spans="1:3" s="147" customFormat="1" ht="15.5">
      <c r="A61" s="814"/>
      <c r="B61" s="152" t="s">
        <v>516</v>
      </c>
      <c r="C61" s="68"/>
    </row>
    <row r="62" spans="1:3" s="147" customFormat="1" ht="15.5">
      <c r="A62" s="814"/>
      <c r="B62" s="152" t="s">
        <v>517</v>
      </c>
      <c r="C62" s="68"/>
    </row>
    <row r="63" spans="1:3" s="147" customFormat="1" ht="46.5">
      <c r="A63" s="814"/>
      <c r="B63" s="152" t="s">
        <v>518</v>
      </c>
      <c r="C63" s="68"/>
    </row>
    <row r="64" spans="1:3" s="147" customFormat="1">
      <c r="A64" s="153" t="s">
        <v>520</v>
      </c>
      <c r="C64" s="6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326445EB563C4490206962DF13F12B" ma:contentTypeVersion="13" ma:contentTypeDescription="Create a new document." ma:contentTypeScope="" ma:versionID="9b5dea61ce4bb8e1e6fe9983407a82c3">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efa18a70ced5fa407bb8f607e9b939ce"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23983B-808D-47E8-AB61-A744F666D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3.xml><?xml version="1.0" encoding="utf-8"?>
<ds:datastoreItem xmlns:ds="http://schemas.openxmlformats.org/officeDocument/2006/customXml" ds:itemID="{20C3030F-48FC-4630-AF9B-1077D288C82A}">
  <ds:schemaRefs>
    <ds:schemaRef ds:uri="http://schemas.microsoft.com/office/2006/documentManagement/types"/>
    <ds:schemaRef ds:uri="http://purl.org/dc/elements/1.1/"/>
    <ds:schemaRef ds:uri="54feb777-8c2a-4440-8142-7764fcd4b27f"/>
    <ds:schemaRef ds:uri="http://www.w3.org/XML/1998/namespace"/>
    <ds:schemaRef ds:uri="http://schemas.microsoft.com/office/infopath/2007/PartnerControls"/>
    <ds:schemaRef ds:uri="647d198d-ce2d-4089-b971-a4560e405573"/>
    <ds:schemaRef ds:uri="http://purl.org/dc/dcmitype/"/>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Listados Datos</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USUARIO</cp:lastModifiedBy>
  <cp:lastPrinted>2022-01-31T20:52:40Z</cp:lastPrinted>
  <dcterms:created xsi:type="dcterms:W3CDTF">2018-01-09T21:04:09Z</dcterms:created>
  <dcterms:modified xsi:type="dcterms:W3CDTF">2022-06-24T23:22:47Z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ies>
</file>